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887" windowHeight="4986" tabRatio="842"/>
  </bookViews>
  <sheets>
    <sheet name="Scoresheet 16" sheetId="84" r:id="rId1"/>
    <sheet name="Cards 16" sheetId="86" r:id="rId2"/>
    <sheet name="Full League table 16" sheetId="65" r:id="rId3"/>
    <sheet name="Players 1-8" sheetId="68" r:id="rId4"/>
    <sheet name="Players 9-16" sheetId="69" r:id="rId5"/>
    <sheet name="Players 17-24" sheetId="70" r:id="rId6"/>
    <sheet name="Players 25-32" sheetId="71" state="hidden" r:id="rId7"/>
    <sheet name="NP" sheetId="76" r:id="rId8"/>
    <sheet name="LD" sheetId="77" r:id="rId9"/>
    <sheet name="Twos" sheetId="78" r:id="rId10"/>
    <sheet name="Birdies" sheetId="7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2" hidden="1">'Full League table 16'!$B$6:$L$33</definedName>
  </definedNames>
  <calcPr calcId="125725"/>
</workbook>
</file>

<file path=xl/calcChain.xml><?xml version="1.0" encoding="utf-8"?>
<calcChain xmlns="http://schemas.openxmlformats.org/spreadsheetml/2006/main">
  <c r="AG42" i="68"/>
  <c r="AM41"/>
  <c r="AE41"/>
  <c r="AF41" s="1"/>
  <c r="AD41"/>
  <c r="W41"/>
  <c r="V41"/>
  <c r="U41"/>
  <c r="M41"/>
  <c r="N41" s="1"/>
  <c r="L41"/>
  <c r="F41"/>
  <c r="E41"/>
  <c r="D41"/>
  <c r="B41"/>
  <c r="AM40"/>
  <c r="AL40"/>
  <c r="AE40"/>
  <c r="AF40" s="1"/>
  <c r="AD40"/>
  <c r="AC40"/>
  <c r="V40"/>
  <c r="W40" s="1"/>
  <c r="U40"/>
  <c r="T40"/>
  <c r="M40"/>
  <c r="N40" s="1"/>
  <c r="L40"/>
  <c r="K40"/>
  <c r="D40"/>
  <c r="E40" s="1"/>
  <c r="B40"/>
  <c r="AM39"/>
  <c r="AL39"/>
  <c r="AE39"/>
  <c r="AF39" s="1"/>
  <c r="AD39"/>
  <c r="AC39"/>
  <c r="V39"/>
  <c r="W39" s="1"/>
  <c r="U39"/>
  <c r="T39"/>
  <c r="M39"/>
  <c r="N39" s="1"/>
  <c r="L39"/>
  <c r="K39"/>
  <c r="D39"/>
  <c r="E39" s="1"/>
  <c r="B39"/>
  <c r="AM38"/>
  <c r="AL38"/>
  <c r="AI38"/>
  <c r="AH38"/>
  <c r="AJ38" s="1"/>
  <c r="AE38"/>
  <c r="AF38" s="1"/>
  <c r="AD38"/>
  <c r="AC38"/>
  <c r="Y38"/>
  <c r="Z38" s="1"/>
  <c r="V38"/>
  <c r="W38" s="1"/>
  <c r="U38"/>
  <c r="T38"/>
  <c r="Q38"/>
  <c r="P38"/>
  <c r="R38" s="1"/>
  <c r="O38"/>
  <c r="M38"/>
  <c r="N38" s="1"/>
  <c r="L38"/>
  <c r="K38"/>
  <c r="I38"/>
  <c r="G38"/>
  <c r="H38" s="1"/>
  <c r="F38"/>
  <c r="E38"/>
  <c r="D38"/>
  <c r="B38"/>
  <c r="AM37"/>
  <c r="AL37"/>
  <c r="AH37"/>
  <c r="AJ37" s="1"/>
  <c r="AF37"/>
  <c r="AE37"/>
  <c r="AD37"/>
  <c r="AC37"/>
  <c r="Y37"/>
  <c r="AA37" s="1"/>
  <c r="X37"/>
  <c r="V37"/>
  <c r="W37" s="1"/>
  <c r="U37"/>
  <c r="T37"/>
  <c r="P37"/>
  <c r="Q37" s="1"/>
  <c r="O37"/>
  <c r="M37"/>
  <c r="N37" s="1"/>
  <c r="L37"/>
  <c r="K37"/>
  <c r="G37"/>
  <c r="I37" s="1"/>
  <c r="F37"/>
  <c r="D37"/>
  <c r="E37" s="1"/>
  <c r="B37"/>
  <c r="AM36"/>
  <c r="AL36"/>
  <c r="AJ36"/>
  <c r="AH36"/>
  <c r="AI36" s="1"/>
  <c r="AE36"/>
  <c r="AF36" s="1"/>
  <c r="AD36"/>
  <c r="AC36"/>
  <c r="Y36"/>
  <c r="Z36" s="1"/>
  <c r="V36"/>
  <c r="W36" s="1"/>
  <c r="U36"/>
  <c r="T36"/>
  <c r="R36"/>
  <c r="P36"/>
  <c r="Q36" s="1"/>
  <c r="O36"/>
  <c r="N36"/>
  <c r="M36"/>
  <c r="L36"/>
  <c r="K36"/>
  <c r="I36"/>
  <c r="G36"/>
  <c r="H36" s="1"/>
  <c r="F36"/>
  <c r="E36"/>
  <c r="D36"/>
  <c r="B36"/>
  <c r="AM35"/>
  <c r="AL35"/>
  <c r="AH35"/>
  <c r="AJ35" s="1"/>
  <c r="AE35"/>
  <c r="AF35" s="1"/>
  <c r="AD35"/>
  <c r="AC35"/>
  <c r="Z35"/>
  <c r="Y35"/>
  <c r="AA35" s="1"/>
  <c r="X35"/>
  <c r="V35"/>
  <c r="W35" s="1"/>
  <c r="U35"/>
  <c r="T35"/>
  <c r="R35"/>
  <c r="P35"/>
  <c r="Q35" s="1"/>
  <c r="O35"/>
  <c r="N35"/>
  <c r="M35"/>
  <c r="L35"/>
  <c r="K35"/>
  <c r="I35"/>
  <c r="G35"/>
  <c r="H35" s="1"/>
  <c r="F35"/>
  <c r="D35"/>
  <c r="E35" s="1"/>
  <c r="B35"/>
  <c r="AM34"/>
  <c r="AL34"/>
  <c r="AI34"/>
  <c r="AH34"/>
  <c r="AJ34" s="1"/>
  <c r="AE34"/>
  <c r="AF34" s="1"/>
  <c r="AD34"/>
  <c r="AC34"/>
  <c r="Y34"/>
  <c r="Z34" s="1"/>
  <c r="W34"/>
  <c r="V34"/>
  <c r="U34"/>
  <c r="T34"/>
  <c r="P34"/>
  <c r="Q34" s="1"/>
  <c r="M34"/>
  <c r="N34" s="1"/>
  <c r="L34"/>
  <c r="K34"/>
  <c r="G34"/>
  <c r="H34" s="1"/>
  <c r="F34"/>
  <c r="E34"/>
  <c r="D34"/>
  <c r="B34"/>
  <c r="AM33"/>
  <c r="AL33"/>
  <c r="AH33"/>
  <c r="AJ33" s="1"/>
  <c r="AF33"/>
  <c r="AE33"/>
  <c r="AD33"/>
  <c r="AC33"/>
  <c r="Y33"/>
  <c r="Z33" s="1"/>
  <c r="V33"/>
  <c r="W33" s="1"/>
  <c r="U33"/>
  <c r="T33"/>
  <c r="P33"/>
  <c r="Q33" s="1"/>
  <c r="O33"/>
  <c r="N33"/>
  <c r="M33"/>
  <c r="L33"/>
  <c r="K33"/>
  <c r="G33"/>
  <c r="I33" s="1"/>
  <c r="F33"/>
  <c r="D33"/>
  <c r="E33" s="1"/>
  <c r="B33"/>
  <c r="AM32"/>
  <c r="AL32"/>
  <c r="AH32"/>
  <c r="AJ32" s="1"/>
  <c r="AE32"/>
  <c r="AF32" s="1"/>
  <c r="AD32"/>
  <c r="AC32"/>
  <c r="Y32"/>
  <c r="Z32" s="1"/>
  <c r="X32"/>
  <c r="W32"/>
  <c r="V32"/>
  <c r="U32"/>
  <c r="T32"/>
  <c r="R32"/>
  <c r="P32"/>
  <c r="Q32" s="1"/>
  <c r="O32"/>
  <c r="M32"/>
  <c r="N32" s="1"/>
  <c r="L32"/>
  <c r="K32"/>
  <c r="G32"/>
  <c r="H32" s="1"/>
  <c r="E32"/>
  <c r="D32"/>
  <c r="B32"/>
  <c r="AM31"/>
  <c r="AL31"/>
  <c r="AH31"/>
  <c r="AJ31" s="1"/>
  <c r="AF31"/>
  <c r="AE31"/>
  <c r="AD31"/>
  <c r="AC31"/>
  <c r="Y31"/>
  <c r="AA31" s="1"/>
  <c r="X31"/>
  <c r="V31"/>
  <c r="W31" s="1"/>
  <c r="U31"/>
  <c r="T31"/>
  <c r="P31"/>
  <c r="R31" s="1"/>
  <c r="O31"/>
  <c r="M31"/>
  <c r="N31" s="1"/>
  <c r="L31"/>
  <c r="K31"/>
  <c r="G31"/>
  <c r="H31" s="1"/>
  <c r="F31"/>
  <c r="D31"/>
  <c r="E31" s="1"/>
  <c r="B31"/>
  <c r="AM30"/>
  <c r="AL30"/>
  <c r="AH30"/>
  <c r="AI30" s="1"/>
  <c r="AE30"/>
  <c r="AF30" s="1"/>
  <c r="AD30"/>
  <c r="AC30"/>
  <c r="Y30"/>
  <c r="Z30" s="1"/>
  <c r="X30"/>
  <c r="W30"/>
  <c r="V30"/>
  <c r="U30"/>
  <c r="T30"/>
  <c r="P30"/>
  <c r="R30" s="1"/>
  <c r="O30"/>
  <c r="M30"/>
  <c r="N30" s="1"/>
  <c r="L30"/>
  <c r="K30"/>
  <c r="G30"/>
  <c r="I30" s="1"/>
  <c r="F30"/>
  <c r="D30"/>
  <c r="E30" s="1"/>
  <c r="B30"/>
  <c r="AM29"/>
  <c r="AL29"/>
  <c r="AI29"/>
  <c r="AH29"/>
  <c r="AE29"/>
  <c r="AF29" s="1"/>
  <c r="AD29"/>
  <c r="AC29"/>
  <c r="Z29"/>
  <c r="Y29"/>
  <c r="AA29" s="1"/>
  <c r="X29"/>
  <c r="V29"/>
  <c r="W29" s="1"/>
  <c r="U29"/>
  <c r="T29"/>
  <c r="P29"/>
  <c r="Q29" s="1"/>
  <c r="O29"/>
  <c r="N29"/>
  <c r="M29"/>
  <c r="L29"/>
  <c r="K29"/>
  <c r="G29"/>
  <c r="H29" s="1"/>
  <c r="F29"/>
  <c r="E29"/>
  <c r="D29"/>
  <c r="B29"/>
  <c r="AM28"/>
  <c r="AL28"/>
  <c r="AH28"/>
  <c r="AI28" s="1"/>
  <c r="AF28"/>
  <c r="AE28"/>
  <c r="AD28"/>
  <c r="AC28"/>
  <c r="Y28"/>
  <c r="AA28" s="1"/>
  <c r="X28"/>
  <c r="V28"/>
  <c r="W28" s="1"/>
  <c r="U28"/>
  <c r="T28"/>
  <c r="P28"/>
  <c r="R28" s="1"/>
  <c r="O28"/>
  <c r="M28"/>
  <c r="N28" s="1"/>
  <c r="L28"/>
  <c r="K28"/>
  <c r="H28"/>
  <c r="G28"/>
  <c r="I28" s="1"/>
  <c r="F28"/>
  <c r="D28"/>
  <c r="E28" s="1"/>
  <c r="B28"/>
  <c r="AM27"/>
  <c r="AL27"/>
  <c r="AH27"/>
  <c r="AI27" s="1"/>
  <c r="AE27"/>
  <c r="AF27" s="1"/>
  <c r="AD27"/>
  <c r="AC27"/>
  <c r="Y27"/>
  <c r="Z27" s="1"/>
  <c r="X27"/>
  <c r="W27"/>
  <c r="V27"/>
  <c r="U27"/>
  <c r="T27"/>
  <c r="P27"/>
  <c r="R27" s="1"/>
  <c r="O27"/>
  <c r="M27"/>
  <c r="N27" s="1"/>
  <c r="L27"/>
  <c r="K27"/>
  <c r="G27"/>
  <c r="I27" s="1"/>
  <c r="F27"/>
  <c r="D27"/>
  <c r="E27" s="1"/>
  <c r="B27"/>
  <c r="AM26"/>
  <c r="AM42" s="1"/>
  <c r="AF24" s="1"/>
  <c r="AL26"/>
  <c r="AH26"/>
  <c r="AI26" s="1"/>
  <c r="AE26"/>
  <c r="AF26" s="1"/>
  <c r="AD26"/>
  <c r="AD42" s="1"/>
  <c r="W24" s="1"/>
  <c r="AC26"/>
  <c r="AA26"/>
  <c r="Y26"/>
  <c r="AB40" s="1"/>
  <c r="X26"/>
  <c r="X42" s="1"/>
  <c r="W26"/>
  <c r="V26"/>
  <c r="U26"/>
  <c r="U42" s="1"/>
  <c r="N24" s="1"/>
  <c r="T26"/>
  <c r="P26"/>
  <c r="S38" s="1"/>
  <c r="O26"/>
  <c r="O42" s="1"/>
  <c r="N26"/>
  <c r="M26"/>
  <c r="L26"/>
  <c r="L42" s="1"/>
  <c r="E24" s="1"/>
  <c r="K26"/>
  <c r="G26"/>
  <c r="J37" s="1"/>
  <c r="F26"/>
  <c r="F42" s="1"/>
  <c r="D26"/>
  <c r="E26" s="1"/>
  <c r="B26"/>
  <c r="AG24"/>
  <c r="X24"/>
  <c r="O24"/>
  <c r="F24"/>
  <c r="B24"/>
  <c r="AM19"/>
  <c r="AE19"/>
  <c r="AF19" s="1"/>
  <c r="AD19"/>
  <c r="X19"/>
  <c r="W19"/>
  <c r="V19"/>
  <c r="U19"/>
  <c r="O19"/>
  <c r="N19"/>
  <c r="M19"/>
  <c r="L19"/>
  <c r="D19"/>
  <c r="E19" s="1"/>
  <c r="B19"/>
  <c r="AM18"/>
  <c r="AL18"/>
  <c r="AE18"/>
  <c r="AF18" s="1"/>
  <c r="AD18"/>
  <c r="AC18"/>
  <c r="V18"/>
  <c r="W18" s="1"/>
  <c r="U18"/>
  <c r="T18"/>
  <c r="M18"/>
  <c r="N18" s="1"/>
  <c r="L18"/>
  <c r="K18"/>
  <c r="D18"/>
  <c r="E18" s="1"/>
  <c r="B18"/>
  <c r="AM17"/>
  <c r="AL17"/>
  <c r="AE17"/>
  <c r="AF17" s="1"/>
  <c r="AD17"/>
  <c r="AC17"/>
  <c r="V17"/>
  <c r="W17" s="1"/>
  <c r="U17"/>
  <c r="T17"/>
  <c r="M17"/>
  <c r="N17" s="1"/>
  <c r="L17"/>
  <c r="K17"/>
  <c r="D17"/>
  <c r="E17" s="1"/>
  <c r="B17"/>
  <c r="AM16"/>
  <c r="AL16"/>
  <c r="AI16"/>
  <c r="AH16"/>
  <c r="AE16"/>
  <c r="AF16" s="1"/>
  <c r="AD16"/>
  <c r="AC16"/>
  <c r="AA16"/>
  <c r="Z16"/>
  <c r="Y16"/>
  <c r="X16"/>
  <c r="V16"/>
  <c r="W16" s="1"/>
  <c r="U16"/>
  <c r="T16"/>
  <c r="P16"/>
  <c r="Q16" s="1"/>
  <c r="O16"/>
  <c r="N16"/>
  <c r="M16"/>
  <c r="L16"/>
  <c r="K16"/>
  <c r="G16"/>
  <c r="I16" s="1"/>
  <c r="D16"/>
  <c r="E16" s="1"/>
  <c r="B16"/>
  <c r="AM15"/>
  <c r="AL15"/>
  <c r="AH15"/>
  <c r="AI15" s="1"/>
  <c r="AE15"/>
  <c r="AF15" s="1"/>
  <c r="AD15"/>
  <c r="AC15"/>
  <c r="Y15"/>
  <c r="Z15" s="1"/>
  <c r="X15"/>
  <c r="V15"/>
  <c r="W15" s="1"/>
  <c r="U15"/>
  <c r="T15"/>
  <c r="P15"/>
  <c r="Q15" s="1"/>
  <c r="N15"/>
  <c r="M15"/>
  <c r="L15"/>
  <c r="K15"/>
  <c r="I15"/>
  <c r="G15"/>
  <c r="H15" s="1"/>
  <c r="E15"/>
  <c r="D15"/>
  <c r="B15"/>
  <c r="AM14"/>
  <c r="AL14"/>
  <c r="AH14"/>
  <c r="AJ14" s="1"/>
  <c r="AG14"/>
  <c r="AE14"/>
  <c r="AF14" s="1"/>
  <c r="AD14"/>
  <c r="AC14"/>
  <c r="Z14"/>
  <c r="Y14"/>
  <c r="AA14" s="1"/>
  <c r="X14"/>
  <c r="V14"/>
  <c r="W14" s="1"/>
  <c r="U14"/>
  <c r="T14"/>
  <c r="R14"/>
  <c r="P14"/>
  <c r="Q14" s="1"/>
  <c r="O14"/>
  <c r="N14"/>
  <c r="M14"/>
  <c r="L14"/>
  <c r="K14"/>
  <c r="I14"/>
  <c r="G14"/>
  <c r="H14" s="1"/>
  <c r="E14"/>
  <c r="D14"/>
  <c r="B14"/>
  <c r="AM13"/>
  <c r="AL13"/>
  <c r="AH13"/>
  <c r="AJ13" s="1"/>
  <c r="AG13"/>
  <c r="AE13"/>
  <c r="AF13" s="1"/>
  <c r="AD13"/>
  <c r="AC13"/>
  <c r="Y13"/>
  <c r="Z13" s="1"/>
  <c r="V13"/>
  <c r="W13" s="1"/>
  <c r="U13"/>
  <c r="T13"/>
  <c r="P13"/>
  <c r="R13" s="1"/>
  <c r="O13"/>
  <c r="M13"/>
  <c r="N13" s="1"/>
  <c r="L13"/>
  <c r="K13"/>
  <c r="G13"/>
  <c r="H13" s="1"/>
  <c r="D13"/>
  <c r="E13" s="1"/>
  <c r="B13"/>
  <c r="AM12"/>
  <c r="AL12"/>
  <c r="AI12"/>
  <c r="AH12"/>
  <c r="AJ12" s="1"/>
  <c r="AG12"/>
  <c r="AE12"/>
  <c r="AF12" s="1"/>
  <c r="AD12"/>
  <c r="AC12"/>
  <c r="Y12"/>
  <c r="Z12" s="1"/>
  <c r="X12"/>
  <c r="W12"/>
  <c r="V12"/>
  <c r="U12"/>
  <c r="T12"/>
  <c r="P12"/>
  <c r="Q12" s="1"/>
  <c r="O12"/>
  <c r="N12"/>
  <c r="M12"/>
  <c r="L12"/>
  <c r="K12"/>
  <c r="G12"/>
  <c r="H12" s="1"/>
  <c r="D12"/>
  <c r="E12" s="1"/>
  <c r="B12"/>
  <c r="AM11"/>
  <c r="AL11"/>
  <c r="AH11"/>
  <c r="AJ11" s="1"/>
  <c r="AG11"/>
  <c r="AE11"/>
  <c r="AF11" s="1"/>
  <c r="AD11"/>
  <c r="AC11"/>
  <c r="Y11"/>
  <c r="AA11" s="1"/>
  <c r="X11"/>
  <c r="V11"/>
  <c r="W11" s="1"/>
  <c r="U11"/>
  <c r="T11"/>
  <c r="P11"/>
  <c r="Q11" s="1"/>
  <c r="M11"/>
  <c r="N11" s="1"/>
  <c r="L11"/>
  <c r="K11"/>
  <c r="H11"/>
  <c r="G11"/>
  <c r="I11" s="1"/>
  <c r="F11"/>
  <c r="D11"/>
  <c r="E11" s="1"/>
  <c r="B11"/>
  <c r="AM10"/>
  <c r="AL10"/>
  <c r="AI10"/>
  <c r="AH10"/>
  <c r="AJ10" s="1"/>
  <c r="AG10"/>
  <c r="AE10"/>
  <c r="AF10" s="1"/>
  <c r="AD10"/>
  <c r="AC10"/>
  <c r="Y10"/>
  <c r="AA10" s="1"/>
  <c r="X10"/>
  <c r="V10"/>
  <c r="W10" s="1"/>
  <c r="U10"/>
  <c r="T10"/>
  <c r="Q10"/>
  <c r="P10"/>
  <c r="R10" s="1"/>
  <c r="O10"/>
  <c r="M10"/>
  <c r="N10" s="1"/>
  <c r="L10"/>
  <c r="K10"/>
  <c r="G10"/>
  <c r="H10" s="1"/>
  <c r="F10"/>
  <c r="E10"/>
  <c r="D10"/>
  <c r="B10"/>
  <c r="AM9"/>
  <c r="AL9"/>
  <c r="AH9"/>
  <c r="AJ9" s="1"/>
  <c r="AG9"/>
  <c r="AE9"/>
  <c r="AF9" s="1"/>
  <c r="AD9"/>
  <c r="AC9"/>
  <c r="Y9"/>
  <c r="Z9" s="1"/>
  <c r="V9"/>
  <c r="W9" s="1"/>
  <c r="U9"/>
  <c r="T9"/>
  <c r="P9"/>
  <c r="R9" s="1"/>
  <c r="O9"/>
  <c r="M9"/>
  <c r="N9" s="1"/>
  <c r="L9"/>
  <c r="K9"/>
  <c r="H9"/>
  <c r="G9"/>
  <c r="I9" s="1"/>
  <c r="F9"/>
  <c r="D9"/>
  <c r="E9" s="1"/>
  <c r="B9"/>
  <c r="AM8"/>
  <c r="AL8"/>
  <c r="AH8"/>
  <c r="AI8" s="1"/>
  <c r="AG8"/>
  <c r="AF8"/>
  <c r="AE8"/>
  <c r="AD8"/>
  <c r="AC8"/>
  <c r="Y8"/>
  <c r="Z8" s="1"/>
  <c r="V8"/>
  <c r="W8" s="1"/>
  <c r="U8"/>
  <c r="T8"/>
  <c r="P8"/>
  <c r="Q8" s="1"/>
  <c r="O8"/>
  <c r="N8"/>
  <c r="M8"/>
  <c r="L8"/>
  <c r="K8"/>
  <c r="I8"/>
  <c r="G8"/>
  <c r="H8" s="1"/>
  <c r="F8"/>
  <c r="D8"/>
  <c r="E8" s="1"/>
  <c r="B8"/>
  <c r="AM7"/>
  <c r="AL7"/>
  <c r="AI7"/>
  <c r="AH7"/>
  <c r="AJ7" s="1"/>
  <c r="AG7"/>
  <c r="AE7"/>
  <c r="AF7" s="1"/>
  <c r="AD7"/>
  <c r="AC7"/>
  <c r="Y7"/>
  <c r="Z7" s="1"/>
  <c r="X7"/>
  <c r="W7"/>
  <c r="V7"/>
  <c r="U7"/>
  <c r="T7"/>
  <c r="P7"/>
  <c r="Q7" s="1"/>
  <c r="O7"/>
  <c r="N7"/>
  <c r="M7"/>
  <c r="L7"/>
  <c r="K7"/>
  <c r="G7"/>
  <c r="H7" s="1"/>
  <c r="D7"/>
  <c r="E7" s="1"/>
  <c r="B7"/>
  <c r="AM6"/>
  <c r="AL6"/>
  <c r="AH6"/>
  <c r="AJ6" s="1"/>
  <c r="AG6"/>
  <c r="AE6"/>
  <c r="AF6" s="1"/>
  <c r="AD6"/>
  <c r="AC6"/>
  <c r="Y6"/>
  <c r="AA6" s="1"/>
  <c r="X6"/>
  <c r="V6"/>
  <c r="W6" s="1"/>
  <c r="U6"/>
  <c r="T6"/>
  <c r="P6"/>
  <c r="Q6" s="1"/>
  <c r="M6"/>
  <c r="N6" s="1"/>
  <c r="L6"/>
  <c r="K6"/>
  <c r="G6"/>
  <c r="H6" s="1"/>
  <c r="D6"/>
  <c r="E6" s="1"/>
  <c r="B6"/>
  <c r="AM5"/>
  <c r="AL5"/>
  <c r="AH5"/>
  <c r="AI5" s="1"/>
  <c r="AE5"/>
  <c r="AF5" s="1"/>
  <c r="AD5"/>
  <c r="AC5"/>
  <c r="Y5"/>
  <c r="AA5" s="1"/>
  <c r="X5"/>
  <c r="V5"/>
  <c r="W5" s="1"/>
  <c r="U5"/>
  <c r="T5"/>
  <c r="Q5"/>
  <c r="P5"/>
  <c r="R5" s="1"/>
  <c r="O5"/>
  <c r="M5"/>
  <c r="N5" s="1"/>
  <c r="L5"/>
  <c r="K5"/>
  <c r="G5"/>
  <c r="H5" s="1"/>
  <c r="F5"/>
  <c r="E5"/>
  <c r="D5"/>
  <c r="B5"/>
  <c r="AM4"/>
  <c r="AL4"/>
  <c r="AH4"/>
  <c r="AG4"/>
  <c r="AG20" s="1"/>
  <c r="AE4"/>
  <c r="AF4" s="1"/>
  <c r="AD4"/>
  <c r="AC4"/>
  <c r="Z4"/>
  <c r="Y4"/>
  <c r="X4"/>
  <c r="V4"/>
  <c r="W4" s="1"/>
  <c r="U4"/>
  <c r="U20" s="1"/>
  <c r="N2" s="1"/>
  <c r="T4"/>
  <c r="P4"/>
  <c r="S17" s="1"/>
  <c r="O4"/>
  <c r="N4"/>
  <c r="M4"/>
  <c r="L4"/>
  <c r="L20" s="1"/>
  <c r="E2" s="1"/>
  <c r="K4"/>
  <c r="G4"/>
  <c r="J17" s="1"/>
  <c r="F4"/>
  <c r="E4"/>
  <c r="D4"/>
  <c r="B4"/>
  <c r="AG2"/>
  <c r="X2"/>
  <c r="O2"/>
  <c r="F2"/>
  <c r="B2"/>
  <c r="F20" l="1"/>
  <c r="O20"/>
  <c r="AM20"/>
  <c r="AF2" s="1"/>
  <c r="Z6"/>
  <c r="AJ8"/>
  <c r="Z11"/>
  <c r="R16"/>
  <c r="H27"/>
  <c r="AA27"/>
  <c r="Q28"/>
  <c r="H30"/>
  <c r="AA30"/>
  <c r="Q31"/>
  <c r="AI32"/>
  <c r="J4"/>
  <c r="J5" s="1"/>
  <c r="J6" s="1"/>
  <c r="J7" s="1"/>
  <c r="J8" s="1"/>
  <c r="J9" s="1"/>
  <c r="J10" s="1"/>
  <c r="J11" s="1"/>
  <c r="J12" s="1"/>
  <c r="J13" s="1"/>
  <c r="X20"/>
  <c r="R7"/>
  <c r="AA7"/>
  <c r="I10"/>
  <c r="R12"/>
  <c r="AA12"/>
  <c r="S26"/>
  <c r="S27" s="1"/>
  <c r="S28" s="1"/>
  <c r="S29" s="1"/>
  <c r="S30" s="1"/>
  <c r="S31" s="1"/>
  <c r="S32" s="1"/>
  <c r="S33" s="1"/>
  <c r="S34" s="1"/>
  <c r="S35" s="1"/>
  <c r="AJ30"/>
  <c r="AA32"/>
  <c r="R4"/>
  <c r="AD20"/>
  <c r="W2" s="1"/>
  <c r="I5"/>
  <c r="I4"/>
  <c r="Q4"/>
  <c r="AK18"/>
  <c r="R26"/>
  <c r="R42" s="1"/>
  <c r="Z26"/>
  <c r="R33"/>
  <c r="AI35"/>
  <c r="H37"/>
  <c r="AK26"/>
  <c r="AK27" s="1"/>
  <c r="AK28" s="1"/>
  <c r="AK29" s="1"/>
  <c r="AK30" s="1"/>
  <c r="AK31" s="1"/>
  <c r="AK32" s="1"/>
  <c r="AK33" s="1"/>
  <c r="AK34" s="1"/>
  <c r="AK35" s="1"/>
  <c r="AK4"/>
  <c r="AK5" s="1"/>
  <c r="AK6" s="1"/>
  <c r="AK7" s="1"/>
  <c r="AK8" s="1"/>
  <c r="AK9" s="1"/>
  <c r="AK10" s="1"/>
  <c r="AK11" s="1"/>
  <c r="AK12" s="1"/>
  <c r="AK13" s="1"/>
  <c r="S4"/>
  <c r="S5" s="1"/>
  <c r="S6" s="1"/>
  <c r="S7" s="1"/>
  <c r="S8" s="1"/>
  <c r="S9" s="1"/>
  <c r="S10" s="1"/>
  <c r="S11" s="1"/>
  <c r="S12" s="1"/>
  <c r="S13" s="1"/>
  <c r="AA4"/>
  <c r="AI4"/>
  <c r="Z5"/>
  <c r="AI6"/>
  <c r="Q9"/>
  <c r="AI9"/>
  <c r="Z10"/>
  <c r="AI11"/>
  <c r="Q13"/>
  <c r="AI13"/>
  <c r="S14"/>
  <c r="AI14"/>
  <c r="H16"/>
  <c r="AB16"/>
  <c r="AK17"/>
  <c r="AB18"/>
  <c r="H26"/>
  <c r="AB26"/>
  <c r="AB27" s="1"/>
  <c r="AB28" s="1"/>
  <c r="AB29" s="1"/>
  <c r="AB30" s="1"/>
  <c r="AB31" s="1"/>
  <c r="AB32" s="1"/>
  <c r="AB33" s="1"/>
  <c r="AB34" s="1"/>
  <c r="AB35" s="1"/>
  <c r="Q27"/>
  <c r="Z28"/>
  <c r="Q30"/>
  <c r="Z31"/>
  <c r="AI31"/>
  <c r="H33"/>
  <c r="AI33"/>
  <c r="S36"/>
  <c r="Z37"/>
  <c r="AI37"/>
  <c r="J38"/>
  <c r="AB38"/>
  <c r="AK38"/>
  <c r="AB39"/>
  <c r="S40"/>
  <c r="J14"/>
  <c r="J15"/>
  <c r="S16"/>
  <c r="AK16"/>
  <c r="AB17"/>
  <c r="S18"/>
  <c r="J36"/>
  <c r="AB36"/>
  <c r="AK36"/>
  <c r="S39"/>
  <c r="J40"/>
  <c r="AK14"/>
  <c r="S15"/>
  <c r="AB15"/>
  <c r="J16"/>
  <c r="J18"/>
  <c r="J26"/>
  <c r="J27" s="1"/>
  <c r="J28" s="1"/>
  <c r="J29" s="1"/>
  <c r="J30" s="1"/>
  <c r="J31" s="1"/>
  <c r="J32" s="1"/>
  <c r="J33" s="1"/>
  <c r="J34" s="1"/>
  <c r="J35" s="1"/>
  <c r="I29"/>
  <c r="AB37"/>
  <c r="AK37"/>
  <c r="J39"/>
  <c r="AK40"/>
  <c r="H4"/>
  <c r="AB4"/>
  <c r="AB5" s="1"/>
  <c r="AB6" s="1"/>
  <c r="AB7" s="1"/>
  <c r="AB8" s="1"/>
  <c r="AB9" s="1"/>
  <c r="AB10" s="1"/>
  <c r="AB11" s="1"/>
  <c r="AB12" s="1"/>
  <c r="AB13" s="1"/>
  <c r="AJ4"/>
  <c r="AJ20" s="1"/>
  <c r="AB14"/>
  <c r="AK15"/>
  <c r="I26"/>
  <c r="I42" s="1"/>
  <c r="Q26"/>
  <c r="S37"/>
  <c r="AK39"/>
  <c r="AM41" i="70" l="1"/>
  <c r="AG41"/>
  <c r="AE41"/>
  <c r="AF41" s="1"/>
  <c r="AD41"/>
  <c r="V41"/>
  <c r="W41" s="1"/>
  <c r="U41"/>
  <c r="O41"/>
  <c r="M41"/>
  <c r="N41" s="1"/>
  <c r="L41"/>
  <c r="F41"/>
  <c r="D41"/>
  <c r="E41" s="1"/>
  <c r="B41"/>
  <c r="AM40"/>
  <c r="AL40"/>
  <c r="AE40"/>
  <c r="AF40" s="1"/>
  <c r="AD40"/>
  <c r="AC40"/>
  <c r="V40"/>
  <c r="W40" s="1"/>
  <c r="U40"/>
  <c r="T40"/>
  <c r="M40"/>
  <c r="N40" s="1"/>
  <c r="L40"/>
  <c r="K40"/>
  <c r="D40"/>
  <c r="E40" s="1"/>
  <c r="B40"/>
  <c r="AM39"/>
  <c r="AL39"/>
  <c r="AE39"/>
  <c r="AF39" s="1"/>
  <c r="AD39"/>
  <c r="AC39"/>
  <c r="V39"/>
  <c r="W39" s="1"/>
  <c r="U39"/>
  <c r="T39"/>
  <c r="M39"/>
  <c r="N39" s="1"/>
  <c r="L39"/>
  <c r="K39"/>
  <c r="D39"/>
  <c r="E39" s="1"/>
  <c r="B39"/>
  <c r="AM38"/>
  <c r="AL38"/>
  <c r="AH38"/>
  <c r="AI38" s="1"/>
  <c r="AG38"/>
  <c r="AE38"/>
  <c r="AF38" s="1"/>
  <c r="AD38"/>
  <c r="AC38"/>
  <c r="Y38"/>
  <c r="Z38" s="1"/>
  <c r="V38"/>
  <c r="W38" s="1"/>
  <c r="U38"/>
  <c r="T38"/>
  <c r="P38"/>
  <c r="Q38" s="1"/>
  <c r="O38"/>
  <c r="M38"/>
  <c r="N38" s="1"/>
  <c r="L38"/>
  <c r="K38"/>
  <c r="G38"/>
  <c r="H38" s="1"/>
  <c r="F38"/>
  <c r="D38"/>
  <c r="E38" s="1"/>
  <c r="B38"/>
  <c r="AM37"/>
  <c r="AL37"/>
  <c r="AH37"/>
  <c r="AI37" s="1"/>
  <c r="AE37"/>
  <c r="AF37" s="1"/>
  <c r="AD37"/>
  <c r="AC37"/>
  <c r="Y37"/>
  <c r="AA37" s="1"/>
  <c r="X37"/>
  <c r="V37"/>
  <c r="W37" s="1"/>
  <c r="U37"/>
  <c r="T37"/>
  <c r="P37"/>
  <c r="R37" s="1"/>
  <c r="O37"/>
  <c r="M37"/>
  <c r="N37" s="1"/>
  <c r="L37"/>
  <c r="K37"/>
  <c r="G37"/>
  <c r="H37" s="1"/>
  <c r="F37"/>
  <c r="D37"/>
  <c r="E37" s="1"/>
  <c r="B37"/>
  <c r="AM36"/>
  <c r="AL36"/>
  <c r="AH36"/>
  <c r="AI36" s="1"/>
  <c r="AG36"/>
  <c r="AE36"/>
  <c r="AF36" s="1"/>
  <c r="AD36"/>
  <c r="AC36"/>
  <c r="Y36"/>
  <c r="AA36" s="1"/>
  <c r="X36"/>
  <c r="V36"/>
  <c r="W36" s="1"/>
  <c r="U36"/>
  <c r="T36"/>
  <c r="P36"/>
  <c r="Q36" s="1"/>
  <c r="M36"/>
  <c r="N36" s="1"/>
  <c r="L36"/>
  <c r="K36"/>
  <c r="G36"/>
  <c r="I36" s="1"/>
  <c r="F36"/>
  <c r="D36"/>
  <c r="E36" s="1"/>
  <c r="B36"/>
  <c r="AM35"/>
  <c r="AL35"/>
  <c r="AH35"/>
  <c r="AJ35" s="1"/>
  <c r="AG35"/>
  <c r="AE35"/>
  <c r="AF35" s="1"/>
  <c r="AD35"/>
  <c r="AC35"/>
  <c r="Y35"/>
  <c r="Z35" s="1"/>
  <c r="X35"/>
  <c r="V35"/>
  <c r="W35" s="1"/>
  <c r="U35"/>
  <c r="T35"/>
  <c r="P35"/>
  <c r="Q35" s="1"/>
  <c r="M35"/>
  <c r="N35" s="1"/>
  <c r="L35"/>
  <c r="K35"/>
  <c r="G35"/>
  <c r="H35" s="1"/>
  <c r="F35"/>
  <c r="D35"/>
  <c r="E35" s="1"/>
  <c r="B35"/>
  <c r="AM34"/>
  <c r="AL34"/>
  <c r="AH34"/>
  <c r="AI34" s="1"/>
  <c r="AG34"/>
  <c r="AE34"/>
  <c r="AF34" s="1"/>
  <c r="AD34"/>
  <c r="AC34"/>
  <c r="Y34"/>
  <c r="Z34" s="1"/>
  <c r="V34"/>
  <c r="W34" s="1"/>
  <c r="U34"/>
  <c r="T34"/>
  <c r="P34"/>
  <c r="Q34" s="1"/>
  <c r="M34"/>
  <c r="N34" s="1"/>
  <c r="L34"/>
  <c r="K34"/>
  <c r="G34"/>
  <c r="H34" s="1"/>
  <c r="F34"/>
  <c r="D34"/>
  <c r="E34" s="1"/>
  <c r="B34"/>
  <c r="AM33"/>
  <c r="AL33"/>
  <c r="AH33"/>
  <c r="AI33" s="1"/>
  <c r="AG33"/>
  <c r="AE33"/>
  <c r="AF33" s="1"/>
  <c r="AD33"/>
  <c r="AC33"/>
  <c r="Y33"/>
  <c r="AA33" s="1"/>
  <c r="X33"/>
  <c r="V33"/>
  <c r="W33" s="1"/>
  <c r="U33"/>
  <c r="T33"/>
  <c r="P33"/>
  <c r="Q33" s="1"/>
  <c r="O33"/>
  <c r="M33"/>
  <c r="N33" s="1"/>
  <c r="L33"/>
  <c r="K33"/>
  <c r="G33"/>
  <c r="I33" s="1"/>
  <c r="F33"/>
  <c r="D33"/>
  <c r="E33" s="1"/>
  <c r="B33"/>
  <c r="AM32"/>
  <c r="AL32"/>
  <c r="AH32"/>
  <c r="AI32" s="1"/>
  <c r="AG32"/>
  <c r="AE32"/>
  <c r="AF32" s="1"/>
  <c r="AD32"/>
  <c r="AC32"/>
  <c r="Y32"/>
  <c r="AA32" s="1"/>
  <c r="X32"/>
  <c r="V32"/>
  <c r="W32" s="1"/>
  <c r="U32"/>
  <c r="T32"/>
  <c r="P32"/>
  <c r="Q32" s="1"/>
  <c r="O32"/>
  <c r="M32"/>
  <c r="N32" s="1"/>
  <c r="L32"/>
  <c r="K32"/>
  <c r="G32"/>
  <c r="I32" s="1"/>
  <c r="F32"/>
  <c r="D32"/>
  <c r="E32" s="1"/>
  <c r="B32"/>
  <c r="AM31"/>
  <c r="AL31"/>
  <c r="AH31"/>
  <c r="AJ31" s="1"/>
  <c r="AG31"/>
  <c r="AE31"/>
  <c r="AF31" s="1"/>
  <c r="AD31"/>
  <c r="AC31"/>
  <c r="Y31"/>
  <c r="Z31" s="1"/>
  <c r="V31"/>
  <c r="W31" s="1"/>
  <c r="U31"/>
  <c r="T31"/>
  <c r="P31"/>
  <c r="R31" s="1"/>
  <c r="O31"/>
  <c r="M31"/>
  <c r="N31" s="1"/>
  <c r="L31"/>
  <c r="K31"/>
  <c r="G31"/>
  <c r="H31" s="1"/>
  <c r="F31"/>
  <c r="D31"/>
  <c r="E31" s="1"/>
  <c r="B31"/>
  <c r="AM30"/>
  <c r="AL30"/>
  <c r="AH30"/>
  <c r="AI30" s="1"/>
  <c r="AG30"/>
  <c r="AE30"/>
  <c r="AF30" s="1"/>
  <c r="AD30"/>
  <c r="AC30"/>
  <c r="Y30"/>
  <c r="Z30" s="1"/>
  <c r="V30"/>
  <c r="W30" s="1"/>
  <c r="U30"/>
  <c r="T30"/>
  <c r="P30"/>
  <c r="R30" s="1"/>
  <c r="O30"/>
  <c r="M30"/>
  <c r="N30" s="1"/>
  <c r="L30"/>
  <c r="K30"/>
  <c r="G30"/>
  <c r="H30" s="1"/>
  <c r="F30"/>
  <c r="D30"/>
  <c r="E30" s="1"/>
  <c r="B30"/>
  <c r="AM29"/>
  <c r="AL29"/>
  <c r="AH29"/>
  <c r="AI29" s="1"/>
  <c r="AG29"/>
  <c r="AE29"/>
  <c r="AF29" s="1"/>
  <c r="AD29"/>
  <c r="AC29"/>
  <c r="Y29"/>
  <c r="AA29" s="1"/>
  <c r="X29"/>
  <c r="V29"/>
  <c r="W29" s="1"/>
  <c r="U29"/>
  <c r="T29"/>
  <c r="P29"/>
  <c r="Q29" s="1"/>
  <c r="O29"/>
  <c r="M29"/>
  <c r="N29" s="1"/>
  <c r="L29"/>
  <c r="K29"/>
  <c r="G29"/>
  <c r="H29" s="1"/>
  <c r="D29"/>
  <c r="E29" s="1"/>
  <c r="B29"/>
  <c r="AM28"/>
  <c r="AL28"/>
  <c r="AH28"/>
  <c r="AJ28" s="1"/>
  <c r="AG28"/>
  <c r="AE28"/>
  <c r="AF28" s="1"/>
  <c r="AD28"/>
  <c r="AC28"/>
  <c r="Y28"/>
  <c r="Z28" s="1"/>
  <c r="X28"/>
  <c r="V28"/>
  <c r="W28" s="1"/>
  <c r="U28"/>
  <c r="T28"/>
  <c r="P28"/>
  <c r="R28" s="1"/>
  <c r="O28"/>
  <c r="M28"/>
  <c r="N28" s="1"/>
  <c r="L28"/>
  <c r="K28"/>
  <c r="G28"/>
  <c r="H28" s="1"/>
  <c r="F28"/>
  <c r="D28"/>
  <c r="E28" s="1"/>
  <c r="B28"/>
  <c r="AM27"/>
  <c r="AL27"/>
  <c r="AH27"/>
  <c r="AI27" s="1"/>
  <c r="AG27"/>
  <c r="AE27"/>
  <c r="AF27" s="1"/>
  <c r="AD27"/>
  <c r="AC27"/>
  <c r="Y27"/>
  <c r="AA27" s="1"/>
  <c r="X27"/>
  <c r="V27"/>
  <c r="W27" s="1"/>
  <c r="U27"/>
  <c r="T27"/>
  <c r="P27"/>
  <c r="Q27" s="1"/>
  <c r="O27"/>
  <c r="M27"/>
  <c r="N27" s="1"/>
  <c r="L27"/>
  <c r="K27"/>
  <c r="G27"/>
  <c r="I27" s="1"/>
  <c r="F27"/>
  <c r="D27"/>
  <c r="E27" s="1"/>
  <c r="B27"/>
  <c r="AM26"/>
  <c r="AM42" s="1"/>
  <c r="AF24" s="1"/>
  <c r="AL26"/>
  <c r="AH26"/>
  <c r="AG26"/>
  <c r="AE26"/>
  <c r="AF26" s="1"/>
  <c r="AD26"/>
  <c r="AC26"/>
  <c r="Y26"/>
  <c r="X26"/>
  <c r="V26"/>
  <c r="W26" s="1"/>
  <c r="U26"/>
  <c r="T26"/>
  <c r="P26"/>
  <c r="O26"/>
  <c r="M26"/>
  <c r="N26" s="1"/>
  <c r="L26"/>
  <c r="K26"/>
  <c r="G26"/>
  <c r="D26"/>
  <c r="E26" s="1"/>
  <c r="B26"/>
  <c r="AG24"/>
  <c r="X24"/>
  <c r="O24"/>
  <c r="F24"/>
  <c r="B24"/>
  <c r="AM19"/>
  <c r="AG19"/>
  <c r="AE19"/>
  <c r="AF19" s="1"/>
  <c r="AD19"/>
  <c r="X19"/>
  <c r="V19"/>
  <c r="W19" s="1"/>
  <c r="U19"/>
  <c r="O19"/>
  <c r="M19"/>
  <c r="N19" s="1"/>
  <c r="L19"/>
  <c r="F19"/>
  <c r="D19"/>
  <c r="E19" s="1"/>
  <c r="B19"/>
  <c r="AM18"/>
  <c r="AL18"/>
  <c r="AE18"/>
  <c r="AF18" s="1"/>
  <c r="AD18"/>
  <c r="AC18"/>
  <c r="V18"/>
  <c r="W18" s="1"/>
  <c r="U18"/>
  <c r="T18"/>
  <c r="M18"/>
  <c r="N18" s="1"/>
  <c r="L18"/>
  <c r="K18"/>
  <c r="D18"/>
  <c r="E18" s="1"/>
  <c r="B18"/>
  <c r="AM17"/>
  <c r="AL17"/>
  <c r="AE17"/>
  <c r="AF17" s="1"/>
  <c r="AD17"/>
  <c r="AC17"/>
  <c r="V17"/>
  <c r="W17" s="1"/>
  <c r="U17"/>
  <c r="T17"/>
  <c r="M17"/>
  <c r="N17" s="1"/>
  <c r="L17"/>
  <c r="K17"/>
  <c r="D17"/>
  <c r="E17" s="1"/>
  <c r="B17"/>
  <c r="AM16"/>
  <c r="AL16"/>
  <c r="AH16"/>
  <c r="AJ16" s="1"/>
  <c r="AG16"/>
  <c r="AE16"/>
  <c r="AF16" s="1"/>
  <c r="AD16"/>
  <c r="AC16"/>
  <c r="Y16"/>
  <c r="Z16" s="1"/>
  <c r="X16"/>
  <c r="V16"/>
  <c r="W16" s="1"/>
  <c r="U16"/>
  <c r="T16"/>
  <c r="P16"/>
  <c r="R16" s="1"/>
  <c r="M16"/>
  <c r="N16" s="1"/>
  <c r="L16"/>
  <c r="K16"/>
  <c r="G16"/>
  <c r="I16" s="1"/>
  <c r="F16"/>
  <c r="D16"/>
  <c r="E16" s="1"/>
  <c r="B16"/>
  <c r="AM15"/>
  <c r="AL15"/>
  <c r="AH15"/>
  <c r="AI15" s="1"/>
  <c r="AG15"/>
  <c r="AE15"/>
  <c r="AF15" s="1"/>
  <c r="AD15"/>
  <c r="AC15"/>
  <c r="Y15"/>
  <c r="Z15" s="1"/>
  <c r="X15"/>
  <c r="V15"/>
  <c r="W15" s="1"/>
  <c r="U15"/>
  <c r="T15"/>
  <c r="P15"/>
  <c r="R15" s="1"/>
  <c r="M15"/>
  <c r="N15" s="1"/>
  <c r="L15"/>
  <c r="K15"/>
  <c r="G15"/>
  <c r="I15" s="1"/>
  <c r="F15"/>
  <c r="D15"/>
  <c r="E15" s="1"/>
  <c r="B15"/>
  <c r="AM14"/>
  <c r="AL14"/>
  <c r="AH14"/>
  <c r="AI14" s="1"/>
  <c r="AE14"/>
  <c r="AF14" s="1"/>
  <c r="AD14"/>
  <c r="AC14"/>
  <c r="Y14"/>
  <c r="AA14" s="1"/>
  <c r="X14"/>
  <c r="V14"/>
  <c r="W14" s="1"/>
  <c r="U14"/>
  <c r="T14"/>
  <c r="P14"/>
  <c r="Q14" s="1"/>
  <c r="O14"/>
  <c r="M14"/>
  <c r="N14" s="1"/>
  <c r="L14"/>
  <c r="K14"/>
  <c r="G14"/>
  <c r="H14" s="1"/>
  <c r="F14"/>
  <c r="D14"/>
  <c r="E14" s="1"/>
  <c r="B14"/>
  <c r="AM13"/>
  <c r="AL13"/>
  <c r="AH13"/>
  <c r="AI13" s="1"/>
  <c r="AE13"/>
  <c r="AF13" s="1"/>
  <c r="AD13"/>
  <c r="AC13"/>
  <c r="Y13"/>
  <c r="AA13" s="1"/>
  <c r="V13"/>
  <c r="W13" s="1"/>
  <c r="U13"/>
  <c r="T13"/>
  <c r="P13"/>
  <c r="R13" s="1"/>
  <c r="M13"/>
  <c r="N13" s="1"/>
  <c r="L13"/>
  <c r="K13"/>
  <c r="G13"/>
  <c r="H13" s="1"/>
  <c r="D13"/>
  <c r="E13" s="1"/>
  <c r="B13"/>
  <c r="AM12"/>
  <c r="AL12"/>
  <c r="AH12"/>
  <c r="AJ12" s="1"/>
  <c r="AG12"/>
  <c r="AE12"/>
  <c r="AF12" s="1"/>
  <c r="AD12"/>
  <c r="AC12"/>
  <c r="Y12"/>
  <c r="Z12" s="1"/>
  <c r="V12"/>
  <c r="W12" s="1"/>
  <c r="U12"/>
  <c r="T12"/>
  <c r="P12"/>
  <c r="Q12" s="1"/>
  <c r="O12"/>
  <c r="M12"/>
  <c r="N12" s="1"/>
  <c r="L12"/>
  <c r="K12"/>
  <c r="G12"/>
  <c r="H12" s="1"/>
  <c r="D12"/>
  <c r="E12" s="1"/>
  <c r="B12"/>
  <c r="AM11"/>
  <c r="AL11"/>
  <c r="AH11"/>
  <c r="AI11" s="1"/>
  <c r="AG11"/>
  <c r="AE11"/>
  <c r="AF11" s="1"/>
  <c r="AD11"/>
  <c r="AC11"/>
  <c r="Y11"/>
  <c r="Z11" s="1"/>
  <c r="V11"/>
  <c r="W11" s="1"/>
  <c r="U11"/>
  <c r="T11"/>
  <c r="P11"/>
  <c r="Q11" s="1"/>
  <c r="M11"/>
  <c r="N11" s="1"/>
  <c r="L11"/>
  <c r="K11"/>
  <c r="G11"/>
  <c r="H11" s="1"/>
  <c r="F11"/>
  <c r="D11"/>
  <c r="E11" s="1"/>
  <c r="B11"/>
  <c r="AM10"/>
  <c r="AL10"/>
  <c r="AH10"/>
  <c r="AI10" s="1"/>
  <c r="AE10"/>
  <c r="AF10" s="1"/>
  <c r="AD10"/>
  <c r="AC10"/>
  <c r="Y10"/>
  <c r="Z10" s="1"/>
  <c r="V10"/>
  <c r="W10" s="1"/>
  <c r="U10"/>
  <c r="T10"/>
  <c r="P10"/>
  <c r="Q10" s="1"/>
  <c r="O10"/>
  <c r="M10"/>
  <c r="N10" s="1"/>
  <c r="L10"/>
  <c r="K10"/>
  <c r="G10"/>
  <c r="I10" s="1"/>
  <c r="F10"/>
  <c r="D10"/>
  <c r="E10" s="1"/>
  <c r="B10"/>
  <c r="AM9"/>
  <c r="AL9"/>
  <c r="AH9"/>
  <c r="AI9" s="1"/>
  <c r="AG9"/>
  <c r="AE9"/>
  <c r="AF9" s="1"/>
  <c r="AD9"/>
  <c r="AC9"/>
  <c r="Y9"/>
  <c r="Z9" s="1"/>
  <c r="V9"/>
  <c r="W9" s="1"/>
  <c r="U9"/>
  <c r="T9"/>
  <c r="P9"/>
  <c r="Q9" s="1"/>
  <c r="M9"/>
  <c r="N9" s="1"/>
  <c r="L9"/>
  <c r="K9"/>
  <c r="G9"/>
  <c r="H9" s="1"/>
  <c r="F9"/>
  <c r="D9"/>
  <c r="E9" s="1"/>
  <c r="B9"/>
  <c r="AM8"/>
  <c r="AL8"/>
  <c r="AH8"/>
  <c r="AJ8" s="1"/>
  <c r="AG8"/>
  <c r="AE8"/>
  <c r="AF8" s="1"/>
  <c r="AD8"/>
  <c r="AC8"/>
  <c r="Y8"/>
  <c r="Z8" s="1"/>
  <c r="V8"/>
  <c r="W8" s="1"/>
  <c r="U8"/>
  <c r="T8"/>
  <c r="P8"/>
  <c r="Q8" s="1"/>
  <c r="M8"/>
  <c r="N8" s="1"/>
  <c r="L8"/>
  <c r="K8"/>
  <c r="G8"/>
  <c r="H8" s="1"/>
  <c r="F8"/>
  <c r="D8"/>
  <c r="E8" s="1"/>
  <c r="B8"/>
  <c r="AM7"/>
  <c r="AL7"/>
  <c r="AH7"/>
  <c r="AI7" s="1"/>
  <c r="AG7"/>
  <c r="AE7"/>
  <c r="AF7" s="1"/>
  <c r="AD7"/>
  <c r="AC7"/>
  <c r="Y7"/>
  <c r="Z7" s="1"/>
  <c r="V7"/>
  <c r="W7" s="1"/>
  <c r="U7"/>
  <c r="T7"/>
  <c r="P7"/>
  <c r="Q7" s="1"/>
  <c r="O7"/>
  <c r="M7"/>
  <c r="N7" s="1"/>
  <c r="L7"/>
  <c r="K7"/>
  <c r="G7"/>
  <c r="H7" s="1"/>
  <c r="F7"/>
  <c r="D7"/>
  <c r="E7" s="1"/>
  <c r="B7"/>
  <c r="AM6"/>
  <c r="AL6"/>
  <c r="AH6"/>
  <c r="AI6" s="1"/>
  <c r="AG6"/>
  <c r="AE6"/>
  <c r="AF6" s="1"/>
  <c r="AD6"/>
  <c r="AC6"/>
  <c r="Y6"/>
  <c r="Z6" s="1"/>
  <c r="V6"/>
  <c r="W6" s="1"/>
  <c r="U6"/>
  <c r="T6"/>
  <c r="P6"/>
  <c r="Q6" s="1"/>
  <c r="O6"/>
  <c r="M6"/>
  <c r="N6" s="1"/>
  <c r="L6"/>
  <c r="K6"/>
  <c r="G6"/>
  <c r="I6" s="1"/>
  <c r="F6"/>
  <c r="D6"/>
  <c r="E6" s="1"/>
  <c r="B6"/>
  <c r="AM5"/>
  <c r="AL5"/>
  <c r="AH5"/>
  <c r="AI5" s="1"/>
  <c r="AE5"/>
  <c r="AF5" s="1"/>
  <c r="AD5"/>
  <c r="AC5"/>
  <c r="Y5"/>
  <c r="Z5" s="1"/>
  <c r="X5"/>
  <c r="V5"/>
  <c r="W5" s="1"/>
  <c r="U5"/>
  <c r="T5"/>
  <c r="P5"/>
  <c r="Q5" s="1"/>
  <c r="O5"/>
  <c r="M5"/>
  <c r="N5" s="1"/>
  <c r="L5"/>
  <c r="K5"/>
  <c r="G5"/>
  <c r="H5" s="1"/>
  <c r="F5"/>
  <c r="D5"/>
  <c r="E5" s="1"/>
  <c r="B5"/>
  <c r="AM4"/>
  <c r="AL4"/>
  <c r="AH4"/>
  <c r="AG4"/>
  <c r="AE4"/>
  <c r="AF4" s="1"/>
  <c r="AD4"/>
  <c r="AC4"/>
  <c r="Y4"/>
  <c r="V4"/>
  <c r="W4" s="1"/>
  <c r="U4"/>
  <c r="T4"/>
  <c r="P4"/>
  <c r="M4"/>
  <c r="N4" s="1"/>
  <c r="L4"/>
  <c r="K4"/>
  <c r="G4"/>
  <c r="D4"/>
  <c r="E4" s="1"/>
  <c r="B4"/>
  <c r="AG2"/>
  <c r="X2"/>
  <c r="O2"/>
  <c r="F2"/>
  <c r="B2"/>
  <c r="AM41" i="69"/>
  <c r="AE41"/>
  <c r="AF41" s="1"/>
  <c r="AD41"/>
  <c r="X41"/>
  <c r="V41"/>
  <c r="W41" s="1"/>
  <c r="U41"/>
  <c r="M41"/>
  <c r="N41" s="1"/>
  <c r="L41"/>
  <c r="F41"/>
  <c r="D41"/>
  <c r="E41" s="1"/>
  <c r="B41"/>
  <c r="AM40"/>
  <c r="AL40"/>
  <c r="AE40"/>
  <c r="AF40" s="1"/>
  <c r="AD40"/>
  <c r="AC40"/>
  <c r="V40"/>
  <c r="W40" s="1"/>
  <c r="U40"/>
  <c r="T40"/>
  <c r="M40"/>
  <c r="N40" s="1"/>
  <c r="L40"/>
  <c r="K40"/>
  <c r="D40"/>
  <c r="E40" s="1"/>
  <c r="B40"/>
  <c r="AM39"/>
  <c r="AL39"/>
  <c r="AE39"/>
  <c r="AF39" s="1"/>
  <c r="AD39"/>
  <c r="AC39"/>
  <c r="V39"/>
  <c r="W39" s="1"/>
  <c r="U39"/>
  <c r="T39"/>
  <c r="M39"/>
  <c r="N39" s="1"/>
  <c r="L39"/>
  <c r="K39"/>
  <c r="D39"/>
  <c r="E39" s="1"/>
  <c r="B39"/>
  <c r="AM38"/>
  <c r="AL38"/>
  <c r="AH38"/>
  <c r="AI38" s="1"/>
  <c r="AE38"/>
  <c r="AF38" s="1"/>
  <c r="AD38"/>
  <c r="AC38"/>
  <c r="Y38"/>
  <c r="Z38" s="1"/>
  <c r="X38"/>
  <c r="V38"/>
  <c r="W38" s="1"/>
  <c r="U38"/>
  <c r="T38"/>
  <c r="P38"/>
  <c r="R38" s="1"/>
  <c r="M38"/>
  <c r="N38" s="1"/>
  <c r="L38"/>
  <c r="K38"/>
  <c r="G38"/>
  <c r="I38" s="1"/>
  <c r="F38"/>
  <c r="D38"/>
  <c r="E38" s="1"/>
  <c r="B38"/>
  <c r="AM37"/>
  <c r="AL37"/>
  <c r="AH37"/>
  <c r="AI37" s="1"/>
  <c r="AE37"/>
  <c r="AF37" s="1"/>
  <c r="AD37"/>
  <c r="AC37"/>
  <c r="Y37"/>
  <c r="Z37" s="1"/>
  <c r="X37"/>
  <c r="V37"/>
  <c r="W37" s="1"/>
  <c r="U37"/>
  <c r="T37"/>
  <c r="P37"/>
  <c r="Q37" s="1"/>
  <c r="O37"/>
  <c r="M37"/>
  <c r="N37" s="1"/>
  <c r="L37"/>
  <c r="K37"/>
  <c r="G37"/>
  <c r="I37" s="1"/>
  <c r="F37"/>
  <c r="D37"/>
  <c r="E37" s="1"/>
  <c r="B37"/>
  <c r="AM36"/>
  <c r="AL36"/>
  <c r="AH36"/>
  <c r="AI36" s="1"/>
  <c r="AE36"/>
  <c r="AF36" s="1"/>
  <c r="AD36"/>
  <c r="AC36"/>
  <c r="Y36"/>
  <c r="Z36" s="1"/>
  <c r="X36"/>
  <c r="V36"/>
  <c r="W36" s="1"/>
  <c r="U36"/>
  <c r="T36"/>
  <c r="P36"/>
  <c r="Q36" s="1"/>
  <c r="M36"/>
  <c r="N36" s="1"/>
  <c r="L36"/>
  <c r="K36"/>
  <c r="G36"/>
  <c r="H36" s="1"/>
  <c r="D36"/>
  <c r="E36" s="1"/>
  <c r="B36"/>
  <c r="AM35"/>
  <c r="AL35"/>
  <c r="AH35"/>
  <c r="AI35" s="1"/>
  <c r="AE35"/>
  <c r="AF35" s="1"/>
  <c r="AD35"/>
  <c r="AC35"/>
  <c r="Y35"/>
  <c r="Z35" s="1"/>
  <c r="V35"/>
  <c r="W35" s="1"/>
  <c r="U35"/>
  <c r="T35"/>
  <c r="P35"/>
  <c r="Q35" s="1"/>
  <c r="M35"/>
  <c r="N35" s="1"/>
  <c r="L35"/>
  <c r="K35"/>
  <c r="G35"/>
  <c r="H35" s="1"/>
  <c r="F35"/>
  <c r="D35"/>
  <c r="E35" s="1"/>
  <c r="B35"/>
  <c r="AM34"/>
  <c r="AL34"/>
  <c r="AH34"/>
  <c r="AI34" s="1"/>
  <c r="AE34"/>
  <c r="AF34" s="1"/>
  <c r="AD34"/>
  <c r="AC34"/>
  <c r="Y34"/>
  <c r="Z34" s="1"/>
  <c r="X34"/>
  <c r="V34"/>
  <c r="W34" s="1"/>
  <c r="U34"/>
  <c r="T34"/>
  <c r="P34"/>
  <c r="Q34" s="1"/>
  <c r="N34"/>
  <c r="M34"/>
  <c r="L34"/>
  <c r="K34"/>
  <c r="I34"/>
  <c r="G34"/>
  <c r="H34" s="1"/>
  <c r="F34"/>
  <c r="D34"/>
  <c r="E34" s="1"/>
  <c r="B34"/>
  <c r="AM33"/>
  <c r="AL33"/>
  <c r="AH33"/>
  <c r="AJ33" s="1"/>
  <c r="AG33"/>
  <c r="AE33"/>
  <c r="AF33" s="1"/>
  <c r="AD33"/>
  <c r="AC33"/>
  <c r="Y33"/>
  <c r="Z33" s="1"/>
  <c r="X33"/>
  <c r="V33"/>
  <c r="W33" s="1"/>
  <c r="U33"/>
  <c r="T33"/>
  <c r="P33"/>
  <c r="R33" s="1"/>
  <c r="M33"/>
  <c r="N33" s="1"/>
  <c r="L33"/>
  <c r="K33"/>
  <c r="G33"/>
  <c r="I33" s="1"/>
  <c r="F33"/>
  <c r="D33"/>
  <c r="E33" s="1"/>
  <c r="B33"/>
  <c r="AM32"/>
  <c r="AL32"/>
  <c r="AH32"/>
  <c r="AJ32" s="1"/>
  <c r="AG32"/>
  <c r="AE32"/>
  <c r="AF32" s="1"/>
  <c r="AD32"/>
  <c r="AC32"/>
  <c r="Y32"/>
  <c r="Z32" s="1"/>
  <c r="X32"/>
  <c r="V32"/>
  <c r="W32" s="1"/>
  <c r="U32"/>
  <c r="T32"/>
  <c r="P32"/>
  <c r="R32" s="1"/>
  <c r="M32"/>
  <c r="N32" s="1"/>
  <c r="L32"/>
  <c r="K32"/>
  <c r="G32"/>
  <c r="I32" s="1"/>
  <c r="F32"/>
  <c r="D32"/>
  <c r="E32" s="1"/>
  <c r="B32"/>
  <c r="AM31"/>
  <c r="AL31"/>
  <c r="AH31"/>
  <c r="AI31" s="1"/>
  <c r="AE31"/>
  <c r="AF31" s="1"/>
  <c r="AD31"/>
  <c r="AC31"/>
  <c r="Y31"/>
  <c r="Z31" s="1"/>
  <c r="X31"/>
  <c r="V31"/>
  <c r="W31" s="1"/>
  <c r="U31"/>
  <c r="T31"/>
  <c r="P31"/>
  <c r="Q31" s="1"/>
  <c r="M31"/>
  <c r="N31" s="1"/>
  <c r="L31"/>
  <c r="K31"/>
  <c r="G31"/>
  <c r="H31" s="1"/>
  <c r="F31"/>
  <c r="D31"/>
  <c r="E31" s="1"/>
  <c r="B31"/>
  <c r="AM30"/>
  <c r="AL30"/>
  <c r="AH30"/>
  <c r="AI30" s="1"/>
  <c r="AE30"/>
  <c r="AF30" s="1"/>
  <c r="AD30"/>
  <c r="AC30"/>
  <c r="Y30"/>
  <c r="AA30" s="1"/>
  <c r="X30"/>
  <c r="V30"/>
  <c r="W30" s="1"/>
  <c r="U30"/>
  <c r="T30"/>
  <c r="P30"/>
  <c r="Q30" s="1"/>
  <c r="M30"/>
  <c r="N30" s="1"/>
  <c r="L30"/>
  <c r="K30"/>
  <c r="G30"/>
  <c r="H30" s="1"/>
  <c r="F30"/>
  <c r="D30"/>
  <c r="E30" s="1"/>
  <c r="B30"/>
  <c r="AM29"/>
  <c r="AL29"/>
  <c r="AH29"/>
  <c r="AI29" s="1"/>
  <c r="AE29"/>
  <c r="AF29" s="1"/>
  <c r="AD29"/>
  <c r="AC29"/>
  <c r="Y29"/>
  <c r="AA29" s="1"/>
  <c r="X29"/>
  <c r="V29"/>
  <c r="W29" s="1"/>
  <c r="U29"/>
  <c r="T29"/>
  <c r="P29"/>
  <c r="Q29" s="1"/>
  <c r="M29"/>
  <c r="N29" s="1"/>
  <c r="L29"/>
  <c r="K29"/>
  <c r="G29"/>
  <c r="I29" s="1"/>
  <c r="F29"/>
  <c r="D29"/>
  <c r="E29" s="1"/>
  <c r="B29"/>
  <c r="AM28"/>
  <c r="AL28"/>
  <c r="AH28"/>
  <c r="AI28" s="1"/>
  <c r="AG28"/>
  <c r="AE28"/>
  <c r="AF28" s="1"/>
  <c r="AD28"/>
  <c r="AC28"/>
  <c r="Y28"/>
  <c r="Z28" s="1"/>
  <c r="X28"/>
  <c r="V28"/>
  <c r="W28" s="1"/>
  <c r="U28"/>
  <c r="T28"/>
  <c r="P28"/>
  <c r="R28" s="1"/>
  <c r="O28"/>
  <c r="M28"/>
  <c r="N28" s="1"/>
  <c r="L28"/>
  <c r="K28"/>
  <c r="G28"/>
  <c r="H28" s="1"/>
  <c r="F28"/>
  <c r="D28"/>
  <c r="E28" s="1"/>
  <c r="B28"/>
  <c r="AM27"/>
  <c r="AL27"/>
  <c r="AH27"/>
  <c r="AI27" s="1"/>
  <c r="AG27"/>
  <c r="AE27"/>
  <c r="AF27" s="1"/>
  <c r="AD27"/>
  <c r="AC27"/>
  <c r="Y27"/>
  <c r="AA27" s="1"/>
  <c r="X27"/>
  <c r="V27"/>
  <c r="W27" s="1"/>
  <c r="U27"/>
  <c r="T27"/>
  <c r="P27"/>
  <c r="Q27" s="1"/>
  <c r="M27"/>
  <c r="N27" s="1"/>
  <c r="L27"/>
  <c r="K27"/>
  <c r="G27"/>
  <c r="H27" s="1"/>
  <c r="D27"/>
  <c r="E27" s="1"/>
  <c r="B27"/>
  <c r="AM26"/>
  <c r="AL26"/>
  <c r="AH26"/>
  <c r="AE26"/>
  <c r="AF26" s="1"/>
  <c r="AD26"/>
  <c r="AC26"/>
  <c r="Y26"/>
  <c r="AA26" s="1"/>
  <c r="X26"/>
  <c r="V26"/>
  <c r="W26" s="1"/>
  <c r="U26"/>
  <c r="T26"/>
  <c r="P26"/>
  <c r="Q26" s="1"/>
  <c r="O26"/>
  <c r="M26"/>
  <c r="N26" s="1"/>
  <c r="L26"/>
  <c r="K26"/>
  <c r="G26"/>
  <c r="F26"/>
  <c r="D26"/>
  <c r="E26" s="1"/>
  <c r="B26"/>
  <c r="AG24"/>
  <c r="X24"/>
  <c r="O24"/>
  <c r="F24"/>
  <c r="B24"/>
  <c r="AM19"/>
  <c r="AE19"/>
  <c r="AF19" s="1"/>
  <c r="AD19"/>
  <c r="X19"/>
  <c r="V19"/>
  <c r="W19" s="1"/>
  <c r="U19"/>
  <c r="O19"/>
  <c r="M19"/>
  <c r="N19" s="1"/>
  <c r="L19"/>
  <c r="F19"/>
  <c r="D19"/>
  <c r="E19" s="1"/>
  <c r="B19"/>
  <c r="AM18"/>
  <c r="AL18"/>
  <c r="AE18"/>
  <c r="AF18" s="1"/>
  <c r="AD18"/>
  <c r="AC18"/>
  <c r="V18"/>
  <c r="W18" s="1"/>
  <c r="U18"/>
  <c r="T18"/>
  <c r="M18"/>
  <c r="N18" s="1"/>
  <c r="L18"/>
  <c r="K18"/>
  <c r="D18"/>
  <c r="E18" s="1"/>
  <c r="B18"/>
  <c r="AM17"/>
  <c r="AL17"/>
  <c r="AE17"/>
  <c r="AF17" s="1"/>
  <c r="AD17"/>
  <c r="AC17"/>
  <c r="V17"/>
  <c r="W17" s="1"/>
  <c r="U17"/>
  <c r="T17"/>
  <c r="M17"/>
  <c r="N17" s="1"/>
  <c r="L17"/>
  <c r="K17"/>
  <c r="D17"/>
  <c r="E17" s="1"/>
  <c r="B17"/>
  <c r="AM16"/>
  <c r="AL16"/>
  <c r="AH16"/>
  <c r="AI16" s="1"/>
  <c r="AE16"/>
  <c r="AF16" s="1"/>
  <c r="AD16"/>
  <c r="AC16"/>
  <c r="Y16"/>
  <c r="Z16" s="1"/>
  <c r="X16"/>
  <c r="V16"/>
  <c r="W16" s="1"/>
  <c r="U16"/>
  <c r="T16"/>
  <c r="P16"/>
  <c r="R16" s="1"/>
  <c r="O16"/>
  <c r="M16"/>
  <c r="N16" s="1"/>
  <c r="L16"/>
  <c r="K16"/>
  <c r="G16"/>
  <c r="H16" s="1"/>
  <c r="F16"/>
  <c r="D16"/>
  <c r="E16" s="1"/>
  <c r="B16"/>
  <c r="AM15"/>
  <c r="AL15"/>
  <c r="AH15"/>
  <c r="AI15" s="1"/>
  <c r="AE15"/>
  <c r="AF15" s="1"/>
  <c r="AD15"/>
  <c r="AC15"/>
  <c r="Y15"/>
  <c r="Z15" s="1"/>
  <c r="X15"/>
  <c r="V15"/>
  <c r="W15" s="1"/>
  <c r="U15"/>
  <c r="T15"/>
  <c r="P15"/>
  <c r="R15" s="1"/>
  <c r="O15"/>
  <c r="M15"/>
  <c r="N15" s="1"/>
  <c r="L15"/>
  <c r="K15"/>
  <c r="G15"/>
  <c r="H15" s="1"/>
  <c r="F15"/>
  <c r="D15"/>
  <c r="E15" s="1"/>
  <c r="B15"/>
  <c r="AM14"/>
  <c r="AL14"/>
  <c r="AH14"/>
  <c r="AI14" s="1"/>
  <c r="AE14"/>
  <c r="AF14" s="1"/>
  <c r="AD14"/>
  <c r="AC14"/>
  <c r="Y14"/>
  <c r="Z14" s="1"/>
  <c r="V14"/>
  <c r="W14" s="1"/>
  <c r="U14"/>
  <c r="T14"/>
  <c r="P14"/>
  <c r="Q14" s="1"/>
  <c r="O14"/>
  <c r="M14"/>
  <c r="N14" s="1"/>
  <c r="L14"/>
  <c r="K14"/>
  <c r="G14"/>
  <c r="H14" s="1"/>
  <c r="F14"/>
  <c r="D14"/>
  <c r="E14" s="1"/>
  <c r="B14"/>
  <c r="AM13"/>
  <c r="AL13"/>
  <c r="AH13"/>
  <c r="AI13" s="1"/>
  <c r="AE13"/>
  <c r="AF13" s="1"/>
  <c r="AD13"/>
  <c r="AC13"/>
  <c r="Y13"/>
  <c r="Z13" s="1"/>
  <c r="V13"/>
  <c r="W13" s="1"/>
  <c r="U13"/>
  <c r="T13"/>
  <c r="P13"/>
  <c r="Q13" s="1"/>
  <c r="M13"/>
  <c r="N13" s="1"/>
  <c r="L13"/>
  <c r="K13"/>
  <c r="G13"/>
  <c r="H13" s="1"/>
  <c r="D13"/>
  <c r="E13" s="1"/>
  <c r="B13"/>
  <c r="AM12"/>
  <c r="AL12"/>
  <c r="AH12"/>
  <c r="AJ12" s="1"/>
  <c r="AE12"/>
  <c r="AF12" s="1"/>
  <c r="AD12"/>
  <c r="AC12"/>
  <c r="Y12"/>
  <c r="AA12" s="1"/>
  <c r="V12"/>
  <c r="W12" s="1"/>
  <c r="U12"/>
  <c r="T12"/>
  <c r="P12"/>
  <c r="R12" s="1"/>
  <c r="O12"/>
  <c r="M12"/>
  <c r="N12" s="1"/>
  <c r="L12"/>
  <c r="K12"/>
  <c r="G12"/>
  <c r="H12" s="1"/>
  <c r="D12"/>
  <c r="E12" s="1"/>
  <c r="B12"/>
  <c r="AM11"/>
  <c r="AL11"/>
  <c r="AH11"/>
  <c r="AI11" s="1"/>
  <c r="AE11"/>
  <c r="AF11" s="1"/>
  <c r="AD11"/>
  <c r="AC11"/>
  <c r="Y11"/>
  <c r="Z11" s="1"/>
  <c r="X11"/>
  <c r="V11"/>
  <c r="W11" s="1"/>
  <c r="U11"/>
  <c r="T11"/>
  <c r="P11"/>
  <c r="Q11" s="1"/>
  <c r="O11"/>
  <c r="M11"/>
  <c r="N11" s="1"/>
  <c r="L11"/>
  <c r="K11"/>
  <c r="G11"/>
  <c r="H11" s="1"/>
  <c r="F11"/>
  <c r="D11"/>
  <c r="E11" s="1"/>
  <c r="B11"/>
  <c r="AM10"/>
  <c r="AL10"/>
  <c r="AH10"/>
  <c r="AJ10" s="1"/>
  <c r="AE10"/>
  <c r="AF10" s="1"/>
  <c r="AD10"/>
  <c r="AC10"/>
  <c r="Y10"/>
  <c r="AA10" s="1"/>
  <c r="X10"/>
  <c r="V10"/>
  <c r="W10" s="1"/>
  <c r="U10"/>
  <c r="T10"/>
  <c r="P10"/>
  <c r="R10" s="1"/>
  <c r="O10"/>
  <c r="M10"/>
  <c r="N10" s="1"/>
  <c r="L10"/>
  <c r="K10"/>
  <c r="G10"/>
  <c r="H10" s="1"/>
  <c r="F10"/>
  <c r="D10"/>
  <c r="E10" s="1"/>
  <c r="B10"/>
  <c r="AM9"/>
  <c r="AL9"/>
  <c r="AH9"/>
  <c r="AI9" s="1"/>
  <c r="AE9"/>
  <c r="AF9" s="1"/>
  <c r="AD9"/>
  <c r="AC9"/>
  <c r="Y9"/>
  <c r="Z9" s="1"/>
  <c r="V9"/>
  <c r="W9" s="1"/>
  <c r="U9"/>
  <c r="T9"/>
  <c r="P9"/>
  <c r="Q9" s="1"/>
  <c r="O9"/>
  <c r="M9"/>
  <c r="N9" s="1"/>
  <c r="L9"/>
  <c r="K9"/>
  <c r="G9"/>
  <c r="H9" s="1"/>
  <c r="F9"/>
  <c r="D9"/>
  <c r="E9" s="1"/>
  <c r="B9"/>
  <c r="AM8"/>
  <c r="AL8"/>
  <c r="AH8"/>
  <c r="AI8" s="1"/>
  <c r="AE8"/>
  <c r="AF8" s="1"/>
  <c r="AD8"/>
  <c r="AC8"/>
  <c r="Y8"/>
  <c r="Z8" s="1"/>
  <c r="V8"/>
  <c r="W8" s="1"/>
  <c r="U8"/>
  <c r="T8"/>
  <c r="P8"/>
  <c r="Q8" s="1"/>
  <c r="O8"/>
  <c r="M8"/>
  <c r="N8" s="1"/>
  <c r="L8"/>
  <c r="K8"/>
  <c r="G8"/>
  <c r="I8" s="1"/>
  <c r="F8"/>
  <c r="D8"/>
  <c r="E8" s="1"/>
  <c r="B8"/>
  <c r="AM7"/>
  <c r="AL7"/>
  <c r="AH7"/>
  <c r="AI7" s="1"/>
  <c r="AE7"/>
  <c r="AF7" s="1"/>
  <c r="AD7"/>
  <c r="AC7"/>
  <c r="Y7"/>
  <c r="Z7" s="1"/>
  <c r="X7"/>
  <c r="V7"/>
  <c r="W7" s="1"/>
  <c r="U7"/>
  <c r="T7"/>
  <c r="P7"/>
  <c r="Q7" s="1"/>
  <c r="O7"/>
  <c r="M7"/>
  <c r="N7" s="1"/>
  <c r="L7"/>
  <c r="K7"/>
  <c r="G7"/>
  <c r="H7" s="1"/>
  <c r="D7"/>
  <c r="E7" s="1"/>
  <c r="B7"/>
  <c r="AM6"/>
  <c r="AL6"/>
  <c r="AH6"/>
  <c r="AI6" s="1"/>
  <c r="AG6"/>
  <c r="AE6"/>
  <c r="AF6" s="1"/>
  <c r="AD6"/>
  <c r="AC6"/>
  <c r="Y6"/>
  <c r="Z6" s="1"/>
  <c r="V6"/>
  <c r="W6" s="1"/>
  <c r="U6"/>
  <c r="T6"/>
  <c r="P6"/>
  <c r="Q6" s="1"/>
  <c r="O6"/>
  <c r="M6"/>
  <c r="N6" s="1"/>
  <c r="L6"/>
  <c r="K6"/>
  <c r="G6"/>
  <c r="I6" s="1"/>
  <c r="F6"/>
  <c r="D6"/>
  <c r="E6" s="1"/>
  <c r="B6"/>
  <c r="AM5"/>
  <c r="AL5"/>
  <c r="AH5"/>
  <c r="AI5" s="1"/>
  <c r="AE5"/>
  <c r="AF5" s="1"/>
  <c r="AD5"/>
  <c r="AC5"/>
  <c r="Y5"/>
  <c r="Z5" s="1"/>
  <c r="V5"/>
  <c r="W5" s="1"/>
  <c r="U5"/>
  <c r="T5"/>
  <c r="P5"/>
  <c r="R5" s="1"/>
  <c r="O5"/>
  <c r="M5"/>
  <c r="N5" s="1"/>
  <c r="L5"/>
  <c r="K5"/>
  <c r="G5"/>
  <c r="H5" s="1"/>
  <c r="F5"/>
  <c r="D5"/>
  <c r="E5" s="1"/>
  <c r="B5"/>
  <c r="AM4"/>
  <c r="AL4"/>
  <c r="AH4"/>
  <c r="AG4"/>
  <c r="AE4"/>
  <c r="AF4" s="1"/>
  <c r="AD4"/>
  <c r="AC4"/>
  <c r="Y4"/>
  <c r="AA4" s="1"/>
  <c r="X4"/>
  <c r="V4"/>
  <c r="W4" s="1"/>
  <c r="U4"/>
  <c r="T4"/>
  <c r="P4"/>
  <c r="R4" s="1"/>
  <c r="O4"/>
  <c r="M4"/>
  <c r="N4" s="1"/>
  <c r="L4"/>
  <c r="K4"/>
  <c r="G4"/>
  <c r="H4" s="1"/>
  <c r="D4"/>
  <c r="E4" s="1"/>
  <c r="B4"/>
  <c r="AG2"/>
  <c r="X2"/>
  <c r="O2"/>
  <c r="F2"/>
  <c r="B2"/>
  <c r="GT115" i="86"/>
  <c r="GS115"/>
  <c r="GR115"/>
  <c r="GC115"/>
  <c r="GB115"/>
  <c r="GA115"/>
  <c r="FL115"/>
  <c r="FK115"/>
  <c r="FJ115"/>
  <c r="EU115"/>
  <c r="ET115"/>
  <c r="ES115"/>
  <c r="ED115"/>
  <c r="EC115"/>
  <c r="EB115"/>
  <c r="DM115"/>
  <c r="DL115"/>
  <c r="DK115"/>
  <c r="CV115"/>
  <c r="CU115"/>
  <c r="CT115"/>
  <c r="CE115"/>
  <c r="CD115"/>
  <c r="CC115"/>
  <c r="BN115"/>
  <c r="BM115"/>
  <c r="BL115"/>
  <c r="AW115"/>
  <c r="AV115"/>
  <c r="AU115"/>
  <c r="AF115"/>
  <c r="AE115"/>
  <c r="AD115"/>
  <c r="O115"/>
  <c r="N115"/>
  <c r="M115"/>
  <c r="GQ111"/>
  <c r="GI111"/>
  <c r="FZ111"/>
  <c r="FZ113" s="1"/>
  <c r="FR111"/>
  <c r="FI111"/>
  <c r="FA111"/>
  <c r="ER111"/>
  <c r="ER113" s="1"/>
  <c r="EJ111"/>
  <c r="EA111"/>
  <c r="DS111"/>
  <c r="DJ111"/>
  <c r="DJ113" s="1"/>
  <c r="DB111"/>
  <c r="CS111"/>
  <c r="CK111"/>
  <c r="CB111"/>
  <c r="CB113" s="1"/>
  <c r="BT111"/>
  <c r="BK111"/>
  <c r="BC111"/>
  <c r="AT111"/>
  <c r="AL111"/>
  <c r="AC111"/>
  <c r="U111"/>
  <c r="L111"/>
  <c r="D111"/>
  <c r="GU109"/>
  <c r="GD109"/>
  <c r="EE109"/>
  <c r="DN109"/>
  <c r="CW109"/>
  <c r="CF109"/>
  <c r="BO109"/>
  <c r="AX109"/>
  <c r="AG109"/>
  <c r="P109"/>
  <c r="GU108"/>
  <c r="GD108"/>
  <c r="EE108"/>
  <c r="DN108"/>
  <c r="CW108"/>
  <c r="CF108"/>
  <c r="BO108"/>
  <c r="AX108"/>
  <c r="AG108"/>
  <c r="P108"/>
  <c r="GU107"/>
  <c r="GD107"/>
  <c r="EE107"/>
  <c r="DN107"/>
  <c r="CW107"/>
  <c r="CF107"/>
  <c r="BO107"/>
  <c r="AX107"/>
  <c r="AG107"/>
  <c r="P107"/>
  <c r="GU106"/>
  <c r="GD106"/>
  <c r="EE106"/>
  <c r="DN106"/>
  <c r="CW106"/>
  <c r="CF106"/>
  <c r="BO106"/>
  <c r="AX106"/>
  <c r="AG106"/>
  <c r="P106"/>
  <c r="GU105"/>
  <c r="GD105"/>
  <c r="EE105"/>
  <c r="DN105"/>
  <c r="CW105"/>
  <c r="CF105"/>
  <c r="BO105"/>
  <c r="AX105"/>
  <c r="AG105"/>
  <c r="P105"/>
  <c r="GU104"/>
  <c r="GD104"/>
  <c r="EE104"/>
  <c r="DN104"/>
  <c r="CW104"/>
  <c r="CF104"/>
  <c r="BO104"/>
  <c r="AX104"/>
  <c r="AG104"/>
  <c r="P104"/>
  <c r="GU103"/>
  <c r="GD103"/>
  <c r="EE103"/>
  <c r="DN103"/>
  <c r="CW103"/>
  <c r="CF103"/>
  <c r="BO103"/>
  <c r="AX103"/>
  <c r="AG103"/>
  <c r="P103"/>
  <c r="GU102"/>
  <c r="GD102"/>
  <c r="EE102"/>
  <c r="DN102"/>
  <c r="CW102"/>
  <c r="CF102"/>
  <c r="BO102"/>
  <c r="AX102"/>
  <c r="AG102"/>
  <c r="P102"/>
  <c r="GU101"/>
  <c r="GU111" s="1"/>
  <c r="GD101"/>
  <c r="GD111" s="1"/>
  <c r="EE101"/>
  <c r="EE111" s="1"/>
  <c r="DN101"/>
  <c r="DN111" s="1"/>
  <c r="CW101"/>
  <c r="CW111" s="1"/>
  <c r="CF101"/>
  <c r="BO101"/>
  <c r="BO111" s="1"/>
  <c r="AX101"/>
  <c r="AG101"/>
  <c r="AG111" s="1"/>
  <c r="P101"/>
  <c r="GQ99"/>
  <c r="GI99"/>
  <c r="GI113" s="1"/>
  <c r="FZ99"/>
  <c r="FR99"/>
  <c r="FR113" s="1"/>
  <c r="FI99"/>
  <c r="FA99"/>
  <c r="FA113" s="1"/>
  <c r="ER99"/>
  <c r="EJ99"/>
  <c r="EJ113" s="1"/>
  <c r="EA99"/>
  <c r="DS99"/>
  <c r="DS113" s="1"/>
  <c r="DJ99"/>
  <c r="DB99"/>
  <c r="DB113" s="1"/>
  <c r="CS99"/>
  <c r="CK99"/>
  <c r="CK113" s="1"/>
  <c r="CB99"/>
  <c r="BT99"/>
  <c r="BT113" s="1"/>
  <c r="BK99"/>
  <c r="BC99"/>
  <c r="BC113" s="1"/>
  <c r="AT99"/>
  <c r="AL99"/>
  <c r="AL113" s="1"/>
  <c r="AC99"/>
  <c r="U99"/>
  <c r="U113" s="1"/>
  <c r="L99"/>
  <c r="D99"/>
  <c r="D113" s="1"/>
  <c r="GU97"/>
  <c r="GD97"/>
  <c r="EE97"/>
  <c r="DN97"/>
  <c r="CW97"/>
  <c r="CF97"/>
  <c r="BO97"/>
  <c r="AX97"/>
  <c r="AG97"/>
  <c r="P97"/>
  <c r="GU96"/>
  <c r="GD96"/>
  <c r="EE96"/>
  <c r="DN96"/>
  <c r="CW96"/>
  <c r="CF96"/>
  <c r="BO96"/>
  <c r="AX96"/>
  <c r="AG96"/>
  <c r="P96"/>
  <c r="GU95"/>
  <c r="GD95"/>
  <c r="EE95"/>
  <c r="DN95"/>
  <c r="CW95"/>
  <c r="CF95"/>
  <c r="BO95"/>
  <c r="AX95"/>
  <c r="AG95"/>
  <c r="P95"/>
  <c r="GU94"/>
  <c r="GD94"/>
  <c r="EE94"/>
  <c r="DN94"/>
  <c r="CW94"/>
  <c r="CF94"/>
  <c r="BO94"/>
  <c r="AX94"/>
  <c r="AG94"/>
  <c r="P94"/>
  <c r="GU93"/>
  <c r="GD93"/>
  <c r="EE93"/>
  <c r="DN93"/>
  <c r="CW93"/>
  <c r="CF93"/>
  <c r="BO93"/>
  <c r="AX93"/>
  <c r="AG93"/>
  <c r="P93"/>
  <c r="GU92"/>
  <c r="GD92"/>
  <c r="EE92"/>
  <c r="DN92"/>
  <c r="CW92"/>
  <c r="CF92"/>
  <c r="BO92"/>
  <c r="AX92"/>
  <c r="AG92"/>
  <c r="P92"/>
  <c r="GU91"/>
  <c r="GD91"/>
  <c r="EE91"/>
  <c r="DN91"/>
  <c r="CW91"/>
  <c r="CF91"/>
  <c r="BO91"/>
  <c r="AX91"/>
  <c r="AG91"/>
  <c r="P91"/>
  <c r="GU90"/>
  <c r="GD90"/>
  <c r="EE90"/>
  <c r="DN90"/>
  <c r="CW90"/>
  <c r="CF90"/>
  <c r="BO90"/>
  <c r="AX90"/>
  <c r="AG90"/>
  <c r="P90"/>
  <c r="GU89"/>
  <c r="GU99" s="1"/>
  <c r="GU113" s="1"/>
  <c r="GD89"/>
  <c r="GD99" s="1"/>
  <c r="GD113" s="1"/>
  <c r="EE89"/>
  <c r="EE99" s="1"/>
  <c r="EE113" s="1"/>
  <c r="DN89"/>
  <c r="DN99" s="1"/>
  <c r="DN113" s="1"/>
  <c r="CW89"/>
  <c r="CW99" s="1"/>
  <c r="CW113" s="1"/>
  <c r="CF89"/>
  <c r="CF99" s="1"/>
  <c r="BO89"/>
  <c r="BO99" s="1"/>
  <c r="BO113" s="1"/>
  <c r="AX89"/>
  <c r="AX99" s="1"/>
  <c r="AG89"/>
  <c r="AG99" s="1"/>
  <c r="AG113" s="1"/>
  <c r="P89"/>
  <c r="P99" s="1"/>
  <c r="GQ85"/>
  <c r="FZ85"/>
  <c r="FI85"/>
  <c r="ER85"/>
  <c r="EA85"/>
  <c r="DJ85"/>
  <c r="CS85"/>
  <c r="CB85"/>
  <c r="BK85"/>
  <c r="AT85"/>
  <c r="AC85"/>
  <c r="L85"/>
  <c r="GQ82"/>
  <c r="FZ82"/>
  <c r="FI82"/>
  <c r="ER82"/>
  <c r="EA82"/>
  <c r="DJ82"/>
  <c r="CS82"/>
  <c r="CB82"/>
  <c r="BK82"/>
  <c r="AT82"/>
  <c r="AC82"/>
  <c r="L82"/>
  <c r="GT76"/>
  <c r="GS76"/>
  <c r="GR76"/>
  <c r="GC76"/>
  <c r="GB76"/>
  <c r="GA76"/>
  <c r="FL76"/>
  <c r="FK76"/>
  <c r="FJ76"/>
  <c r="EU76"/>
  <c r="ET76"/>
  <c r="ES76"/>
  <c r="ED76"/>
  <c r="EC76"/>
  <c r="EB76"/>
  <c r="DM76"/>
  <c r="DL76"/>
  <c r="DK76"/>
  <c r="CV76"/>
  <c r="CU76"/>
  <c r="CT76"/>
  <c r="CE76"/>
  <c r="CD76"/>
  <c r="CC76"/>
  <c r="BN76"/>
  <c r="BM76"/>
  <c r="BL76"/>
  <c r="AW76"/>
  <c r="AV76"/>
  <c r="AU76"/>
  <c r="AF76"/>
  <c r="AE76"/>
  <c r="AD76"/>
  <c r="O76"/>
  <c r="N76"/>
  <c r="M76"/>
  <c r="GQ72"/>
  <c r="GI72"/>
  <c r="FZ72"/>
  <c r="FZ74" s="1"/>
  <c r="FR72"/>
  <c r="FI72"/>
  <c r="FA72"/>
  <c r="ER72"/>
  <c r="EJ72"/>
  <c r="EA72"/>
  <c r="DS72"/>
  <c r="DJ72"/>
  <c r="DJ74" s="1"/>
  <c r="DB72"/>
  <c r="CS72"/>
  <c r="CK72"/>
  <c r="CB72"/>
  <c r="BT72"/>
  <c r="BK72"/>
  <c r="BC72"/>
  <c r="AT72"/>
  <c r="AT74" s="1"/>
  <c r="AL72"/>
  <c r="AC72"/>
  <c r="U72"/>
  <c r="L72"/>
  <c r="D72"/>
  <c r="GD70"/>
  <c r="BO70"/>
  <c r="AK70"/>
  <c r="BB70" s="1"/>
  <c r="BS70" s="1"/>
  <c r="CJ70" s="1"/>
  <c r="DA70" s="1"/>
  <c r="DR70" s="1"/>
  <c r="EI70" s="1"/>
  <c r="EZ70" s="1"/>
  <c r="FQ70" s="1"/>
  <c r="GH70" s="1"/>
  <c r="AG70"/>
  <c r="V70"/>
  <c r="AM70" s="1"/>
  <c r="T70"/>
  <c r="J70"/>
  <c r="O70" s="1"/>
  <c r="F70"/>
  <c r="F109" s="1"/>
  <c r="E70"/>
  <c r="E109" s="1"/>
  <c r="C70"/>
  <c r="C109" s="1"/>
  <c r="T109" s="1"/>
  <c r="AK109" s="1"/>
  <c r="BB109" s="1"/>
  <c r="BS109" s="1"/>
  <c r="CJ109" s="1"/>
  <c r="DA109" s="1"/>
  <c r="DR109" s="1"/>
  <c r="EI109" s="1"/>
  <c r="EZ109" s="1"/>
  <c r="FQ109" s="1"/>
  <c r="GH109" s="1"/>
  <c r="GD69"/>
  <c r="BO69"/>
  <c r="AG69"/>
  <c r="V69"/>
  <c r="AM69" s="1"/>
  <c r="J69"/>
  <c r="O69" s="1"/>
  <c r="F69"/>
  <c r="F108" s="1"/>
  <c r="E69"/>
  <c r="E108" s="1"/>
  <c r="C69"/>
  <c r="C108" s="1"/>
  <c r="T108" s="1"/>
  <c r="AK108" s="1"/>
  <c r="BB108" s="1"/>
  <c r="BS108" s="1"/>
  <c r="CJ108" s="1"/>
  <c r="DA108" s="1"/>
  <c r="DR108" s="1"/>
  <c r="EI108" s="1"/>
  <c r="EZ108" s="1"/>
  <c r="FQ108" s="1"/>
  <c r="GH108" s="1"/>
  <c r="GD68"/>
  <c r="BO68"/>
  <c r="AG68"/>
  <c r="V68"/>
  <c r="AM68" s="1"/>
  <c r="J68"/>
  <c r="O68" s="1"/>
  <c r="F68"/>
  <c r="F107" s="1"/>
  <c r="E68"/>
  <c r="E107" s="1"/>
  <c r="C68"/>
  <c r="C107" s="1"/>
  <c r="T107" s="1"/>
  <c r="AK107" s="1"/>
  <c r="BB107" s="1"/>
  <c r="BS107" s="1"/>
  <c r="CJ107" s="1"/>
  <c r="DA107" s="1"/>
  <c r="DR107" s="1"/>
  <c r="EI107" s="1"/>
  <c r="EZ107" s="1"/>
  <c r="FQ107" s="1"/>
  <c r="GH107" s="1"/>
  <c r="GD67"/>
  <c r="BO67"/>
  <c r="AG67"/>
  <c r="V67"/>
  <c r="J67"/>
  <c r="O67" s="1"/>
  <c r="F67"/>
  <c r="E67"/>
  <c r="E106" s="1"/>
  <c r="C67"/>
  <c r="C106" s="1"/>
  <c r="T106" s="1"/>
  <c r="AK106" s="1"/>
  <c r="BB106" s="1"/>
  <c r="BS106" s="1"/>
  <c r="CJ106" s="1"/>
  <c r="DA106" s="1"/>
  <c r="DR106" s="1"/>
  <c r="EI106" s="1"/>
  <c r="EZ106" s="1"/>
  <c r="FQ106" s="1"/>
  <c r="GH106" s="1"/>
  <c r="GD66"/>
  <c r="BO66"/>
  <c r="AG66"/>
  <c r="V66"/>
  <c r="AA66" s="1"/>
  <c r="AF66" s="1"/>
  <c r="O66"/>
  <c r="J66"/>
  <c r="F66"/>
  <c r="W66" s="1"/>
  <c r="E66"/>
  <c r="E105" s="1"/>
  <c r="C66"/>
  <c r="C105" s="1"/>
  <c r="T105" s="1"/>
  <c r="AK105" s="1"/>
  <c r="BB105" s="1"/>
  <c r="BS105" s="1"/>
  <c r="CJ105" s="1"/>
  <c r="DA105" s="1"/>
  <c r="DR105" s="1"/>
  <c r="EI105" s="1"/>
  <c r="EZ105" s="1"/>
  <c r="FQ105" s="1"/>
  <c r="GH105" s="1"/>
  <c r="GD65"/>
  <c r="BO65"/>
  <c r="AG65"/>
  <c r="W65"/>
  <c r="V65"/>
  <c r="AA65" s="1"/>
  <c r="AF65" s="1"/>
  <c r="J65"/>
  <c r="O65" s="1"/>
  <c r="F65"/>
  <c r="E65"/>
  <c r="E104" s="1"/>
  <c r="C65"/>
  <c r="C104" s="1"/>
  <c r="T104" s="1"/>
  <c r="AK104" s="1"/>
  <c r="BB104" s="1"/>
  <c r="BS104" s="1"/>
  <c r="CJ104" s="1"/>
  <c r="DA104" s="1"/>
  <c r="DR104" s="1"/>
  <c r="EI104" s="1"/>
  <c r="EZ104" s="1"/>
  <c r="FQ104" s="1"/>
  <c r="GH104" s="1"/>
  <c r="GD64"/>
  <c r="BO64"/>
  <c r="AM64"/>
  <c r="AG64"/>
  <c r="W64"/>
  <c r="V64"/>
  <c r="AA64" s="1"/>
  <c r="AF64" s="1"/>
  <c r="J64"/>
  <c r="O64" s="1"/>
  <c r="F64"/>
  <c r="E64"/>
  <c r="E103" s="1"/>
  <c r="C64"/>
  <c r="C103" s="1"/>
  <c r="T103" s="1"/>
  <c r="AK103" s="1"/>
  <c r="BB103" s="1"/>
  <c r="BS103" s="1"/>
  <c r="CJ103" s="1"/>
  <c r="DA103" s="1"/>
  <c r="DR103" s="1"/>
  <c r="EI103" s="1"/>
  <c r="EZ103" s="1"/>
  <c r="FQ103" s="1"/>
  <c r="GH103" s="1"/>
  <c r="GD63"/>
  <c r="BO63"/>
  <c r="AM63"/>
  <c r="AG63"/>
  <c r="V63"/>
  <c r="AA63" s="1"/>
  <c r="AF63" s="1"/>
  <c r="O63"/>
  <c r="J63"/>
  <c r="F63"/>
  <c r="W63" s="1"/>
  <c r="E63"/>
  <c r="E102" s="1"/>
  <c r="C63"/>
  <c r="C102" s="1"/>
  <c r="T102" s="1"/>
  <c r="AK102" s="1"/>
  <c r="BB102" s="1"/>
  <c r="BS102" s="1"/>
  <c r="CJ102" s="1"/>
  <c r="DA102" s="1"/>
  <c r="DR102" s="1"/>
  <c r="EI102" s="1"/>
  <c r="EZ102" s="1"/>
  <c r="FQ102" s="1"/>
  <c r="GH102" s="1"/>
  <c r="GD62"/>
  <c r="BO62"/>
  <c r="BO72" s="1"/>
  <c r="AG62"/>
  <c r="AG72" s="1"/>
  <c r="W62"/>
  <c r="AN62" s="1"/>
  <c r="K62"/>
  <c r="J62"/>
  <c r="O62" s="1"/>
  <c r="F62"/>
  <c r="F101" s="1"/>
  <c r="E62"/>
  <c r="V62" s="1"/>
  <c r="C62"/>
  <c r="T62" s="1"/>
  <c r="GQ60"/>
  <c r="GI60"/>
  <c r="GI74" s="1"/>
  <c r="FZ60"/>
  <c r="FR60"/>
  <c r="FR74" s="1"/>
  <c r="FI60"/>
  <c r="FI74" s="1"/>
  <c r="FA60"/>
  <c r="FA74" s="1"/>
  <c r="ER60"/>
  <c r="EJ60"/>
  <c r="EJ74" s="1"/>
  <c r="EA60"/>
  <c r="DS60"/>
  <c r="DS74" s="1"/>
  <c r="DJ60"/>
  <c r="DB60"/>
  <c r="DB74" s="1"/>
  <c r="CS60"/>
  <c r="CK60"/>
  <c r="CK74" s="1"/>
  <c r="CB60"/>
  <c r="BT60"/>
  <c r="BT74" s="1"/>
  <c r="BK60"/>
  <c r="BC60"/>
  <c r="BC74" s="1"/>
  <c r="AT60"/>
  <c r="AL60"/>
  <c r="AL74" s="1"/>
  <c r="AC60"/>
  <c r="U60"/>
  <c r="U74" s="1"/>
  <c r="L60"/>
  <c r="D60"/>
  <c r="D74" s="1"/>
  <c r="GD58"/>
  <c r="BO58"/>
  <c r="AG58"/>
  <c r="W58"/>
  <c r="AN58" s="1"/>
  <c r="K58"/>
  <c r="J58"/>
  <c r="O58" s="1"/>
  <c r="F58"/>
  <c r="F97" s="1"/>
  <c r="E58"/>
  <c r="E97" s="1"/>
  <c r="C58"/>
  <c r="C97" s="1"/>
  <c r="T97" s="1"/>
  <c r="AK97" s="1"/>
  <c r="BB97" s="1"/>
  <c r="BS97" s="1"/>
  <c r="CJ97" s="1"/>
  <c r="DA97" s="1"/>
  <c r="DR97" s="1"/>
  <c r="EI97" s="1"/>
  <c r="EZ97" s="1"/>
  <c r="FQ97" s="1"/>
  <c r="GH97" s="1"/>
  <c r="GD57"/>
  <c r="BO57"/>
  <c r="AN57"/>
  <c r="AG57"/>
  <c r="W57"/>
  <c r="AB57" s="1"/>
  <c r="O57"/>
  <c r="K57"/>
  <c r="J57"/>
  <c r="F57"/>
  <c r="F96" s="1"/>
  <c r="E57"/>
  <c r="E96" s="1"/>
  <c r="C57"/>
  <c r="GD56"/>
  <c r="BO56"/>
  <c r="AG56"/>
  <c r="W56"/>
  <c r="AB56" s="1"/>
  <c r="K56"/>
  <c r="J56"/>
  <c r="O56" s="1"/>
  <c r="F56"/>
  <c r="F95" s="1"/>
  <c r="E56"/>
  <c r="E95" s="1"/>
  <c r="C56"/>
  <c r="GD55"/>
  <c r="BO55"/>
  <c r="AN55"/>
  <c r="AG55"/>
  <c r="W55"/>
  <c r="AB55" s="1"/>
  <c r="O55"/>
  <c r="K55"/>
  <c r="J55"/>
  <c r="F55"/>
  <c r="F94" s="1"/>
  <c r="E55"/>
  <c r="E94" s="1"/>
  <c r="C55"/>
  <c r="GD54"/>
  <c r="BO54"/>
  <c r="AG54"/>
  <c r="W54"/>
  <c r="AB54" s="1"/>
  <c r="K54"/>
  <c r="J54"/>
  <c r="O54" s="1"/>
  <c r="F54"/>
  <c r="F93" s="1"/>
  <c r="E54"/>
  <c r="E93" s="1"/>
  <c r="C54"/>
  <c r="GD53"/>
  <c r="BO53"/>
  <c r="AN53"/>
  <c r="AG53"/>
  <c r="W53"/>
  <c r="AB53" s="1"/>
  <c r="O53"/>
  <c r="K53"/>
  <c r="J53"/>
  <c r="F53"/>
  <c r="F92" s="1"/>
  <c r="E53"/>
  <c r="E92" s="1"/>
  <c r="C53"/>
  <c r="GD52"/>
  <c r="BO52"/>
  <c r="AG52"/>
  <c r="V52"/>
  <c r="AM52" s="1"/>
  <c r="F52"/>
  <c r="F91" s="1"/>
  <c r="E52"/>
  <c r="E91" s="1"/>
  <c r="C52"/>
  <c r="C91" s="1"/>
  <c r="T91" s="1"/>
  <c r="AK91" s="1"/>
  <c r="BB91" s="1"/>
  <c r="BS91" s="1"/>
  <c r="CJ91" s="1"/>
  <c r="DA91" s="1"/>
  <c r="DR91" s="1"/>
  <c r="EI91" s="1"/>
  <c r="EZ91" s="1"/>
  <c r="FQ91" s="1"/>
  <c r="GH91" s="1"/>
  <c r="GD51"/>
  <c r="BO51"/>
  <c r="AG51"/>
  <c r="V51"/>
  <c r="AM51" s="1"/>
  <c r="K51"/>
  <c r="F51"/>
  <c r="F90" s="1"/>
  <c r="E51"/>
  <c r="E90" s="1"/>
  <c r="C51"/>
  <c r="C90" s="1"/>
  <c r="T90" s="1"/>
  <c r="AK90" s="1"/>
  <c r="BB90" s="1"/>
  <c r="BS90" s="1"/>
  <c r="CJ90" s="1"/>
  <c r="DA90" s="1"/>
  <c r="DR90" s="1"/>
  <c r="EI90" s="1"/>
  <c r="EZ90" s="1"/>
  <c r="FQ90" s="1"/>
  <c r="GH90" s="1"/>
  <c r="GD50"/>
  <c r="BO50"/>
  <c r="AG50"/>
  <c r="AG60" s="1"/>
  <c r="AG74" s="1"/>
  <c r="V50"/>
  <c r="AM50" s="1"/>
  <c r="F50"/>
  <c r="F89" s="1"/>
  <c r="E50"/>
  <c r="C50"/>
  <c r="T50" s="1"/>
  <c r="GQ46"/>
  <c r="FZ46"/>
  <c r="FI46"/>
  <c r="ER46"/>
  <c r="EA46"/>
  <c r="DJ46"/>
  <c r="CS46"/>
  <c r="CB46"/>
  <c r="BK46"/>
  <c r="AT46"/>
  <c r="AC46"/>
  <c r="L46"/>
  <c r="GQ43"/>
  <c r="FZ43"/>
  <c r="FI43"/>
  <c r="ER43"/>
  <c r="EA43"/>
  <c r="DJ43"/>
  <c r="CS43"/>
  <c r="CB43"/>
  <c r="BK43"/>
  <c r="AT43"/>
  <c r="AC43"/>
  <c r="L43"/>
  <c r="B43"/>
  <c r="B82" s="1"/>
  <c r="GT37"/>
  <c r="GS37"/>
  <c r="GR37"/>
  <c r="GC37"/>
  <c r="GB37"/>
  <c r="GA37"/>
  <c r="FL37"/>
  <c r="FK37"/>
  <c r="FJ37"/>
  <c r="EU37"/>
  <c r="ET37"/>
  <c r="ES37"/>
  <c r="ED37"/>
  <c r="EC37"/>
  <c r="EB37"/>
  <c r="DM37"/>
  <c r="DL37"/>
  <c r="DK37"/>
  <c r="CV37"/>
  <c r="CU37"/>
  <c r="CT37"/>
  <c r="CE37"/>
  <c r="CD37"/>
  <c r="CC37"/>
  <c r="BN37"/>
  <c r="BM37"/>
  <c r="BL37"/>
  <c r="AW37"/>
  <c r="AV37"/>
  <c r="AU37"/>
  <c r="AF37"/>
  <c r="AE37"/>
  <c r="AD37"/>
  <c r="O37"/>
  <c r="N37"/>
  <c r="M37"/>
  <c r="GQ33"/>
  <c r="GQ35" s="1"/>
  <c r="GI33"/>
  <c r="FZ33"/>
  <c r="FZ35" s="1"/>
  <c r="FR33"/>
  <c r="FI33"/>
  <c r="FI35" s="1"/>
  <c r="FA33"/>
  <c r="ER33"/>
  <c r="ER35" s="1"/>
  <c r="EJ33"/>
  <c r="EA33"/>
  <c r="EA35" s="1"/>
  <c r="DS33"/>
  <c r="DJ33"/>
  <c r="DJ35" s="1"/>
  <c r="DB33"/>
  <c r="CS33"/>
  <c r="CS35" s="1"/>
  <c r="CK33"/>
  <c r="CB33"/>
  <c r="CB35" s="1"/>
  <c r="BT33"/>
  <c r="BK33"/>
  <c r="BK35" s="1"/>
  <c r="BC33"/>
  <c r="AT33"/>
  <c r="AT35" s="1"/>
  <c r="AL33"/>
  <c r="AC33"/>
  <c r="AC35" s="1"/>
  <c r="U33"/>
  <c r="L33"/>
  <c r="L35" s="1"/>
  <c r="E33"/>
  <c r="D33"/>
  <c r="C33"/>
  <c r="GU31"/>
  <c r="EE31"/>
  <c r="DN31"/>
  <c r="CW31"/>
  <c r="BO31"/>
  <c r="AM31"/>
  <c r="AR31" s="1"/>
  <c r="AW31" s="1"/>
  <c r="W31"/>
  <c r="AB31" s="1"/>
  <c r="V31"/>
  <c r="AA31" s="1"/>
  <c r="AF31" s="1"/>
  <c r="T31"/>
  <c r="AK31" s="1"/>
  <c r="BB31" s="1"/>
  <c r="BS31" s="1"/>
  <c r="CJ31" s="1"/>
  <c r="DA31" s="1"/>
  <c r="DR31" s="1"/>
  <c r="EI31" s="1"/>
  <c r="EZ31" s="1"/>
  <c r="FQ31" s="1"/>
  <c r="GH31" s="1"/>
  <c r="P31"/>
  <c r="K31"/>
  <c r="J31"/>
  <c r="O31" s="1"/>
  <c r="GU30"/>
  <c r="EE30"/>
  <c r="DN30"/>
  <c r="CW30"/>
  <c r="BO30"/>
  <c r="AS30"/>
  <c r="AN30"/>
  <c r="BE30" s="1"/>
  <c r="AK30"/>
  <c r="BB30" s="1"/>
  <c r="BS30" s="1"/>
  <c r="CJ30" s="1"/>
  <c r="DA30" s="1"/>
  <c r="DR30" s="1"/>
  <c r="EI30" s="1"/>
  <c r="EZ30" s="1"/>
  <c r="FQ30" s="1"/>
  <c r="GH30" s="1"/>
  <c r="W30"/>
  <c r="AB30" s="1"/>
  <c r="V30"/>
  <c r="AM30" s="1"/>
  <c r="T30"/>
  <c r="P30"/>
  <c r="K30"/>
  <c r="J30"/>
  <c r="O30" s="1"/>
  <c r="GU29"/>
  <c r="EE29"/>
  <c r="DN29"/>
  <c r="CW29"/>
  <c r="BO29"/>
  <c r="AM29"/>
  <c r="BD29" s="1"/>
  <c r="W29"/>
  <c r="AN29" s="1"/>
  <c r="V29"/>
  <c r="AA29" s="1"/>
  <c r="AF29" s="1"/>
  <c r="T29"/>
  <c r="AK29" s="1"/>
  <c r="BB29" s="1"/>
  <c r="BS29" s="1"/>
  <c r="CJ29" s="1"/>
  <c r="DA29" s="1"/>
  <c r="DR29" s="1"/>
  <c r="EI29" s="1"/>
  <c r="EZ29" s="1"/>
  <c r="FQ29" s="1"/>
  <c r="GH29" s="1"/>
  <c r="P29"/>
  <c r="K29"/>
  <c r="J29"/>
  <c r="O29" s="1"/>
  <c r="GU28"/>
  <c r="EE28"/>
  <c r="DN28"/>
  <c r="CW28"/>
  <c r="BO28"/>
  <c r="AS28"/>
  <c r="AN28"/>
  <c r="BE28" s="1"/>
  <c r="AK28"/>
  <c r="BB28" s="1"/>
  <c r="BS28" s="1"/>
  <c r="CJ28" s="1"/>
  <c r="DA28" s="1"/>
  <c r="DR28" s="1"/>
  <c r="EI28" s="1"/>
  <c r="EZ28" s="1"/>
  <c r="FQ28" s="1"/>
  <c r="GH28" s="1"/>
  <c r="AB28"/>
  <c r="W28"/>
  <c r="V28"/>
  <c r="AA28" s="1"/>
  <c r="AF28" s="1"/>
  <c r="T28"/>
  <c r="P28"/>
  <c r="K28"/>
  <c r="J28"/>
  <c r="O28" s="1"/>
  <c r="GU27"/>
  <c r="EE27"/>
  <c r="DN27"/>
  <c r="CW27"/>
  <c r="BO27"/>
  <c r="AM27"/>
  <c r="AR27" s="1"/>
  <c r="AW27" s="1"/>
  <c r="W27"/>
  <c r="AB27" s="1"/>
  <c r="V27"/>
  <c r="AA27" s="1"/>
  <c r="AF27" s="1"/>
  <c r="T27"/>
  <c r="AK27" s="1"/>
  <c r="BB27" s="1"/>
  <c r="BS27" s="1"/>
  <c r="CJ27" s="1"/>
  <c r="DA27" s="1"/>
  <c r="DR27" s="1"/>
  <c r="EI27" s="1"/>
  <c r="EZ27" s="1"/>
  <c r="FQ27" s="1"/>
  <c r="GH27" s="1"/>
  <c r="P27"/>
  <c r="K27"/>
  <c r="J27"/>
  <c r="O27" s="1"/>
  <c r="GU26"/>
  <c r="EE26"/>
  <c r="DN26"/>
  <c r="CW26"/>
  <c r="BO26"/>
  <c r="AS26"/>
  <c r="AN26"/>
  <c r="BE26" s="1"/>
  <c r="AK26"/>
  <c r="BB26" s="1"/>
  <c r="BS26" s="1"/>
  <c r="CJ26" s="1"/>
  <c r="DA26" s="1"/>
  <c r="DR26" s="1"/>
  <c r="EI26" s="1"/>
  <c r="EZ26" s="1"/>
  <c r="FQ26" s="1"/>
  <c r="GH26" s="1"/>
  <c r="W26"/>
  <c r="AB26" s="1"/>
  <c r="V26"/>
  <c r="AM26" s="1"/>
  <c r="T26"/>
  <c r="P26"/>
  <c r="K26"/>
  <c r="J26"/>
  <c r="O26" s="1"/>
  <c r="GU25"/>
  <c r="EE25"/>
  <c r="DN25"/>
  <c r="CW25"/>
  <c r="BO25"/>
  <c r="AM25"/>
  <c r="BD25" s="1"/>
  <c r="W25"/>
  <c r="AN25" s="1"/>
  <c r="V25"/>
  <c r="AA25" s="1"/>
  <c r="AF25" s="1"/>
  <c r="T25"/>
  <c r="AK25" s="1"/>
  <c r="BB25" s="1"/>
  <c r="BS25" s="1"/>
  <c r="CJ25" s="1"/>
  <c r="DA25" s="1"/>
  <c r="DR25" s="1"/>
  <c r="EI25" s="1"/>
  <c r="EZ25" s="1"/>
  <c r="FQ25" s="1"/>
  <c r="GH25" s="1"/>
  <c r="P25"/>
  <c r="K25"/>
  <c r="J25"/>
  <c r="O25" s="1"/>
  <c r="GU24"/>
  <c r="EE24"/>
  <c r="DN24"/>
  <c r="CW24"/>
  <c r="BO24"/>
  <c r="AS24"/>
  <c r="AN24"/>
  <c r="BE24" s="1"/>
  <c r="AK24"/>
  <c r="BB24" s="1"/>
  <c r="BS24" s="1"/>
  <c r="CJ24" s="1"/>
  <c r="DA24" s="1"/>
  <c r="DR24" s="1"/>
  <c r="EI24" s="1"/>
  <c r="EZ24" s="1"/>
  <c r="FQ24" s="1"/>
  <c r="GH24" s="1"/>
  <c r="AB24"/>
  <c r="W24"/>
  <c r="V24"/>
  <c r="AA24" s="1"/>
  <c r="AF24" s="1"/>
  <c r="T24"/>
  <c r="P24"/>
  <c r="K24"/>
  <c r="J24"/>
  <c r="O24" s="1"/>
  <c r="GU23"/>
  <c r="GU33" s="1"/>
  <c r="EE23"/>
  <c r="EE33" s="1"/>
  <c r="DN23"/>
  <c r="DN33" s="1"/>
  <c r="CW23"/>
  <c r="CW33" s="1"/>
  <c r="BO23"/>
  <c r="BO33" s="1"/>
  <c r="AM23"/>
  <c r="AR23" s="1"/>
  <c r="AW23" s="1"/>
  <c r="W23"/>
  <c r="AB23" s="1"/>
  <c r="V23"/>
  <c r="V33" s="1"/>
  <c r="T23"/>
  <c r="T33" s="1"/>
  <c r="P23"/>
  <c r="P33" s="1"/>
  <c r="K23"/>
  <c r="J23"/>
  <c r="O23" s="1"/>
  <c r="GQ21"/>
  <c r="GI21"/>
  <c r="GI35" s="1"/>
  <c r="FZ21"/>
  <c r="FR21"/>
  <c r="FR35" s="1"/>
  <c r="FI21"/>
  <c r="FA21"/>
  <c r="FA35" s="1"/>
  <c r="ER21"/>
  <c r="EJ21"/>
  <c r="EJ35" s="1"/>
  <c r="EA21"/>
  <c r="DS21"/>
  <c r="DS35" s="1"/>
  <c r="DJ21"/>
  <c r="DB21"/>
  <c r="DB35" s="1"/>
  <c r="CS21"/>
  <c r="CK21"/>
  <c r="CK35" s="1"/>
  <c r="CB21"/>
  <c r="BT21"/>
  <c r="BT35" s="1"/>
  <c r="BK21"/>
  <c r="BC21"/>
  <c r="BC35" s="1"/>
  <c r="AT21"/>
  <c r="AL21"/>
  <c r="AL35" s="1"/>
  <c r="AC21"/>
  <c r="U21"/>
  <c r="U35" s="1"/>
  <c r="L21"/>
  <c r="E21"/>
  <c r="E35" s="1"/>
  <c r="D21"/>
  <c r="D35" s="1"/>
  <c r="C21"/>
  <c r="C35" s="1"/>
  <c r="GU19"/>
  <c r="EE19"/>
  <c r="DN19"/>
  <c r="CW19"/>
  <c r="BO19"/>
  <c r="AS19"/>
  <c r="AN19"/>
  <c r="BE19" s="1"/>
  <c r="AK19"/>
  <c r="BB19" s="1"/>
  <c r="BS19" s="1"/>
  <c r="CJ19" s="1"/>
  <c r="DA19" s="1"/>
  <c r="DR19" s="1"/>
  <c r="EI19" s="1"/>
  <c r="EZ19" s="1"/>
  <c r="FQ19" s="1"/>
  <c r="GH19" s="1"/>
  <c r="AB19"/>
  <c r="W19"/>
  <c r="V19"/>
  <c r="AM19" s="1"/>
  <c r="T19"/>
  <c r="P19"/>
  <c r="K19"/>
  <c r="J19"/>
  <c r="O19" s="1"/>
  <c r="GU18"/>
  <c r="EE18"/>
  <c r="DN18"/>
  <c r="CW18"/>
  <c r="BU18"/>
  <c r="CL18" s="1"/>
  <c r="CQ18" s="1"/>
  <c r="CV18" s="1"/>
  <c r="BO18"/>
  <c r="BE18"/>
  <c r="BV18" s="1"/>
  <c r="CA18" s="1"/>
  <c r="AW18"/>
  <c r="AR18"/>
  <c r="AM18"/>
  <c r="BD18" s="1"/>
  <c r="BI18" s="1"/>
  <c r="BN18" s="1"/>
  <c r="AB18"/>
  <c r="W18"/>
  <c r="AN18" s="1"/>
  <c r="AS18" s="1"/>
  <c r="V18"/>
  <c r="AA18" s="1"/>
  <c r="AF18" s="1"/>
  <c r="T18"/>
  <c r="AK18" s="1"/>
  <c r="BB18" s="1"/>
  <c r="BS18" s="1"/>
  <c r="CJ18" s="1"/>
  <c r="DA18" s="1"/>
  <c r="DR18" s="1"/>
  <c r="EI18" s="1"/>
  <c r="EZ18" s="1"/>
  <c r="FQ18" s="1"/>
  <c r="GH18" s="1"/>
  <c r="P18"/>
  <c r="K18"/>
  <c r="J18"/>
  <c r="O18" s="1"/>
  <c r="GU17"/>
  <c r="EE17"/>
  <c r="DN17"/>
  <c r="CW17"/>
  <c r="BV17"/>
  <c r="CM17" s="1"/>
  <c r="CR17" s="1"/>
  <c r="BS17"/>
  <c r="CJ17" s="1"/>
  <c r="DA17" s="1"/>
  <c r="DR17" s="1"/>
  <c r="EI17" s="1"/>
  <c r="EZ17" s="1"/>
  <c r="FQ17" s="1"/>
  <c r="GH17" s="1"/>
  <c r="BO17"/>
  <c r="AN17"/>
  <c r="BE17" s="1"/>
  <c r="BJ17" s="1"/>
  <c r="AK17"/>
  <c r="BB17" s="1"/>
  <c r="W17"/>
  <c r="AB17" s="1"/>
  <c r="V17"/>
  <c r="AM17" s="1"/>
  <c r="AR17" s="1"/>
  <c r="AW17" s="1"/>
  <c r="T17"/>
  <c r="P17"/>
  <c r="K17"/>
  <c r="J17"/>
  <c r="O17" s="1"/>
  <c r="GU16"/>
  <c r="EE16"/>
  <c r="DN16"/>
  <c r="CW16"/>
  <c r="BU16"/>
  <c r="CL16" s="1"/>
  <c r="CQ16" s="1"/>
  <c r="CV16" s="1"/>
  <c r="BO16"/>
  <c r="BE16"/>
  <c r="BV16" s="1"/>
  <c r="CA16" s="1"/>
  <c r="AW16"/>
  <c r="AR16"/>
  <c r="AM16"/>
  <c r="BD16" s="1"/>
  <c r="BI16" s="1"/>
  <c r="BN16" s="1"/>
  <c r="AB16"/>
  <c r="W16"/>
  <c r="AN16" s="1"/>
  <c r="AS16" s="1"/>
  <c r="V16"/>
  <c r="AA16" s="1"/>
  <c r="AF16" s="1"/>
  <c r="T16"/>
  <c r="AK16" s="1"/>
  <c r="BB16" s="1"/>
  <c r="BS16" s="1"/>
  <c r="CJ16" s="1"/>
  <c r="DA16" s="1"/>
  <c r="DR16" s="1"/>
  <c r="EI16" s="1"/>
  <c r="EZ16" s="1"/>
  <c r="FQ16" s="1"/>
  <c r="GH16" s="1"/>
  <c r="P16"/>
  <c r="K16"/>
  <c r="J16"/>
  <c r="O16" s="1"/>
  <c r="GU15"/>
  <c r="EE15"/>
  <c r="DN15"/>
  <c r="CW15"/>
  <c r="BV15"/>
  <c r="CM15" s="1"/>
  <c r="CR15" s="1"/>
  <c r="BS15"/>
  <c r="CJ15" s="1"/>
  <c r="DA15" s="1"/>
  <c r="DR15" s="1"/>
  <c r="EI15" s="1"/>
  <c r="EZ15" s="1"/>
  <c r="FQ15" s="1"/>
  <c r="GH15" s="1"/>
  <c r="BO15"/>
  <c r="AN15"/>
  <c r="BE15" s="1"/>
  <c r="BJ15" s="1"/>
  <c r="AK15"/>
  <c r="BB15" s="1"/>
  <c r="W15"/>
  <c r="AB15" s="1"/>
  <c r="V15"/>
  <c r="AM15" s="1"/>
  <c r="AR15" s="1"/>
  <c r="AW15" s="1"/>
  <c r="T15"/>
  <c r="P15"/>
  <c r="K15"/>
  <c r="J15"/>
  <c r="O15" s="1"/>
  <c r="GU14"/>
  <c r="EE14"/>
  <c r="DN14"/>
  <c r="CW14"/>
  <c r="BO14"/>
  <c r="W14"/>
  <c r="AN14" s="1"/>
  <c r="AS14" s="1"/>
  <c r="V14"/>
  <c r="AA14" s="1"/>
  <c r="AF14" s="1"/>
  <c r="T14"/>
  <c r="AK14" s="1"/>
  <c r="BB14" s="1"/>
  <c r="BS14" s="1"/>
  <c r="CJ14" s="1"/>
  <c r="DA14" s="1"/>
  <c r="DR14" s="1"/>
  <c r="EI14" s="1"/>
  <c r="EZ14" s="1"/>
  <c r="FQ14" s="1"/>
  <c r="GH14" s="1"/>
  <c r="P14"/>
  <c r="K14"/>
  <c r="J14"/>
  <c r="O14" s="1"/>
  <c r="GU13"/>
  <c r="EE13"/>
  <c r="DN13"/>
  <c r="CW13"/>
  <c r="BO13"/>
  <c r="AS13"/>
  <c r="AN13"/>
  <c r="BE13" s="1"/>
  <c r="AK13"/>
  <c r="BB13" s="1"/>
  <c r="BS13" s="1"/>
  <c r="CJ13" s="1"/>
  <c r="DA13" s="1"/>
  <c r="DR13" s="1"/>
  <c r="EI13" s="1"/>
  <c r="EZ13" s="1"/>
  <c r="FQ13" s="1"/>
  <c r="GH13" s="1"/>
  <c r="W13"/>
  <c r="AB13" s="1"/>
  <c r="V13"/>
  <c r="AA13" s="1"/>
  <c r="AF13" s="1"/>
  <c r="T13"/>
  <c r="P13"/>
  <c r="K13"/>
  <c r="J13"/>
  <c r="O13" s="1"/>
  <c r="GU12"/>
  <c r="EE12"/>
  <c r="DN12"/>
  <c r="CW12"/>
  <c r="BO12"/>
  <c r="AM12"/>
  <c r="AR12" s="1"/>
  <c r="AW12" s="1"/>
  <c r="AA12"/>
  <c r="AF12" s="1"/>
  <c r="W12"/>
  <c r="AB12" s="1"/>
  <c r="V12"/>
  <c r="T12"/>
  <c r="AK12" s="1"/>
  <c r="BB12" s="1"/>
  <c r="BS12" s="1"/>
  <c r="CJ12" s="1"/>
  <c r="DA12" s="1"/>
  <c r="DR12" s="1"/>
  <c r="EI12" s="1"/>
  <c r="EZ12" s="1"/>
  <c r="FQ12" s="1"/>
  <c r="GH12" s="1"/>
  <c r="P12"/>
  <c r="K12"/>
  <c r="J12"/>
  <c r="O12" s="1"/>
  <c r="GU11"/>
  <c r="EE11"/>
  <c r="DN11"/>
  <c r="DN21" s="1"/>
  <c r="DN35" s="1"/>
  <c r="CW11"/>
  <c r="BO11"/>
  <c r="AS11"/>
  <c r="AN11"/>
  <c r="BE11" s="1"/>
  <c r="AK11"/>
  <c r="BB11" s="1"/>
  <c r="AB11"/>
  <c r="W11"/>
  <c r="V11"/>
  <c r="V21" s="1"/>
  <c r="V35" s="1"/>
  <c r="T11"/>
  <c r="P11"/>
  <c r="P21" s="1"/>
  <c r="P35" s="1"/>
  <c r="K11"/>
  <c r="J11"/>
  <c r="O11" s="1"/>
  <c r="GQ7"/>
  <c r="FZ7"/>
  <c r="FI7"/>
  <c r="ER7"/>
  <c r="EA7"/>
  <c r="DJ7"/>
  <c r="CS7"/>
  <c r="CB7"/>
  <c r="BK7"/>
  <c r="AT7"/>
  <c r="AC7"/>
  <c r="AD17" s="1"/>
  <c r="AE17" s="1"/>
  <c r="L7"/>
  <c r="M14" s="1"/>
  <c r="N14" s="1"/>
  <c r="B7"/>
  <c r="B46" s="1"/>
  <c r="B85" s="1"/>
  <c r="GQ4"/>
  <c r="FZ4"/>
  <c r="FI4"/>
  <c r="ER4"/>
  <c r="EA4"/>
  <c r="DJ4"/>
  <c r="CS4"/>
  <c r="CB4"/>
  <c r="BK4"/>
  <c r="AT4"/>
  <c r="AC4"/>
  <c r="L4"/>
  <c r="E4"/>
  <c r="E43" s="1"/>
  <c r="E82" s="1"/>
  <c r="D45" i="84"/>
  <c r="D44"/>
  <c r="D43"/>
  <c r="D42"/>
  <c r="AT37"/>
  <c r="AS37"/>
  <c r="AR37"/>
  <c r="AQ37"/>
  <c r="AP37"/>
  <c r="X37"/>
  <c r="W37"/>
  <c r="V37"/>
  <c r="U37"/>
  <c r="T37"/>
  <c r="Q37"/>
  <c r="P37"/>
  <c r="O37" s="1"/>
  <c r="H37"/>
  <c r="G37"/>
  <c r="C37"/>
  <c r="D37" s="1"/>
  <c r="B37"/>
  <c r="AL37" s="1"/>
  <c r="AT36"/>
  <c r="AS36"/>
  <c r="AR36"/>
  <c r="AQ36"/>
  <c r="AP36"/>
  <c r="X36"/>
  <c r="W36"/>
  <c r="V36"/>
  <c r="U36"/>
  <c r="T36"/>
  <c r="Q36"/>
  <c r="P36"/>
  <c r="O36" s="1"/>
  <c r="H36"/>
  <c r="G36"/>
  <c r="C36"/>
  <c r="D36" s="1"/>
  <c r="B36"/>
  <c r="AL36" s="1"/>
  <c r="AT35"/>
  <c r="AS35"/>
  <c r="AR35"/>
  <c r="AQ35"/>
  <c r="AP35"/>
  <c r="X35"/>
  <c r="W35"/>
  <c r="V35"/>
  <c r="U35"/>
  <c r="T35"/>
  <c r="Q35"/>
  <c r="P35"/>
  <c r="O35" s="1"/>
  <c r="H35"/>
  <c r="G35"/>
  <c r="C35"/>
  <c r="D35" s="1"/>
  <c r="B35"/>
  <c r="AL35" s="1"/>
  <c r="AT34"/>
  <c r="AS34"/>
  <c r="AR34"/>
  <c r="AQ34"/>
  <c r="AP34"/>
  <c r="X34"/>
  <c r="W34"/>
  <c r="V34"/>
  <c r="U34"/>
  <c r="T34"/>
  <c r="Q34"/>
  <c r="P34"/>
  <c r="O34" s="1"/>
  <c r="H34"/>
  <c r="G34"/>
  <c r="C34"/>
  <c r="D34" s="1"/>
  <c r="B34"/>
  <c r="AL34" s="1"/>
  <c r="AT33"/>
  <c r="AS33"/>
  <c r="AR33"/>
  <c r="AQ33"/>
  <c r="AP33"/>
  <c r="X33"/>
  <c r="W33"/>
  <c r="V33"/>
  <c r="U33"/>
  <c r="T33"/>
  <c r="Q33"/>
  <c r="P33"/>
  <c r="O33" s="1"/>
  <c r="H33"/>
  <c r="G33"/>
  <c r="C33"/>
  <c r="D33" s="1"/>
  <c r="B33"/>
  <c r="AL33" s="1"/>
  <c r="AT32"/>
  <c r="AS32"/>
  <c r="AR32"/>
  <c r="AQ32"/>
  <c r="AP32"/>
  <c r="X32"/>
  <c r="W32"/>
  <c r="V32"/>
  <c r="U32"/>
  <c r="T32"/>
  <c r="Q32"/>
  <c r="P32"/>
  <c r="O32" s="1"/>
  <c r="H32"/>
  <c r="G32"/>
  <c r="C32"/>
  <c r="D32" s="1"/>
  <c r="B32"/>
  <c r="AL32" s="1"/>
  <c r="AT31"/>
  <c r="AS31"/>
  <c r="AR31"/>
  <c r="AQ31"/>
  <c r="AP31"/>
  <c r="X31"/>
  <c r="W31"/>
  <c r="V31"/>
  <c r="U31"/>
  <c r="T31"/>
  <c r="Q31"/>
  <c r="P31"/>
  <c r="O31" s="1"/>
  <c r="H31"/>
  <c r="G31"/>
  <c r="C31"/>
  <c r="D31" s="1"/>
  <c r="B31"/>
  <c r="AL31" s="1"/>
  <c r="AT30"/>
  <c r="AS30"/>
  <c r="AR30"/>
  <c r="AQ30"/>
  <c r="AP30"/>
  <c r="X30"/>
  <c r="W30"/>
  <c r="V30"/>
  <c r="U30"/>
  <c r="T30"/>
  <c r="Q30"/>
  <c r="P30"/>
  <c r="O30" s="1"/>
  <c r="H30"/>
  <c r="G30"/>
  <c r="C30"/>
  <c r="D30" s="1"/>
  <c r="B30"/>
  <c r="AL30" s="1"/>
  <c r="AT29"/>
  <c r="AS29"/>
  <c r="AR29"/>
  <c r="AQ29"/>
  <c r="AP29"/>
  <c r="X29"/>
  <c r="W29"/>
  <c r="V29"/>
  <c r="U29"/>
  <c r="T29"/>
  <c r="Q29"/>
  <c r="P29"/>
  <c r="O29" s="1"/>
  <c r="H29"/>
  <c r="G29"/>
  <c r="C29"/>
  <c r="D29" s="1"/>
  <c r="B29"/>
  <c r="AL29" s="1"/>
  <c r="AT28"/>
  <c r="AS28"/>
  <c r="AR28"/>
  <c r="AQ28"/>
  <c r="AP28"/>
  <c r="X28"/>
  <c r="W28"/>
  <c r="V28"/>
  <c r="U28"/>
  <c r="T28"/>
  <c r="Q28"/>
  <c r="P28"/>
  <c r="O28" s="1"/>
  <c r="H28"/>
  <c r="G28"/>
  <c r="C28"/>
  <c r="D28" s="1"/>
  <c r="B28"/>
  <c r="AL28" s="1"/>
  <c r="AT27"/>
  <c r="AS27"/>
  <c r="AR27"/>
  <c r="AQ27"/>
  <c r="AP27"/>
  <c r="X27"/>
  <c r="W27"/>
  <c r="V27"/>
  <c r="U27"/>
  <c r="T27"/>
  <c r="Q27"/>
  <c r="P27"/>
  <c r="O27" s="1"/>
  <c r="H27"/>
  <c r="G27"/>
  <c r="C27"/>
  <c r="D27" s="1"/>
  <c r="B27"/>
  <c r="AL27" s="1"/>
  <c r="AT26"/>
  <c r="AS26"/>
  <c r="AR26"/>
  <c r="AQ26"/>
  <c r="AP26"/>
  <c r="X26"/>
  <c r="W26"/>
  <c r="V26"/>
  <c r="U26"/>
  <c r="T26"/>
  <c r="Q26"/>
  <c r="P26"/>
  <c r="O26" s="1"/>
  <c r="H26"/>
  <c r="G26"/>
  <c r="C26"/>
  <c r="D26" s="1"/>
  <c r="B26"/>
  <c r="AL26" s="1"/>
  <c r="AT25"/>
  <c r="AS25"/>
  <c r="AR25"/>
  <c r="AQ25"/>
  <c r="AP25"/>
  <c r="X25"/>
  <c r="W25"/>
  <c r="V25"/>
  <c r="U25"/>
  <c r="T25"/>
  <c r="Q25"/>
  <c r="P25"/>
  <c r="O25" s="1"/>
  <c r="H25"/>
  <c r="G25"/>
  <c r="C25"/>
  <c r="D25" s="1"/>
  <c r="B25"/>
  <c r="AL25" s="1"/>
  <c r="AT24"/>
  <c r="AS24"/>
  <c r="AR24"/>
  <c r="AQ24"/>
  <c r="AP24"/>
  <c r="X24"/>
  <c r="W24"/>
  <c r="V24"/>
  <c r="U24"/>
  <c r="T24"/>
  <c r="Q24"/>
  <c r="P24"/>
  <c r="O24" s="1"/>
  <c r="H24"/>
  <c r="G24"/>
  <c r="C24"/>
  <c r="D24" s="1"/>
  <c r="B24"/>
  <c r="AL24" s="1"/>
  <c r="AT23"/>
  <c r="AS23"/>
  <c r="AR23"/>
  <c r="AQ23"/>
  <c r="AP23"/>
  <c r="X23"/>
  <c r="W23"/>
  <c r="V23"/>
  <c r="U23"/>
  <c r="T23"/>
  <c r="Q23"/>
  <c r="P23"/>
  <c r="O23" s="1"/>
  <c r="H23"/>
  <c r="G23"/>
  <c r="C23"/>
  <c r="D23" s="1"/>
  <c r="B23"/>
  <c r="AL23" s="1"/>
  <c r="AT22"/>
  <c r="AS22"/>
  <c r="AR22"/>
  <c r="AQ22"/>
  <c r="AP22"/>
  <c r="X22"/>
  <c r="W22"/>
  <c r="V22"/>
  <c r="U22"/>
  <c r="T22"/>
  <c r="Q22"/>
  <c r="P22"/>
  <c r="O22" s="1"/>
  <c r="H22"/>
  <c r="G22"/>
  <c r="C22"/>
  <c r="D22" s="1"/>
  <c r="B22"/>
  <c r="AL22" s="1"/>
  <c r="AT21"/>
  <c r="AS21"/>
  <c r="AR21"/>
  <c r="AQ21"/>
  <c r="AP21"/>
  <c r="X21"/>
  <c r="W21"/>
  <c r="V21"/>
  <c r="U21"/>
  <c r="T21"/>
  <c r="Q21"/>
  <c r="P21"/>
  <c r="O21" s="1"/>
  <c r="H21"/>
  <c r="G21"/>
  <c r="C21"/>
  <c r="D21" s="1"/>
  <c r="B21"/>
  <c r="AT20"/>
  <c r="AS20"/>
  <c r="AR20"/>
  <c r="AQ20"/>
  <c r="AP20"/>
  <c r="X20"/>
  <c r="W20"/>
  <c r="V20"/>
  <c r="U20"/>
  <c r="T20"/>
  <c r="Q20"/>
  <c r="P20"/>
  <c r="O20"/>
  <c r="H20"/>
  <c r="G20"/>
  <c r="C20"/>
  <c r="D20" s="1"/>
  <c r="B20"/>
  <c r="AT19"/>
  <c r="AS19"/>
  <c r="AR19"/>
  <c r="AQ19"/>
  <c r="AP19"/>
  <c r="X19"/>
  <c r="W19"/>
  <c r="V19"/>
  <c r="U19"/>
  <c r="T19"/>
  <c r="Q19"/>
  <c r="P19"/>
  <c r="O19" s="1"/>
  <c r="H19"/>
  <c r="G19"/>
  <c r="C19"/>
  <c r="D19" s="1"/>
  <c r="B19"/>
  <c r="AT18"/>
  <c r="AS18"/>
  <c r="AR18"/>
  <c r="AQ18"/>
  <c r="AP18"/>
  <c r="X18"/>
  <c r="W18"/>
  <c r="V18"/>
  <c r="U18"/>
  <c r="T18"/>
  <c r="Q18"/>
  <c r="P18"/>
  <c r="O18" s="1"/>
  <c r="H18"/>
  <c r="G18"/>
  <c r="C18"/>
  <c r="D18" s="1"/>
  <c r="B18"/>
  <c r="AT17"/>
  <c r="AS17"/>
  <c r="AR17"/>
  <c r="AQ17"/>
  <c r="AP17"/>
  <c r="X17"/>
  <c r="W17"/>
  <c r="V17"/>
  <c r="U17"/>
  <c r="T17"/>
  <c r="Q17"/>
  <c r="P17"/>
  <c r="O17" s="1"/>
  <c r="H17"/>
  <c r="G17"/>
  <c r="C17"/>
  <c r="D17" s="1"/>
  <c r="B17"/>
  <c r="AT16"/>
  <c r="AS16"/>
  <c r="AR16"/>
  <c r="AQ16"/>
  <c r="AP16"/>
  <c r="X16"/>
  <c r="W16"/>
  <c r="V16"/>
  <c r="U16"/>
  <c r="T16"/>
  <c r="Q16"/>
  <c r="P16"/>
  <c r="O16"/>
  <c r="H16"/>
  <c r="G16"/>
  <c r="C16"/>
  <c r="D16" s="1"/>
  <c r="B16"/>
  <c r="AT15"/>
  <c r="AS15"/>
  <c r="AR15"/>
  <c r="AQ15"/>
  <c r="AP15"/>
  <c r="X15"/>
  <c r="W15"/>
  <c r="V15"/>
  <c r="U15"/>
  <c r="T15"/>
  <c r="Q15"/>
  <c r="P15"/>
  <c r="O15" s="1"/>
  <c r="H15"/>
  <c r="G15"/>
  <c r="C15"/>
  <c r="D15" s="1"/>
  <c r="B15"/>
  <c r="AT14"/>
  <c r="AS14"/>
  <c r="AR14"/>
  <c r="AQ14"/>
  <c r="AP14"/>
  <c r="X14"/>
  <c r="W14"/>
  <c r="V14"/>
  <c r="U14"/>
  <c r="T14"/>
  <c r="Q14"/>
  <c r="P14"/>
  <c r="O14" s="1"/>
  <c r="H14"/>
  <c r="G14"/>
  <c r="C14"/>
  <c r="D14" s="1"/>
  <c r="B14"/>
  <c r="AT13"/>
  <c r="AS13"/>
  <c r="AR13"/>
  <c r="AQ13"/>
  <c r="AP13"/>
  <c r="X13"/>
  <c r="W13"/>
  <c r="V13"/>
  <c r="U13"/>
  <c r="T13"/>
  <c r="Q13"/>
  <c r="P13"/>
  <c r="O13" s="1"/>
  <c r="H13"/>
  <c r="G13"/>
  <c r="C13"/>
  <c r="D13" s="1"/>
  <c r="B13"/>
  <c r="AT12"/>
  <c r="AS12"/>
  <c r="AR12"/>
  <c r="AQ12"/>
  <c r="AP12"/>
  <c r="X12"/>
  <c r="W12"/>
  <c r="V12"/>
  <c r="U12"/>
  <c r="T12"/>
  <c r="Q12"/>
  <c r="P12"/>
  <c r="O12"/>
  <c r="H12"/>
  <c r="G12"/>
  <c r="C12"/>
  <c r="D12" s="1"/>
  <c r="B12"/>
  <c r="AT11"/>
  <c r="AS11"/>
  <c r="AR11"/>
  <c r="AQ11"/>
  <c r="AP11"/>
  <c r="X11"/>
  <c r="W11"/>
  <c r="V11"/>
  <c r="U11"/>
  <c r="T11"/>
  <c r="Q11"/>
  <c r="P11"/>
  <c r="O11"/>
  <c r="H11"/>
  <c r="G11"/>
  <c r="C11"/>
  <c r="D11" s="1"/>
  <c r="B11"/>
  <c r="AT10"/>
  <c r="AS10"/>
  <c r="AR10"/>
  <c r="AQ10"/>
  <c r="AP10"/>
  <c r="X10"/>
  <c r="W10"/>
  <c r="V10"/>
  <c r="U10"/>
  <c r="T10"/>
  <c r="Q10"/>
  <c r="P10"/>
  <c r="O10" s="1"/>
  <c r="H10"/>
  <c r="G10"/>
  <c r="C10"/>
  <c r="D10" s="1"/>
  <c r="B10"/>
  <c r="AT9"/>
  <c r="AS9"/>
  <c r="AR9"/>
  <c r="AQ9"/>
  <c r="AP9"/>
  <c r="X9"/>
  <c r="W9"/>
  <c r="V9"/>
  <c r="U9"/>
  <c r="T9"/>
  <c r="Q9"/>
  <c r="P9"/>
  <c r="O9" s="1"/>
  <c r="H9"/>
  <c r="G9"/>
  <c r="C9"/>
  <c r="D9" s="1"/>
  <c r="B9"/>
  <c r="AT8"/>
  <c r="AS8"/>
  <c r="AR8"/>
  <c r="AQ8"/>
  <c r="AP8"/>
  <c r="X8"/>
  <c r="W8"/>
  <c r="V8"/>
  <c r="U8"/>
  <c r="T8"/>
  <c r="Q8"/>
  <c r="P8"/>
  <c r="O8" s="1"/>
  <c r="H8"/>
  <c r="G8"/>
  <c r="C8"/>
  <c r="D8" s="1"/>
  <c r="B8"/>
  <c r="AT7"/>
  <c r="AS7"/>
  <c r="AR7"/>
  <c r="AQ7"/>
  <c r="AP7"/>
  <c r="X7"/>
  <c r="W7"/>
  <c r="V7"/>
  <c r="U7"/>
  <c r="T7"/>
  <c r="Q7"/>
  <c r="P7"/>
  <c r="O7" s="1"/>
  <c r="H7"/>
  <c r="G7"/>
  <c r="C7"/>
  <c r="D7" s="1"/>
  <c r="B7"/>
  <c r="AT6"/>
  <c r="AS6"/>
  <c r="AR6"/>
  <c r="AQ6"/>
  <c r="AP6"/>
  <c r="X6"/>
  <c r="W6"/>
  <c r="V6"/>
  <c r="U6"/>
  <c r="T6"/>
  <c r="Q6"/>
  <c r="P6"/>
  <c r="O6" s="1"/>
  <c r="H6"/>
  <c r="G6"/>
  <c r="C6"/>
  <c r="D6" s="1"/>
  <c r="B6"/>
  <c r="AW5"/>
  <c r="AX5" s="1"/>
  <c r="AT5"/>
  <c r="AS5"/>
  <c r="AR5"/>
  <c r="AQ5"/>
  <c r="AP5"/>
  <c r="AO5"/>
  <c r="AL5"/>
  <c r="AB5"/>
  <c r="AA5"/>
  <c r="S5"/>
  <c r="C5"/>
  <c r="L2"/>
  <c r="C2"/>
  <c r="U35" i="65"/>
  <c r="T35"/>
  <c r="S35"/>
  <c r="R35"/>
  <c r="Q35"/>
  <c r="P35"/>
  <c r="O35"/>
  <c r="N35"/>
  <c r="M35"/>
  <c r="L35"/>
  <c r="K35"/>
  <c r="J35"/>
  <c r="I35"/>
  <c r="H35"/>
  <c r="G35"/>
  <c r="E35"/>
  <c r="B35"/>
  <c r="U34"/>
  <c r="T34"/>
  <c r="S34"/>
  <c r="R34"/>
  <c r="Q34"/>
  <c r="P34"/>
  <c r="O34"/>
  <c r="N34"/>
  <c r="M34"/>
  <c r="L34"/>
  <c r="K34"/>
  <c r="J34"/>
  <c r="I34"/>
  <c r="H34"/>
  <c r="G34"/>
  <c r="E34"/>
  <c r="B34"/>
  <c r="U33"/>
  <c r="T33"/>
  <c r="S33"/>
  <c r="R33"/>
  <c r="Q33"/>
  <c r="P33"/>
  <c r="O33"/>
  <c r="N33"/>
  <c r="M33"/>
  <c r="L33"/>
  <c r="K33"/>
  <c r="J33"/>
  <c r="I33"/>
  <c r="H33"/>
  <c r="G33"/>
  <c r="E33"/>
  <c r="B33"/>
  <c r="U32"/>
  <c r="T32"/>
  <c r="S32"/>
  <c r="R32"/>
  <c r="Q32"/>
  <c r="P32"/>
  <c r="O32"/>
  <c r="N32"/>
  <c r="M32"/>
  <c r="L32"/>
  <c r="K32"/>
  <c r="J32"/>
  <c r="I32"/>
  <c r="H32"/>
  <c r="G32"/>
  <c r="E32"/>
  <c r="B32"/>
  <c r="U31"/>
  <c r="T31"/>
  <c r="S31"/>
  <c r="R31"/>
  <c r="Q31"/>
  <c r="P31"/>
  <c r="O31"/>
  <c r="N31"/>
  <c r="M31"/>
  <c r="L31"/>
  <c r="K31"/>
  <c r="J31"/>
  <c r="I31"/>
  <c r="H31"/>
  <c r="G31"/>
  <c r="E31"/>
  <c r="B31"/>
  <c r="U30"/>
  <c r="T30"/>
  <c r="S30"/>
  <c r="R30"/>
  <c r="Q30"/>
  <c r="P30"/>
  <c r="O30"/>
  <c r="N30"/>
  <c r="M30"/>
  <c r="L30"/>
  <c r="K30"/>
  <c r="J30"/>
  <c r="I30"/>
  <c r="H30"/>
  <c r="G30"/>
  <c r="E30"/>
  <c r="B30"/>
  <c r="U29"/>
  <c r="T29"/>
  <c r="S29"/>
  <c r="R29"/>
  <c r="Q29"/>
  <c r="P29"/>
  <c r="O29"/>
  <c r="N29"/>
  <c r="M29"/>
  <c r="L29"/>
  <c r="K29"/>
  <c r="J29"/>
  <c r="I29"/>
  <c r="H29"/>
  <c r="G29"/>
  <c r="E29"/>
  <c r="B29"/>
  <c r="U28"/>
  <c r="T28"/>
  <c r="S28"/>
  <c r="R28"/>
  <c r="Q28"/>
  <c r="P28"/>
  <c r="O28"/>
  <c r="N28"/>
  <c r="M28"/>
  <c r="L28"/>
  <c r="K28"/>
  <c r="J28"/>
  <c r="I28"/>
  <c r="H28"/>
  <c r="G28"/>
  <c r="E28"/>
  <c r="B28"/>
  <c r="U27"/>
  <c r="T27"/>
  <c r="S27"/>
  <c r="R27"/>
  <c r="Q27"/>
  <c r="P27"/>
  <c r="O27"/>
  <c r="N27"/>
  <c r="M27"/>
  <c r="L27"/>
  <c r="K27"/>
  <c r="J27"/>
  <c r="I27"/>
  <c r="H27"/>
  <c r="G27"/>
  <c r="E27"/>
  <c r="B27"/>
  <c r="U26"/>
  <c r="T26"/>
  <c r="S26"/>
  <c r="R26"/>
  <c r="Q26"/>
  <c r="P26"/>
  <c r="O26"/>
  <c r="N26"/>
  <c r="M26"/>
  <c r="L26"/>
  <c r="K26"/>
  <c r="J26"/>
  <c r="I26"/>
  <c r="H26"/>
  <c r="G26"/>
  <c r="E26"/>
  <c r="B26"/>
  <c r="U25"/>
  <c r="T25"/>
  <c r="S25"/>
  <c r="R25"/>
  <c r="Q25"/>
  <c r="P25"/>
  <c r="O25"/>
  <c r="N25"/>
  <c r="M25"/>
  <c r="L25"/>
  <c r="K25"/>
  <c r="J25"/>
  <c r="I25"/>
  <c r="H25"/>
  <c r="G25"/>
  <c r="E25"/>
  <c r="B25"/>
  <c r="U24"/>
  <c r="T24"/>
  <c r="S24"/>
  <c r="R24"/>
  <c r="Q24"/>
  <c r="P24"/>
  <c r="O24"/>
  <c r="N24"/>
  <c r="M24"/>
  <c r="L24"/>
  <c r="K24"/>
  <c r="J24"/>
  <c r="I24"/>
  <c r="H24"/>
  <c r="G24"/>
  <c r="E24"/>
  <c r="B24"/>
  <c r="U23"/>
  <c r="T23"/>
  <c r="S23"/>
  <c r="R23"/>
  <c r="Q23"/>
  <c r="P23"/>
  <c r="O23"/>
  <c r="N23"/>
  <c r="M23"/>
  <c r="L23"/>
  <c r="K23"/>
  <c r="J23"/>
  <c r="I23"/>
  <c r="H23"/>
  <c r="G23"/>
  <c r="E23"/>
  <c r="B23"/>
  <c r="U22"/>
  <c r="T22"/>
  <c r="S22"/>
  <c r="R22"/>
  <c r="Q22"/>
  <c r="P22"/>
  <c r="O22"/>
  <c r="N22"/>
  <c r="M22"/>
  <c r="L22"/>
  <c r="K22"/>
  <c r="J22"/>
  <c r="I22"/>
  <c r="H22"/>
  <c r="G22"/>
  <c r="E22"/>
  <c r="B22"/>
  <c r="U21"/>
  <c r="T21"/>
  <c r="S21"/>
  <c r="R21"/>
  <c r="Q21"/>
  <c r="P21"/>
  <c r="O21"/>
  <c r="N21"/>
  <c r="M21"/>
  <c r="L21"/>
  <c r="K21"/>
  <c r="J21"/>
  <c r="I21"/>
  <c r="H21"/>
  <c r="G21"/>
  <c r="E21"/>
  <c r="B21"/>
  <c r="U20"/>
  <c r="T20"/>
  <c r="S20"/>
  <c r="R20"/>
  <c r="Q20"/>
  <c r="P20"/>
  <c r="O20"/>
  <c r="N20"/>
  <c r="M20"/>
  <c r="L20"/>
  <c r="K20"/>
  <c r="J20"/>
  <c r="I20"/>
  <c r="H20"/>
  <c r="G20"/>
  <c r="E20"/>
  <c r="B20"/>
  <c r="U19"/>
  <c r="T19"/>
  <c r="S19"/>
  <c r="R19"/>
  <c r="Q19"/>
  <c r="P19"/>
  <c r="O19"/>
  <c r="N19"/>
  <c r="M19"/>
  <c r="L19"/>
  <c r="K19"/>
  <c r="J19"/>
  <c r="I19"/>
  <c r="H19"/>
  <c r="G19"/>
  <c r="E19"/>
  <c r="B19"/>
  <c r="U18"/>
  <c r="T18"/>
  <c r="S18"/>
  <c r="R18"/>
  <c r="Q18"/>
  <c r="P18"/>
  <c r="O18"/>
  <c r="N18"/>
  <c r="M18"/>
  <c r="L18"/>
  <c r="K18"/>
  <c r="J18"/>
  <c r="I18"/>
  <c r="H18"/>
  <c r="G18"/>
  <c r="E18"/>
  <c r="B18"/>
  <c r="U17"/>
  <c r="T17"/>
  <c r="S17"/>
  <c r="R17"/>
  <c r="Q17"/>
  <c r="P17"/>
  <c r="O17"/>
  <c r="N17"/>
  <c r="M17"/>
  <c r="L17"/>
  <c r="K17"/>
  <c r="J17"/>
  <c r="I17"/>
  <c r="H17"/>
  <c r="G17"/>
  <c r="E17"/>
  <c r="B17"/>
  <c r="U16"/>
  <c r="T16"/>
  <c r="S16"/>
  <c r="R16"/>
  <c r="Q16"/>
  <c r="P16"/>
  <c r="O16"/>
  <c r="N16"/>
  <c r="M16"/>
  <c r="L16"/>
  <c r="K16"/>
  <c r="J16"/>
  <c r="I16"/>
  <c r="H16"/>
  <c r="G16"/>
  <c r="E16"/>
  <c r="B16"/>
  <c r="U15"/>
  <c r="T15"/>
  <c r="S15"/>
  <c r="R15"/>
  <c r="Q15"/>
  <c r="P15"/>
  <c r="O15"/>
  <c r="N15"/>
  <c r="M15"/>
  <c r="L15"/>
  <c r="K15"/>
  <c r="J15"/>
  <c r="I15"/>
  <c r="H15"/>
  <c r="G15"/>
  <c r="E15"/>
  <c r="B15"/>
  <c r="U14"/>
  <c r="T14"/>
  <c r="S14"/>
  <c r="R14"/>
  <c r="Q14"/>
  <c r="P14"/>
  <c r="O14"/>
  <c r="N14"/>
  <c r="M14"/>
  <c r="L14"/>
  <c r="K14"/>
  <c r="J14"/>
  <c r="I14"/>
  <c r="H14"/>
  <c r="G14"/>
  <c r="E14"/>
  <c r="B14"/>
  <c r="U13"/>
  <c r="T13"/>
  <c r="S13"/>
  <c r="R13"/>
  <c r="Q13"/>
  <c r="P13"/>
  <c r="O13"/>
  <c r="N13"/>
  <c r="M13"/>
  <c r="L13"/>
  <c r="K13"/>
  <c r="J13"/>
  <c r="I13"/>
  <c r="H13"/>
  <c r="G13"/>
  <c r="E13"/>
  <c r="B13"/>
  <c r="U12"/>
  <c r="T12"/>
  <c r="S12"/>
  <c r="R12"/>
  <c r="Q12"/>
  <c r="P12"/>
  <c r="O12"/>
  <c r="N12"/>
  <c r="M12"/>
  <c r="L12"/>
  <c r="K12"/>
  <c r="J12"/>
  <c r="I12"/>
  <c r="H12"/>
  <c r="G12"/>
  <c r="E12"/>
  <c r="B12"/>
  <c r="U11"/>
  <c r="T11"/>
  <c r="S11"/>
  <c r="R11"/>
  <c r="Q11"/>
  <c r="P11"/>
  <c r="O11"/>
  <c r="N11"/>
  <c r="M11"/>
  <c r="L11"/>
  <c r="K11"/>
  <c r="J11"/>
  <c r="I11"/>
  <c r="H11"/>
  <c r="G11"/>
  <c r="E11"/>
  <c r="B11"/>
  <c r="U10"/>
  <c r="T10"/>
  <c r="S10"/>
  <c r="R10"/>
  <c r="Q10"/>
  <c r="P10"/>
  <c r="O10"/>
  <c r="N10"/>
  <c r="M10"/>
  <c r="L10"/>
  <c r="K10"/>
  <c r="J10"/>
  <c r="I10"/>
  <c r="H10"/>
  <c r="G10"/>
  <c r="E10"/>
  <c r="B10"/>
  <c r="U9"/>
  <c r="T9"/>
  <c r="S9"/>
  <c r="R9"/>
  <c r="Q9"/>
  <c r="P9"/>
  <c r="O9"/>
  <c r="N9"/>
  <c r="M9"/>
  <c r="L9"/>
  <c r="K9"/>
  <c r="J9"/>
  <c r="I9"/>
  <c r="H9"/>
  <c r="G9"/>
  <c r="E9"/>
  <c r="B9"/>
  <c r="U8"/>
  <c r="T8"/>
  <c r="S8"/>
  <c r="R8"/>
  <c r="Q8"/>
  <c r="P8"/>
  <c r="O8"/>
  <c r="N8"/>
  <c r="M8"/>
  <c r="L8"/>
  <c r="K8"/>
  <c r="J8"/>
  <c r="I8"/>
  <c r="H8"/>
  <c r="G8"/>
  <c r="E8"/>
  <c r="B8"/>
  <c r="U7"/>
  <c r="T7"/>
  <c r="S7"/>
  <c r="R7"/>
  <c r="Q7"/>
  <c r="P7"/>
  <c r="O7"/>
  <c r="N7"/>
  <c r="M7"/>
  <c r="L7"/>
  <c r="K7"/>
  <c r="J7"/>
  <c r="I7"/>
  <c r="H7"/>
  <c r="G7"/>
  <c r="E7"/>
  <c r="B7"/>
  <c r="U6"/>
  <c r="T6"/>
  <c r="S6"/>
  <c r="R6"/>
  <c r="Q6"/>
  <c r="P6"/>
  <c r="O6"/>
  <c r="N6"/>
  <c r="M6"/>
  <c r="L6"/>
  <c r="K6"/>
  <c r="J6"/>
  <c r="I6"/>
  <c r="H6"/>
  <c r="G6"/>
  <c r="E6"/>
  <c r="B6"/>
  <c r="U5"/>
  <c r="T5"/>
  <c r="S5"/>
  <c r="R5"/>
  <c r="Q5"/>
  <c r="P5"/>
  <c r="O5"/>
  <c r="N5"/>
  <c r="M5"/>
  <c r="L5"/>
  <c r="K5"/>
  <c r="J5"/>
  <c r="I5"/>
  <c r="H5"/>
  <c r="G5"/>
  <c r="E5"/>
  <c r="B5"/>
  <c r="U4"/>
  <c r="T4"/>
  <c r="S4"/>
  <c r="R4"/>
  <c r="Q4"/>
  <c r="P4"/>
  <c r="O4"/>
  <c r="N4"/>
  <c r="M4"/>
  <c r="L4"/>
  <c r="K4"/>
  <c r="J4"/>
  <c r="I4"/>
  <c r="H4"/>
  <c r="G4"/>
  <c r="E4"/>
  <c r="B4"/>
  <c r="Q5" i="78"/>
  <c r="R12" i="79"/>
  <c r="Q24" i="78"/>
  <c r="AA15" i="70" l="1"/>
  <c r="Q16"/>
  <c r="M11" i="86"/>
  <c r="N11" s="1"/>
  <c r="M12"/>
  <c r="N12" s="1"/>
  <c r="Q4" i="69"/>
  <c r="AA11"/>
  <c r="AA13"/>
  <c r="AI16" i="70"/>
  <c r="GD60" i="86"/>
  <c r="Q15" i="69"/>
  <c r="Z30"/>
  <c r="R35"/>
  <c r="Q37" i="70"/>
  <c r="Z36"/>
  <c r="R37" i="69"/>
  <c r="I11" i="70"/>
  <c r="H32"/>
  <c r="Z32"/>
  <c r="AM20"/>
  <c r="AF2" s="1"/>
  <c r="O20"/>
  <c r="AI12"/>
  <c r="AD20" i="69"/>
  <c r="W2" s="1"/>
  <c r="Q5"/>
  <c r="AI10"/>
  <c r="Q16"/>
  <c r="AJ28"/>
  <c r="R5" i="70"/>
  <c r="J37"/>
  <c r="H8" i="69"/>
  <c r="Z10"/>
  <c r="R11"/>
  <c r="AJ34"/>
  <c r="U20" i="70"/>
  <c r="N2" s="1"/>
  <c r="AD20"/>
  <c r="W2" s="1"/>
  <c r="F20"/>
  <c r="X20"/>
  <c r="L42"/>
  <c r="E24" s="1"/>
  <c r="X42"/>
  <c r="AD42"/>
  <c r="W24" s="1"/>
  <c r="F42"/>
  <c r="J4" i="69"/>
  <c r="J5" s="1"/>
  <c r="J6" s="1"/>
  <c r="J7" s="1"/>
  <c r="J8" s="1"/>
  <c r="J9" s="1"/>
  <c r="J10" s="1"/>
  <c r="J11" s="1"/>
  <c r="J12" s="1"/>
  <c r="J13" s="1"/>
  <c r="AG20"/>
  <c r="F42"/>
  <c r="S26"/>
  <c r="S27" s="1"/>
  <c r="S28" s="1"/>
  <c r="L20" i="70"/>
  <c r="E2" s="1"/>
  <c r="AK16"/>
  <c r="AJ11"/>
  <c r="O42"/>
  <c r="X20" i="69"/>
  <c r="H6"/>
  <c r="Q10"/>
  <c r="L42"/>
  <c r="E24" s="1"/>
  <c r="H32"/>
  <c r="AI33"/>
  <c r="AB17" i="70"/>
  <c r="AG20"/>
  <c r="R7"/>
  <c r="J26"/>
  <c r="J27" s="1"/>
  <c r="J28" s="1"/>
  <c r="J29" s="1"/>
  <c r="J30" s="1"/>
  <c r="J31" s="1"/>
  <c r="J32" s="1"/>
  <c r="J33" s="1"/>
  <c r="J34" s="1"/>
  <c r="J35" s="1"/>
  <c r="U42"/>
  <c r="N24" s="1"/>
  <c r="AA26"/>
  <c r="AG42"/>
  <c r="H27"/>
  <c r="AI35"/>
  <c r="J17" i="69"/>
  <c r="L20"/>
  <c r="E2" s="1"/>
  <c r="Z4"/>
  <c r="AM20"/>
  <c r="AF2" s="1"/>
  <c r="F20"/>
  <c r="O20"/>
  <c r="Q12"/>
  <c r="AI12"/>
  <c r="AJ13"/>
  <c r="S39"/>
  <c r="U42"/>
  <c r="N24" s="1"/>
  <c r="AM42"/>
  <c r="AF24" s="1"/>
  <c r="AG42"/>
  <c r="H29"/>
  <c r="Z29"/>
  <c r="Q33"/>
  <c r="R34"/>
  <c r="AJ35"/>
  <c r="R36"/>
  <c r="AJ36"/>
  <c r="Q38"/>
  <c r="AJ38"/>
  <c r="AB4" i="70"/>
  <c r="AB5" s="1"/>
  <c r="AB6" s="1"/>
  <c r="AB7" s="1"/>
  <c r="AB8" s="1"/>
  <c r="AB9" s="1"/>
  <c r="AB10" s="1"/>
  <c r="AB11" s="1"/>
  <c r="AB12" s="1"/>
  <c r="AB13" s="1"/>
  <c r="AA5"/>
  <c r="AJ7"/>
  <c r="AJ9"/>
  <c r="Q13"/>
  <c r="I14"/>
  <c r="H15"/>
  <c r="AJ15"/>
  <c r="AI26"/>
  <c r="Q31"/>
  <c r="AI31"/>
  <c r="H33"/>
  <c r="Z33"/>
  <c r="AJ33"/>
  <c r="I5" i="69"/>
  <c r="U20"/>
  <c r="N2" s="1"/>
  <c r="R7"/>
  <c r="AA7"/>
  <c r="AJ11"/>
  <c r="I15"/>
  <c r="I16"/>
  <c r="J40"/>
  <c r="O42"/>
  <c r="X42"/>
  <c r="AD42"/>
  <c r="W24" s="1"/>
  <c r="Z27"/>
  <c r="Q28"/>
  <c r="I31"/>
  <c r="Q32"/>
  <c r="AI32"/>
  <c r="AA33"/>
  <c r="AA36"/>
  <c r="AJ37"/>
  <c r="AA38"/>
  <c r="Q4" i="70"/>
  <c r="AJ4"/>
  <c r="H6"/>
  <c r="AI8"/>
  <c r="I9"/>
  <c r="H10"/>
  <c r="AA12"/>
  <c r="R14"/>
  <c r="H16"/>
  <c r="S26"/>
  <c r="S27" s="1"/>
  <c r="S28" s="1"/>
  <c r="S29" s="1"/>
  <c r="S30" s="1"/>
  <c r="S31" s="1"/>
  <c r="S32" s="1"/>
  <c r="S33" s="1"/>
  <c r="S34" s="1"/>
  <c r="S35" s="1"/>
  <c r="R27"/>
  <c r="I28"/>
  <c r="Z29"/>
  <c r="Q30"/>
  <c r="Z37"/>
  <c r="AK18" i="69"/>
  <c r="Z12"/>
  <c r="S29"/>
  <c r="S30" s="1"/>
  <c r="S31" s="1"/>
  <c r="S32" s="1"/>
  <c r="S33" s="1"/>
  <c r="S34" s="1"/>
  <c r="S35" s="1"/>
  <c r="AK26"/>
  <c r="AK27" s="1"/>
  <c r="AK28" s="1"/>
  <c r="AK29" s="1"/>
  <c r="AK30" s="1"/>
  <c r="AK31" s="1"/>
  <c r="AK32" s="1"/>
  <c r="AK33" s="1"/>
  <c r="AK34" s="1"/>
  <c r="AK35" s="1"/>
  <c r="AJ27"/>
  <c r="AA28"/>
  <c r="AA31"/>
  <c r="H33"/>
  <c r="H38"/>
  <c r="R12" i="70"/>
  <c r="Z13"/>
  <c r="Q15"/>
  <c r="AK26"/>
  <c r="AK27" s="1"/>
  <c r="AK28" s="1"/>
  <c r="AK29" s="1"/>
  <c r="AK30" s="1"/>
  <c r="AK31" s="1"/>
  <c r="AK32" s="1"/>
  <c r="AK33" s="1"/>
  <c r="AK34" s="1"/>
  <c r="AK35" s="1"/>
  <c r="Z27"/>
  <c r="Q28"/>
  <c r="AI28"/>
  <c r="R29"/>
  <c r="I30"/>
  <c r="H36"/>
  <c r="R38"/>
  <c r="Z4"/>
  <c r="AI4"/>
  <c r="J14"/>
  <c r="Z14"/>
  <c r="AB15"/>
  <c r="AB16"/>
  <c r="S17"/>
  <c r="J18"/>
  <c r="H26"/>
  <c r="Q26"/>
  <c r="Z26"/>
  <c r="AK36"/>
  <c r="J38"/>
  <c r="AB38"/>
  <c r="AJ38"/>
  <c r="S39"/>
  <c r="J40"/>
  <c r="J4"/>
  <c r="J5" s="1"/>
  <c r="J6" s="1"/>
  <c r="J7" s="1"/>
  <c r="J8" s="1"/>
  <c r="J9" s="1"/>
  <c r="J10" s="1"/>
  <c r="J11" s="1"/>
  <c r="J12" s="1"/>
  <c r="J13" s="1"/>
  <c r="I5"/>
  <c r="R6"/>
  <c r="AJ6"/>
  <c r="I8"/>
  <c r="AA9"/>
  <c r="R10"/>
  <c r="AA10"/>
  <c r="AA11"/>
  <c r="J15"/>
  <c r="S15"/>
  <c r="J16"/>
  <c r="S16"/>
  <c r="AA16"/>
  <c r="J17"/>
  <c r="AK18"/>
  <c r="AJ27"/>
  <c r="AA28"/>
  <c r="AJ29"/>
  <c r="I31"/>
  <c r="R32"/>
  <c r="R33"/>
  <c r="I34"/>
  <c r="I35"/>
  <c r="AA35"/>
  <c r="J36"/>
  <c r="AB36"/>
  <c r="AJ36"/>
  <c r="AB37"/>
  <c r="I38"/>
  <c r="J39"/>
  <c r="AK40"/>
  <c r="H4"/>
  <c r="S4"/>
  <c r="S5" s="1"/>
  <c r="S6" s="1"/>
  <c r="S7" s="1"/>
  <c r="S8" s="1"/>
  <c r="S9" s="1"/>
  <c r="S10" s="1"/>
  <c r="S11" s="1"/>
  <c r="S12" s="1"/>
  <c r="S13" s="1"/>
  <c r="AK4"/>
  <c r="AK5" s="1"/>
  <c r="AK6" s="1"/>
  <c r="AK7" s="1"/>
  <c r="AK8" s="1"/>
  <c r="AK9" s="1"/>
  <c r="AK10" s="1"/>
  <c r="AK11" s="1"/>
  <c r="AK12" s="1"/>
  <c r="AK13" s="1"/>
  <c r="AB14"/>
  <c r="AK17"/>
  <c r="AB18"/>
  <c r="AB26"/>
  <c r="AB27" s="1"/>
  <c r="AB28" s="1"/>
  <c r="AB29" s="1"/>
  <c r="AB30" s="1"/>
  <c r="AB31" s="1"/>
  <c r="AB32" s="1"/>
  <c r="AB33" s="1"/>
  <c r="AB34" s="1"/>
  <c r="AB35" s="1"/>
  <c r="AJ26"/>
  <c r="S36"/>
  <c r="S37"/>
  <c r="AK37"/>
  <c r="AK39"/>
  <c r="AB40"/>
  <c r="S14"/>
  <c r="AK14"/>
  <c r="AK15"/>
  <c r="S18"/>
  <c r="S38"/>
  <c r="AK38"/>
  <c r="AB39"/>
  <c r="S40"/>
  <c r="AK17" i="69"/>
  <c r="AK4"/>
  <c r="AK5" s="1"/>
  <c r="AK6" s="1"/>
  <c r="AK7" s="1"/>
  <c r="AK8" s="1"/>
  <c r="AK9" s="1"/>
  <c r="AK10" s="1"/>
  <c r="AK11" s="1"/>
  <c r="AK12" s="1"/>
  <c r="AK13" s="1"/>
  <c r="J14"/>
  <c r="S14"/>
  <c r="AB14"/>
  <c r="AK14"/>
  <c r="AB15"/>
  <c r="AK15"/>
  <c r="AB16"/>
  <c r="AK16"/>
  <c r="AB17"/>
  <c r="S18"/>
  <c r="J26"/>
  <c r="J27" s="1"/>
  <c r="J28" s="1"/>
  <c r="J29" s="1"/>
  <c r="J30" s="1"/>
  <c r="J31" s="1"/>
  <c r="J32" s="1"/>
  <c r="J33" s="1"/>
  <c r="J34" s="1"/>
  <c r="J35" s="1"/>
  <c r="R26"/>
  <c r="Z26"/>
  <c r="AI26"/>
  <c r="AB36"/>
  <c r="AK36"/>
  <c r="H37"/>
  <c r="J39"/>
  <c r="AK40"/>
  <c r="AB4"/>
  <c r="AB5" s="1"/>
  <c r="AB6" s="1"/>
  <c r="AB7" s="1"/>
  <c r="AB8" s="1"/>
  <c r="AB9" s="1"/>
  <c r="AB10" s="1"/>
  <c r="AB11" s="1"/>
  <c r="AB12" s="1"/>
  <c r="AB13" s="1"/>
  <c r="AJ4"/>
  <c r="R6"/>
  <c r="AJ6"/>
  <c r="R8"/>
  <c r="I9"/>
  <c r="I10"/>
  <c r="I11"/>
  <c r="I14"/>
  <c r="AA14"/>
  <c r="AJ14"/>
  <c r="S15"/>
  <c r="AA15"/>
  <c r="AJ15"/>
  <c r="S16"/>
  <c r="AA16"/>
  <c r="AJ16"/>
  <c r="S17"/>
  <c r="J18"/>
  <c r="I26"/>
  <c r="I28"/>
  <c r="AA32"/>
  <c r="AA42" s="1"/>
  <c r="J36"/>
  <c r="S36"/>
  <c r="S37"/>
  <c r="AB37"/>
  <c r="AK37"/>
  <c r="AK39"/>
  <c r="AB40"/>
  <c r="AB18"/>
  <c r="S4"/>
  <c r="S5" s="1"/>
  <c r="S6" s="1"/>
  <c r="S7" s="1"/>
  <c r="S8" s="1"/>
  <c r="S9" s="1"/>
  <c r="S10" s="1"/>
  <c r="S11" s="1"/>
  <c r="S12" s="1"/>
  <c r="S13" s="1"/>
  <c r="AI4"/>
  <c r="J15"/>
  <c r="J16"/>
  <c r="H26"/>
  <c r="AB26"/>
  <c r="AB27" s="1"/>
  <c r="AB28" s="1"/>
  <c r="AB29" s="1"/>
  <c r="AB30" s="1"/>
  <c r="AB31" s="1"/>
  <c r="AB32" s="1"/>
  <c r="AB33" s="1"/>
  <c r="AB34" s="1"/>
  <c r="AB35" s="1"/>
  <c r="J37"/>
  <c r="AB38"/>
  <c r="AK38"/>
  <c r="AB39"/>
  <c r="S40"/>
  <c r="J38"/>
  <c r="S38"/>
  <c r="BV11" i="86"/>
  <c r="BJ11"/>
  <c r="BV13"/>
  <c r="BJ13"/>
  <c r="BB21"/>
  <c r="BS11"/>
  <c r="BL11"/>
  <c r="BM11" s="1"/>
  <c r="AU25"/>
  <c r="AV25" s="1"/>
  <c r="AU30"/>
  <c r="AV30" s="1"/>
  <c r="AU26"/>
  <c r="AV26" s="1"/>
  <c r="AU19"/>
  <c r="AV19" s="1"/>
  <c r="AU15"/>
  <c r="AV15" s="1"/>
  <c r="AX15" s="1"/>
  <c r="AU28"/>
  <c r="AV28" s="1"/>
  <c r="AU24"/>
  <c r="AV24" s="1"/>
  <c r="BD19"/>
  <c r="AR19"/>
  <c r="AW19" s="1"/>
  <c r="BV19"/>
  <c r="BJ19"/>
  <c r="BD26"/>
  <c r="AR26"/>
  <c r="AW26" s="1"/>
  <c r="BV30"/>
  <c r="BJ30"/>
  <c r="BL30" s="1"/>
  <c r="BM30" s="1"/>
  <c r="AR52"/>
  <c r="AW52" s="1"/>
  <c r="BD52"/>
  <c r="T21"/>
  <c r="T35" s="1"/>
  <c r="CW21"/>
  <c r="CW35" s="1"/>
  <c r="AN12"/>
  <c r="BD12"/>
  <c r="AM13"/>
  <c r="AU13"/>
  <c r="AV13" s="1"/>
  <c r="AU14"/>
  <c r="AV14" s="1"/>
  <c r="AD15"/>
  <c r="AE15" s="1"/>
  <c r="AS15"/>
  <c r="AU16"/>
  <c r="AV16" s="1"/>
  <c r="AX16" s="1"/>
  <c r="BJ16"/>
  <c r="BZ16"/>
  <c r="CE16" s="1"/>
  <c r="CM16"/>
  <c r="DC16"/>
  <c r="AS17"/>
  <c r="AU17" s="1"/>
  <c r="AV17" s="1"/>
  <c r="AX17" s="1"/>
  <c r="AU18"/>
  <c r="AV18" s="1"/>
  <c r="AX18" s="1"/>
  <c r="BJ18"/>
  <c r="BZ18"/>
  <c r="CE18" s="1"/>
  <c r="CM18"/>
  <c r="DC18"/>
  <c r="AC37"/>
  <c r="BK37"/>
  <c r="CS37"/>
  <c r="EA37"/>
  <c r="FI37"/>
  <c r="GQ37"/>
  <c r="AD30"/>
  <c r="AE30" s="1"/>
  <c r="AD26"/>
  <c r="AE26" s="1"/>
  <c r="AD19"/>
  <c r="AE19" s="1"/>
  <c r="AD31"/>
  <c r="AE31" s="1"/>
  <c r="AG31" s="1"/>
  <c r="AD27"/>
  <c r="AE27" s="1"/>
  <c r="AD23"/>
  <c r="AE23" s="1"/>
  <c r="AD16"/>
  <c r="AE16" s="1"/>
  <c r="AG16" s="1"/>
  <c r="AD28"/>
  <c r="AE28" s="1"/>
  <c r="AG28" s="1"/>
  <c r="AD24"/>
  <c r="AE24" s="1"/>
  <c r="AG24" s="1"/>
  <c r="AD18"/>
  <c r="AE18" s="1"/>
  <c r="AG18" s="1"/>
  <c r="BV26"/>
  <c r="BJ26"/>
  <c r="BU29"/>
  <c r="BI29"/>
  <c r="BN29" s="1"/>
  <c r="AA11"/>
  <c r="AF11" s="1"/>
  <c r="AD13"/>
  <c r="AE13" s="1"/>
  <c r="AG13" s="1"/>
  <c r="BE14"/>
  <c r="AA15"/>
  <c r="AF15" s="1"/>
  <c r="AG15" s="1"/>
  <c r="BD15"/>
  <c r="CT15"/>
  <c r="CU15" s="1"/>
  <c r="DD15"/>
  <c r="AA17"/>
  <c r="AF17" s="1"/>
  <c r="AG17" s="1"/>
  <c r="BD17"/>
  <c r="CT17"/>
  <c r="CU17" s="1"/>
  <c r="DD17"/>
  <c r="M31"/>
  <c r="N31" s="1"/>
  <c r="M27"/>
  <c r="N27" s="1"/>
  <c r="M23"/>
  <c r="N23" s="1"/>
  <c r="M28"/>
  <c r="N28" s="1"/>
  <c r="M24"/>
  <c r="N24" s="1"/>
  <c r="M17"/>
  <c r="N17" s="1"/>
  <c r="M29"/>
  <c r="N29" s="1"/>
  <c r="M25"/>
  <c r="N25" s="1"/>
  <c r="M30"/>
  <c r="N30" s="1"/>
  <c r="M26"/>
  <c r="N26" s="1"/>
  <c r="M19"/>
  <c r="N19" s="1"/>
  <c r="M15"/>
  <c r="N15" s="1"/>
  <c r="CC17"/>
  <c r="CD17" s="1"/>
  <c r="BU25"/>
  <c r="BI25"/>
  <c r="BN25" s="1"/>
  <c r="BV28"/>
  <c r="BJ28"/>
  <c r="BE29"/>
  <c r="AS29"/>
  <c r="AU29" s="1"/>
  <c r="AV29" s="1"/>
  <c r="AK50"/>
  <c r="AM11"/>
  <c r="AU11"/>
  <c r="AV11" s="1"/>
  <c r="BO21"/>
  <c r="BO35" s="1"/>
  <c r="EE21"/>
  <c r="EE35" s="1"/>
  <c r="GU21"/>
  <c r="GU35" s="1"/>
  <c r="AD12"/>
  <c r="AE12" s="1"/>
  <c r="AG12" s="1"/>
  <c r="M13"/>
  <c r="N13" s="1"/>
  <c r="AB14"/>
  <c r="AD14" s="1"/>
  <c r="AE14" s="1"/>
  <c r="AG14" s="1"/>
  <c r="AM14"/>
  <c r="CA15"/>
  <c r="CC15" s="1"/>
  <c r="CD15" s="1"/>
  <c r="CA17"/>
  <c r="AG27"/>
  <c r="L37"/>
  <c r="AT37"/>
  <c r="CB37"/>
  <c r="DJ37"/>
  <c r="ER37"/>
  <c r="FZ37"/>
  <c r="BL28"/>
  <c r="BM28" s="1"/>
  <c r="BL18"/>
  <c r="BM18" s="1"/>
  <c r="BL26"/>
  <c r="BM26" s="1"/>
  <c r="BL19"/>
  <c r="BM19" s="1"/>
  <c r="BL16"/>
  <c r="BM16" s="1"/>
  <c r="BV24"/>
  <c r="BJ24"/>
  <c r="BL24" s="1"/>
  <c r="BM24" s="1"/>
  <c r="BE25"/>
  <c r="AS25"/>
  <c r="BD30"/>
  <c r="AR30"/>
  <c r="AW30" s="1"/>
  <c r="AX30" s="1"/>
  <c r="BD50"/>
  <c r="AR50"/>
  <c r="AW50" s="1"/>
  <c r="BD51"/>
  <c r="AR51"/>
  <c r="AW51" s="1"/>
  <c r="AD11"/>
  <c r="AE11" s="1"/>
  <c r="AK21"/>
  <c r="BL13"/>
  <c r="BM13" s="1"/>
  <c r="BL15"/>
  <c r="BM15" s="1"/>
  <c r="M16"/>
  <c r="N16" s="1"/>
  <c r="CC16"/>
  <c r="CD16" s="1"/>
  <c r="BL17"/>
  <c r="BM17" s="1"/>
  <c r="M18"/>
  <c r="N18" s="1"/>
  <c r="CC18"/>
  <c r="CD18" s="1"/>
  <c r="AD57"/>
  <c r="AE57" s="1"/>
  <c r="AD56"/>
  <c r="AE56" s="1"/>
  <c r="AD55"/>
  <c r="AE55" s="1"/>
  <c r="AD54"/>
  <c r="AE54" s="1"/>
  <c r="AD53"/>
  <c r="AE53" s="1"/>
  <c r="E89"/>
  <c r="E60"/>
  <c r="E74" s="1"/>
  <c r="V90"/>
  <c r="J90"/>
  <c r="O90" s="1"/>
  <c r="V91"/>
  <c r="J91"/>
  <c r="O91" s="1"/>
  <c r="BE53"/>
  <c r="AS53"/>
  <c r="BE55"/>
  <c r="AS55"/>
  <c r="BE57"/>
  <c r="AS57"/>
  <c r="BE58"/>
  <c r="AS58"/>
  <c r="AK62"/>
  <c r="AN66"/>
  <c r="AB66"/>
  <c r="AD66" s="1"/>
  <c r="AE66" s="1"/>
  <c r="AA23"/>
  <c r="AF23" s="1"/>
  <c r="AN23"/>
  <c r="BD23"/>
  <c r="AM24"/>
  <c r="AM33" s="1"/>
  <c r="AN27"/>
  <c r="BD27"/>
  <c r="AM28"/>
  <c r="AN31"/>
  <c r="BD31"/>
  <c r="M51"/>
  <c r="N51" s="1"/>
  <c r="T51"/>
  <c r="AK51" s="1"/>
  <c r="BB51" s="1"/>
  <c r="BS51" s="1"/>
  <c r="CJ51" s="1"/>
  <c r="DA51" s="1"/>
  <c r="DR51" s="1"/>
  <c r="EI51" s="1"/>
  <c r="EZ51" s="1"/>
  <c r="FQ51" s="1"/>
  <c r="GH51" s="1"/>
  <c r="T52"/>
  <c r="AK52" s="1"/>
  <c r="BB52" s="1"/>
  <c r="BS52" s="1"/>
  <c r="CJ52" s="1"/>
  <c r="DA52" s="1"/>
  <c r="DR52" s="1"/>
  <c r="EI52" s="1"/>
  <c r="EZ52" s="1"/>
  <c r="FQ52" s="1"/>
  <c r="GH52" s="1"/>
  <c r="M67"/>
  <c r="N67" s="1"/>
  <c r="P67" s="1"/>
  <c r="M66"/>
  <c r="N66" s="1"/>
  <c r="M62"/>
  <c r="N62" s="1"/>
  <c r="P62" s="1"/>
  <c r="M58"/>
  <c r="N58" s="1"/>
  <c r="P58" s="1"/>
  <c r="M57"/>
  <c r="N57" s="1"/>
  <c r="P57" s="1"/>
  <c r="M56"/>
  <c r="N56" s="1"/>
  <c r="P56" s="1"/>
  <c r="M55"/>
  <c r="N55" s="1"/>
  <c r="P55" s="1"/>
  <c r="M54"/>
  <c r="N54" s="1"/>
  <c r="P54" s="1"/>
  <c r="M53"/>
  <c r="N53" s="1"/>
  <c r="P53" s="1"/>
  <c r="C89"/>
  <c r="C60"/>
  <c r="C92"/>
  <c r="T92" s="1"/>
  <c r="AK92" s="1"/>
  <c r="BB92" s="1"/>
  <c r="BS92" s="1"/>
  <c r="CJ92" s="1"/>
  <c r="DA92" s="1"/>
  <c r="DR92" s="1"/>
  <c r="EI92" s="1"/>
  <c r="EZ92" s="1"/>
  <c r="FQ92" s="1"/>
  <c r="GH92" s="1"/>
  <c r="T53"/>
  <c r="AK53" s="1"/>
  <c r="BB53" s="1"/>
  <c r="BS53" s="1"/>
  <c r="CJ53" s="1"/>
  <c r="DA53" s="1"/>
  <c r="DR53" s="1"/>
  <c r="EI53" s="1"/>
  <c r="EZ53" s="1"/>
  <c r="FQ53" s="1"/>
  <c r="GH53" s="1"/>
  <c r="C94"/>
  <c r="T94" s="1"/>
  <c r="AK94" s="1"/>
  <c r="BB94" s="1"/>
  <c r="BS94" s="1"/>
  <c r="CJ94" s="1"/>
  <c r="DA94" s="1"/>
  <c r="DR94" s="1"/>
  <c r="EI94" s="1"/>
  <c r="EZ94" s="1"/>
  <c r="FQ94" s="1"/>
  <c r="GH94" s="1"/>
  <c r="T55"/>
  <c r="AK55" s="1"/>
  <c r="BB55" s="1"/>
  <c r="BS55" s="1"/>
  <c r="CJ55" s="1"/>
  <c r="DA55" s="1"/>
  <c r="DR55" s="1"/>
  <c r="EI55" s="1"/>
  <c r="EZ55" s="1"/>
  <c r="FQ55" s="1"/>
  <c r="GH55" s="1"/>
  <c r="C96"/>
  <c r="T96" s="1"/>
  <c r="AK96" s="1"/>
  <c r="BB96" s="1"/>
  <c r="BS96" s="1"/>
  <c r="CJ96" s="1"/>
  <c r="DA96" s="1"/>
  <c r="DR96" s="1"/>
  <c r="EI96" s="1"/>
  <c r="EZ96" s="1"/>
  <c r="FQ96" s="1"/>
  <c r="GH96" s="1"/>
  <c r="T57"/>
  <c r="AK57" s="1"/>
  <c r="BB57" s="1"/>
  <c r="BS57" s="1"/>
  <c r="CJ57" s="1"/>
  <c r="DA57" s="1"/>
  <c r="DR57" s="1"/>
  <c r="EI57" s="1"/>
  <c r="EZ57" s="1"/>
  <c r="FQ57" s="1"/>
  <c r="GH57" s="1"/>
  <c r="AN63"/>
  <c r="AB63"/>
  <c r="AD63" s="1"/>
  <c r="AE63" s="1"/>
  <c r="AA19"/>
  <c r="AF19" s="1"/>
  <c r="AG19" s="1"/>
  <c r="AB25"/>
  <c r="AD25" s="1"/>
  <c r="AE25" s="1"/>
  <c r="AG25" s="1"/>
  <c r="AR25"/>
  <c r="AW25" s="1"/>
  <c r="AX25" s="1"/>
  <c r="AA26"/>
  <c r="AF26" s="1"/>
  <c r="AB29"/>
  <c r="AD29" s="1"/>
  <c r="AE29" s="1"/>
  <c r="AG29" s="1"/>
  <c r="AR29"/>
  <c r="AW29" s="1"/>
  <c r="AA30"/>
  <c r="AF30" s="1"/>
  <c r="AG30" s="1"/>
  <c r="K50"/>
  <c r="M50" s="1"/>
  <c r="N50" s="1"/>
  <c r="AA50"/>
  <c r="AF50" s="1"/>
  <c r="AA51"/>
  <c r="AF51" s="1"/>
  <c r="K52"/>
  <c r="M52" s="1"/>
  <c r="N52" s="1"/>
  <c r="AA52"/>
  <c r="AF52" s="1"/>
  <c r="AK23"/>
  <c r="J50"/>
  <c r="O50" s="1"/>
  <c r="W50"/>
  <c r="BO60"/>
  <c r="BO74" s="1"/>
  <c r="J51"/>
  <c r="O51" s="1"/>
  <c r="P51" s="1"/>
  <c r="W51"/>
  <c r="J52"/>
  <c r="O52" s="1"/>
  <c r="W52"/>
  <c r="AN54"/>
  <c r="AN56"/>
  <c r="AU58"/>
  <c r="AV58" s="1"/>
  <c r="K89"/>
  <c r="W89"/>
  <c r="K90"/>
  <c r="W90"/>
  <c r="K91"/>
  <c r="W91"/>
  <c r="C93"/>
  <c r="T93" s="1"/>
  <c r="AK93" s="1"/>
  <c r="BB93" s="1"/>
  <c r="BS93" s="1"/>
  <c r="CJ93" s="1"/>
  <c r="DA93" s="1"/>
  <c r="DR93" s="1"/>
  <c r="EI93" s="1"/>
  <c r="EZ93" s="1"/>
  <c r="FQ93" s="1"/>
  <c r="GH93" s="1"/>
  <c r="T54"/>
  <c r="AK54" s="1"/>
  <c r="BB54" s="1"/>
  <c r="BS54" s="1"/>
  <c r="CJ54" s="1"/>
  <c r="DA54" s="1"/>
  <c r="DR54" s="1"/>
  <c r="EI54" s="1"/>
  <c r="EZ54" s="1"/>
  <c r="FQ54" s="1"/>
  <c r="GH54" s="1"/>
  <c r="C95"/>
  <c r="T95" s="1"/>
  <c r="AK95" s="1"/>
  <c r="BB95" s="1"/>
  <c r="BS95" s="1"/>
  <c r="CJ95" s="1"/>
  <c r="DA95" s="1"/>
  <c r="DR95" s="1"/>
  <c r="EI95" s="1"/>
  <c r="EZ95" s="1"/>
  <c r="FQ95" s="1"/>
  <c r="GH95" s="1"/>
  <c r="T56"/>
  <c r="AK56" s="1"/>
  <c r="BB56" s="1"/>
  <c r="BS56" s="1"/>
  <c r="CJ56" s="1"/>
  <c r="DA56" s="1"/>
  <c r="DR56" s="1"/>
  <c r="EI56" s="1"/>
  <c r="EZ56" s="1"/>
  <c r="FQ56" s="1"/>
  <c r="GH56" s="1"/>
  <c r="V72"/>
  <c r="AM62"/>
  <c r="AA62"/>
  <c r="AF62" s="1"/>
  <c r="BE62"/>
  <c r="AS62"/>
  <c r="AU62" s="1"/>
  <c r="AV62" s="1"/>
  <c r="AU53"/>
  <c r="AV53" s="1"/>
  <c r="AU55"/>
  <c r="AV55" s="1"/>
  <c r="AU57"/>
  <c r="AV57" s="1"/>
  <c r="K92"/>
  <c r="W92"/>
  <c r="K93"/>
  <c r="M93" s="1"/>
  <c r="N93" s="1"/>
  <c r="W93"/>
  <c r="K94"/>
  <c r="W94"/>
  <c r="K95"/>
  <c r="W95"/>
  <c r="K96"/>
  <c r="W96"/>
  <c r="K97"/>
  <c r="M97" s="1"/>
  <c r="N97" s="1"/>
  <c r="W97"/>
  <c r="W101"/>
  <c r="K101"/>
  <c r="F103"/>
  <c r="K64"/>
  <c r="M64" s="1"/>
  <c r="N64" s="1"/>
  <c r="P64" s="1"/>
  <c r="BD70"/>
  <c r="AR70"/>
  <c r="AW70" s="1"/>
  <c r="V53"/>
  <c r="V60" s="1"/>
  <c r="V74" s="1"/>
  <c r="V54"/>
  <c r="V55"/>
  <c r="V56"/>
  <c r="V57"/>
  <c r="V58"/>
  <c r="AM66"/>
  <c r="AC74"/>
  <c r="AC76" s="1"/>
  <c r="BK74"/>
  <c r="BK76" s="1"/>
  <c r="CS74"/>
  <c r="CS76" s="1"/>
  <c r="V92"/>
  <c r="J92"/>
  <c r="O92" s="1"/>
  <c r="V93"/>
  <c r="J93"/>
  <c r="O93" s="1"/>
  <c r="V94"/>
  <c r="J94"/>
  <c r="O94" s="1"/>
  <c r="V95"/>
  <c r="J95"/>
  <c r="O95" s="1"/>
  <c r="V96"/>
  <c r="J96"/>
  <c r="O96" s="1"/>
  <c r="V97"/>
  <c r="J97"/>
  <c r="O97" s="1"/>
  <c r="E101"/>
  <c r="E72"/>
  <c r="F102"/>
  <c r="K63"/>
  <c r="M63" s="1"/>
  <c r="N63" s="1"/>
  <c r="P63" s="1"/>
  <c r="BD68"/>
  <c r="AR68"/>
  <c r="AW68" s="1"/>
  <c r="BD69"/>
  <c r="AR69"/>
  <c r="AW69" s="1"/>
  <c r="T58"/>
  <c r="AK58" s="1"/>
  <c r="BB58" s="1"/>
  <c r="BS58" s="1"/>
  <c r="CJ58" s="1"/>
  <c r="DA58" s="1"/>
  <c r="DR58" s="1"/>
  <c r="EI58" s="1"/>
  <c r="EZ58" s="1"/>
  <c r="FQ58" s="1"/>
  <c r="GH58" s="1"/>
  <c r="AB58"/>
  <c r="AD58" s="1"/>
  <c r="AE58" s="1"/>
  <c r="AB62"/>
  <c r="AD62" s="1"/>
  <c r="AE62" s="1"/>
  <c r="GD72"/>
  <c r="GD74" s="1"/>
  <c r="AM65"/>
  <c r="C101"/>
  <c r="C72"/>
  <c r="BD64"/>
  <c r="AR64"/>
  <c r="AW64" s="1"/>
  <c r="AN65"/>
  <c r="AB65"/>
  <c r="AD65" s="1"/>
  <c r="AE65" s="1"/>
  <c r="F105"/>
  <c r="K66"/>
  <c r="F106"/>
  <c r="W67"/>
  <c r="K67"/>
  <c r="FI76"/>
  <c r="L74"/>
  <c r="L76" s="1"/>
  <c r="AT76"/>
  <c r="CB74"/>
  <c r="CB76" s="1"/>
  <c r="DJ76"/>
  <c r="FZ76"/>
  <c r="BD63"/>
  <c r="AR63"/>
  <c r="AW63" s="1"/>
  <c r="AN64"/>
  <c r="AB64"/>
  <c r="AD64" s="1"/>
  <c r="AE64" s="1"/>
  <c r="F104"/>
  <c r="K65"/>
  <c r="M65" s="1"/>
  <c r="N65" s="1"/>
  <c r="P65" s="1"/>
  <c r="AM67"/>
  <c r="AA67"/>
  <c r="AF67" s="1"/>
  <c r="P66"/>
  <c r="J102"/>
  <c r="O102" s="1"/>
  <c r="V102"/>
  <c r="V103"/>
  <c r="J103"/>
  <c r="O103" s="1"/>
  <c r="V104"/>
  <c r="J104"/>
  <c r="O104" s="1"/>
  <c r="V105"/>
  <c r="J105"/>
  <c r="O105" s="1"/>
  <c r="V106"/>
  <c r="J106"/>
  <c r="O106" s="1"/>
  <c r="V107"/>
  <c r="J107"/>
  <c r="O107" s="1"/>
  <c r="V108"/>
  <c r="J108"/>
  <c r="O108" s="1"/>
  <c r="V109"/>
  <c r="J109"/>
  <c r="O109" s="1"/>
  <c r="T63"/>
  <c r="AK63" s="1"/>
  <c r="BB63" s="1"/>
  <c r="BS63" s="1"/>
  <c r="CJ63" s="1"/>
  <c r="DA63" s="1"/>
  <c r="DR63" s="1"/>
  <c r="EI63" s="1"/>
  <c r="EZ63" s="1"/>
  <c r="FQ63" s="1"/>
  <c r="GH63" s="1"/>
  <c r="T64"/>
  <c r="AK64" s="1"/>
  <c r="BB64" s="1"/>
  <c r="BS64" s="1"/>
  <c r="CJ64" s="1"/>
  <c r="DA64" s="1"/>
  <c r="DR64" s="1"/>
  <c r="EI64" s="1"/>
  <c r="EZ64" s="1"/>
  <c r="FQ64" s="1"/>
  <c r="GH64" s="1"/>
  <c r="T65"/>
  <c r="AK65" s="1"/>
  <c r="BB65" s="1"/>
  <c r="BS65" s="1"/>
  <c r="CJ65" s="1"/>
  <c r="DA65" s="1"/>
  <c r="DR65" s="1"/>
  <c r="EI65" s="1"/>
  <c r="EZ65" s="1"/>
  <c r="FQ65" s="1"/>
  <c r="GH65" s="1"/>
  <c r="T66"/>
  <c r="AK66" s="1"/>
  <c r="BB66" s="1"/>
  <c r="BS66" s="1"/>
  <c r="CJ66" s="1"/>
  <c r="DA66" s="1"/>
  <c r="DR66" s="1"/>
  <c r="EI66" s="1"/>
  <c r="EZ66" s="1"/>
  <c r="FQ66" s="1"/>
  <c r="GH66" s="1"/>
  <c r="T67"/>
  <c r="AK67" s="1"/>
  <c r="BB67" s="1"/>
  <c r="BS67" s="1"/>
  <c r="CJ67" s="1"/>
  <c r="DA67" s="1"/>
  <c r="DR67" s="1"/>
  <c r="EI67" s="1"/>
  <c r="EZ67" s="1"/>
  <c r="FQ67" s="1"/>
  <c r="GH67" s="1"/>
  <c r="T68"/>
  <c r="AK68" s="1"/>
  <c r="BB68" s="1"/>
  <c r="BS68" s="1"/>
  <c r="CJ68" s="1"/>
  <c r="DA68" s="1"/>
  <c r="DR68" s="1"/>
  <c r="EI68" s="1"/>
  <c r="EZ68" s="1"/>
  <c r="FQ68" s="1"/>
  <c r="GH68" s="1"/>
  <c r="T69"/>
  <c r="AK69" s="1"/>
  <c r="BB69" s="1"/>
  <c r="BS69" s="1"/>
  <c r="CJ69" s="1"/>
  <c r="DA69" s="1"/>
  <c r="DR69" s="1"/>
  <c r="EI69" s="1"/>
  <c r="EZ69" s="1"/>
  <c r="FQ69" s="1"/>
  <c r="GH69" s="1"/>
  <c r="K68"/>
  <c r="M68" s="1"/>
  <c r="N68" s="1"/>
  <c r="P68" s="1"/>
  <c r="AA68"/>
  <c r="AF68" s="1"/>
  <c r="K69"/>
  <c r="M69" s="1"/>
  <c r="N69" s="1"/>
  <c r="P69" s="1"/>
  <c r="AA69"/>
  <c r="AF69" s="1"/>
  <c r="K70"/>
  <c r="M70" s="1"/>
  <c r="N70" s="1"/>
  <c r="P70" s="1"/>
  <c r="AA70"/>
  <c r="AF70" s="1"/>
  <c r="W68"/>
  <c r="W69"/>
  <c r="W70"/>
  <c r="ER74"/>
  <c r="ER76" s="1"/>
  <c r="K107"/>
  <c r="W107"/>
  <c r="K108"/>
  <c r="W108"/>
  <c r="K109"/>
  <c r="W109"/>
  <c r="EA74"/>
  <c r="EA76" s="1"/>
  <c r="GQ74"/>
  <c r="GQ76" s="1"/>
  <c r="P113"/>
  <c r="AX111"/>
  <c r="AX113" s="1"/>
  <c r="AC113"/>
  <c r="AC115" s="1"/>
  <c r="BK113"/>
  <c r="BK115" s="1"/>
  <c r="CS113"/>
  <c r="CS115" s="1"/>
  <c r="EA113"/>
  <c r="EA115" s="1"/>
  <c r="FI113"/>
  <c r="FI115" s="1"/>
  <c r="GQ113"/>
  <c r="GQ115" s="1"/>
  <c r="M89"/>
  <c r="N89" s="1"/>
  <c r="M90"/>
  <c r="N90" s="1"/>
  <c r="M91"/>
  <c r="N91" s="1"/>
  <c r="M92"/>
  <c r="N92" s="1"/>
  <c r="M94"/>
  <c r="N94" s="1"/>
  <c r="M95"/>
  <c r="N95" s="1"/>
  <c r="M96"/>
  <c r="N96" s="1"/>
  <c r="P111"/>
  <c r="CF111"/>
  <c r="CF113" s="1"/>
  <c r="L113"/>
  <c r="L115" s="1"/>
  <c r="AT113"/>
  <c r="AT115" s="1"/>
  <c r="CB115"/>
  <c r="DJ115"/>
  <c r="ER115"/>
  <c r="FZ115"/>
  <c r="M109"/>
  <c r="N109" s="1"/>
  <c r="M108"/>
  <c r="N108" s="1"/>
  <c r="M107"/>
  <c r="N107" s="1"/>
  <c r="M101"/>
  <c r="N101" s="1"/>
  <c r="AO6" i="84"/>
  <c r="S6"/>
  <c r="AO8"/>
  <c r="S8"/>
  <c r="AO12"/>
  <c r="S12"/>
  <c r="AO16"/>
  <c r="S16"/>
  <c r="AO20"/>
  <c r="S20"/>
  <c r="AL8"/>
  <c r="AL12"/>
  <c r="AL16"/>
  <c r="AL20"/>
  <c r="AO7"/>
  <c r="S7"/>
  <c r="AO9"/>
  <c r="S9"/>
  <c r="AO13"/>
  <c r="S13"/>
  <c r="AO17"/>
  <c r="S17"/>
  <c r="AL21"/>
  <c r="AO21"/>
  <c r="S21"/>
  <c r="AL6"/>
  <c r="AL7"/>
  <c r="AL9"/>
  <c r="AL13"/>
  <c r="AL17"/>
  <c r="AO10"/>
  <c r="S10"/>
  <c r="AO14"/>
  <c r="S14"/>
  <c r="AO18"/>
  <c r="S18"/>
  <c r="AL10"/>
  <c r="AL14"/>
  <c r="AL18"/>
  <c r="AO11"/>
  <c r="S11"/>
  <c r="AO15"/>
  <c r="S15"/>
  <c r="AO19"/>
  <c r="S19"/>
  <c r="AL11"/>
  <c r="AL15"/>
  <c r="AL19"/>
  <c r="S22"/>
  <c r="AO22"/>
  <c r="S23"/>
  <c r="AO23"/>
  <c r="S24"/>
  <c r="AO24"/>
  <c r="S25"/>
  <c r="AO25"/>
  <c r="S26"/>
  <c r="AO26"/>
  <c r="S27"/>
  <c r="AO27"/>
  <c r="S28"/>
  <c r="AO28"/>
  <c r="S29"/>
  <c r="AO29"/>
  <c r="S30"/>
  <c r="AO30"/>
  <c r="S31"/>
  <c r="AO31"/>
  <c r="S32"/>
  <c r="AO32"/>
  <c r="S33"/>
  <c r="AO33"/>
  <c r="S34"/>
  <c r="AO34"/>
  <c r="S35"/>
  <c r="AO35"/>
  <c r="S36"/>
  <c r="AO36"/>
  <c r="S37"/>
  <c r="AO37"/>
  <c r="AG23" i="86" l="1"/>
  <c r="AX26"/>
  <c r="AG26"/>
  <c r="R20" i="69"/>
  <c r="I42" i="70"/>
  <c r="P72" i="86"/>
  <c r="AA108"/>
  <c r="AF108" s="1"/>
  <c r="AM108"/>
  <c r="AA106"/>
  <c r="AF106" s="1"/>
  <c r="AM106"/>
  <c r="AA104"/>
  <c r="AF104" s="1"/>
  <c r="AM104"/>
  <c r="K105"/>
  <c r="M105" s="1"/>
  <c r="N105" s="1"/>
  <c r="W105"/>
  <c r="BU64"/>
  <c r="BI64"/>
  <c r="BN64" s="1"/>
  <c r="BD65"/>
  <c r="AR65"/>
  <c r="AW65" s="1"/>
  <c r="BI68"/>
  <c r="BN68" s="1"/>
  <c r="BU68"/>
  <c r="E111"/>
  <c r="J101"/>
  <c r="O101" s="1"/>
  <c r="V101"/>
  <c r="AA96"/>
  <c r="AF96" s="1"/>
  <c r="AM96"/>
  <c r="AA94"/>
  <c r="AF94" s="1"/>
  <c r="AM94"/>
  <c r="AA92"/>
  <c r="AF92" s="1"/>
  <c r="AM92"/>
  <c r="BD66"/>
  <c r="AR66"/>
  <c r="AW66" s="1"/>
  <c r="AM55"/>
  <c r="AA55"/>
  <c r="AF55" s="1"/>
  <c r="BI70"/>
  <c r="BN70" s="1"/>
  <c r="BU70"/>
  <c r="AB101"/>
  <c r="AD101" s="1"/>
  <c r="AE101" s="1"/>
  <c r="AN101"/>
  <c r="AM72"/>
  <c r="BD62"/>
  <c r="AR62"/>
  <c r="AW62" s="1"/>
  <c r="AX62" s="1"/>
  <c r="AN90"/>
  <c r="AB90"/>
  <c r="AD90" s="1"/>
  <c r="AE90" s="1"/>
  <c r="BE56"/>
  <c r="AS56"/>
  <c r="AU56" s="1"/>
  <c r="AV56" s="1"/>
  <c r="AN51"/>
  <c r="AB51"/>
  <c r="AD51" s="1"/>
  <c r="AE51" s="1"/>
  <c r="AK33"/>
  <c r="BB23"/>
  <c r="BU27"/>
  <c r="BI27"/>
  <c r="BN27" s="1"/>
  <c r="BE23"/>
  <c r="AS23"/>
  <c r="AU23" s="1"/>
  <c r="AV23" s="1"/>
  <c r="AX23" s="1"/>
  <c r="AK72"/>
  <c r="BB62"/>
  <c r="BJ25"/>
  <c r="BL25" s="1"/>
  <c r="BM25" s="1"/>
  <c r="BV25"/>
  <c r="BD14"/>
  <c r="AR14"/>
  <c r="AW14" s="1"/>
  <c r="AX14" s="1"/>
  <c r="CA28"/>
  <c r="CC28" s="1"/>
  <c r="CD28" s="1"/>
  <c r="CM28"/>
  <c r="BU17"/>
  <c r="BI17"/>
  <c r="BN17" s="1"/>
  <c r="CM26"/>
  <c r="CA26"/>
  <c r="CC26" s="1"/>
  <c r="CD26" s="1"/>
  <c r="BE12"/>
  <c r="AS12"/>
  <c r="AU12" s="1"/>
  <c r="AV12" s="1"/>
  <c r="AX12" s="1"/>
  <c r="BU52"/>
  <c r="BI52"/>
  <c r="BN52" s="1"/>
  <c r="CA13"/>
  <c r="CC13" s="1"/>
  <c r="CD13" s="1"/>
  <c r="CM13"/>
  <c r="T60"/>
  <c r="AG11"/>
  <c r="AG21" s="1"/>
  <c r="CF18"/>
  <c r="CF16"/>
  <c r="AX19"/>
  <c r="AN109"/>
  <c r="AB109"/>
  <c r="AD109" s="1"/>
  <c r="AE109" s="1"/>
  <c r="AN107"/>
  <c r="AB107"/>
  <c r="AD107" s="1"/>
  <c r="AE107" s="1"/>
  <c r="AN68"/>
  <c r="AB68"/>
  <c r="AD68" s="1"/>
  <c r="AE68" s="1"/>
  <c r="AM102"/>
  <c r="AA102"/>
  <c r="AF102" s="1"/>
  <c r="BD67"/>
  <c r="AR67"/>
  <c r="AW67" s="1"/>
  <c r="BE64"/>
  <c r="AS64"/>
  <c r="AU64" s="1"/>
  <c r="AV64" s="1"/>
  <c r="AM56"/>
  <c r="AA56"/>
  <c r="AF56" s="1"/>
  <c r="AN96"/>
  <c r="AB96"/>
  <c r="AD96" s="1"/>
  <c r="AE96" s="1"/>
  <c r="AN94"/>
  <c r="AB94"/>
  <c r="AD94" s="1"/>
  <c r="AE94" s="1"/>
  <c r="AN92"/>
  <c r="AB92"/>
  <c r="AD92" s="1"/>
  <c r="AE92" s="1"/>
  <c r="BE54"/>
  <c r="AS54"/>
  <c r="AU54" s="1"/>
  <c r="AV54" s="1"/>
  <c r="BD28"/>
  <c r="AR28"/>
  <c r="AW28" s="1"/>
  <c r="AX28" s="1"/>
  <c r="BU23"/>
  <c r="BI23"/>
  <c r="BN23" s="1"/>
  <c r="BE66"/>
  <c r="AS66"/>
  <c r="AU66" s="1"/>
  <c r="AV66" s="1"/>
  <c r="BJ58"/>
  <c r="BL58" s="1"/>
  <c r="BM58" s="1"/>
  <c r="BV58"/>
  <c r="BV55"/>
  <c r="BJ55"/>
  <c r="BL55" s="1"/>
  <c r="BM55" s="1"/>
  <c r="AA91"/>
  <c r="AF91" s="1"/>
  <c r="AM91"/>
  <c r="E99"/>
  <c r="V89"/>
  <c r="J89"/>
  <c r="O89" s="1"/>
  <c r="BI50"/>
  <c r="BN50" s="1"/>
  <c r="BU50"/>
  <c r="AK60"/>
  <c r="AK74" s="1"/>
  <c r="BB50"/>
  <c r="DU15"/>
  <c r="DI15"/>
  <c r="DK15" s="1"/>
  <c r="DL15" s="1"/>
  <c r="BV14"/>
  <c r="BJ14"/>
  <c r="BL14" s="1"/>
  <c r="BM14" s="1"/>
  <c r="DD18"/>
  <c r="CR18"/>
  <c r="CT18" s="1"/>
  <c r="CU18" s="1"/>
  <c r="DD16"/>
  <c r="CR16"/>
  <c r="CT16" s="1"/>
  <c r="CU16" s="1"/>
  <c r="BD13"/>
  <c r="AR13"/>
  <c r="AW13" s="1"/>
  <c r="AX13" s="1"/>
  <c r="BU12"/>
  <c r="BI12"/>
  <c r="BN12" s="1"/>
  <c r="CM30"/>
  <c r="CA30"/>
  <c r="CC30" s="1"/>
  <c r="CD30" s="1"/>
  <c r="CM19"/>
  <c r="CA19"/>
  <c r="CC19" s="1"/>
  <c r="CD19" s="1"/>
  <c r="BS21"/>
  <c r="CJ11"/>
  <c r="AX64"/>
  <c r="P52"/>
  <c r="P50"/>
  <c r="AX29"/>
  <c r="AN69"/>
  <c r="AB69"/>
  <c r="AD69" s="1"/>
  <c r="AE69" s="1"/>
  <c r="AA109"/>
  <c r="AF109" s="1"/>
  <c r="AM109"/>
  <c r="AA107"/>
  <c r="AF107" s="1"/>
  <c r="AM107"/>
  <c r="AA105"/>
  <c r="AF105" s="1"/>
  <c r="AM105"/>
  <c r="AA103"/>
  <c r="AF103" s="1"/>
  <c r="AM103"/>
  <c r="K106"/>
  <c r="M106" s="1"/>
  <c r="N106" s="1"/>
  <c r="W106"/>
  <c r="BE65"/>
  <c r="AS65"/>
  <c r="AU65" s="1"/>
  <c r="AV65" s="1"/>
  <c r="C111"/>
  <c r="T101"/>
  <c r="BI69"/>
  <c r="BN69" s="1"/>
  <c r="BU69"/>
  <c r="W102"/>
  <c r="K102"/>
  <c r="M102" s="1"/>
  <c r="N102" s="1"/>
  <c r="AA97"/>
  <c r="AF97" s="1"/>
  <c r="AM97"/>
  <c r="AA95"/>
  <c r="AF95" s="1"/>
  <c r="AM95"/>
  <c r="AA93"/>
  <c r="AF93" s="1"/>
  <c r="AM93"/>
  <c r="AM57"/>
  <c r="AA57"/>
  <c r="AF57" s="1"/>
  <c r="AM53"/>
  <c r="AA53"/>
  <c r="AF53" s="1"/>
  <c r="K103"/>
  <c r="M103" s="1"/>
  <c r="N103" s="1"/>
  <c r="W103"/>
  <c r="BJ62"/>
  <c r="BL62" s="1"/>
  <c r="BM62" s="1"/>
  <c r="BV62"/>
  <c r="AN91"/>
  <c r="AB91"/>
  <c r="AD91" s="1"/>
  <c r="AE91" s="1"/>
  <c r="AN89"/>
  <c r="AB89"/>
  <c r="AD89" s="1"/>
  <c r="AE89" s="1"/>
  <c r="AN52"/>
  <c r="AB52"/>
  <c r="AD52" s="1"/>
  <c r="AE52" s="1"/>
  <c r="AN50"/>
  <c r="AB50"/>
  <c r="AD50" s="1"/>
  <c r="AE50" s="1"/>
  <c r="BE63"/>
  <c r="AS63"/>
  <c r="AU63" s="1"/>
  <c r="AV63" s="1"/>
  <c r="AX63" s="1"/>
  <c r="C99"/>
  <c r="T89"/>
  <c r="BE31"/>
  <c r="AS31"/>
  <c r="AU31" s="1"/>
  <c r="AV31" s="1"/>
  <c r="AX31" s="1"/>
  <c r="BD24"/>
  <c r="AR24"/>
  <c r="AW24" s="1"/>
  <c r="AX24" s="1"/>
  <c r="BI30"/>
  <c r="BN30" s="1"/>
  <c r="BU30"/>
  <c r="CA24"/>
  <c r="CC24" s="1"/>
  <c r="CD24" s="1"/>
  <c r="CM24"/>
  <c r="AM21"/>
  <c r="AM35" s="1"/>
  <c r="BD11"/>
  <c r="AR11"/>
  <c r="AW11" s="1"/>
  <c r="AX11" s="1"/>
  <c r="BJ29"/>
  <c r="BL29" s="1"/>
  <c r="BM29" s="1"/>
  <c r="BV29"/>
  <c r="BZ25"/>
  <c r="CE25" s="1"/>
  <c r="CL25"/>
  <c r="DU17"/>
  <c r="DI17"/>
  <c r="DK17" s="1"/>
  <c r="DL17" s="1"/>
  <c r="BZ29"/>
  <c r="CE29" s="1"/>
  <c r="CL29"/>
  <c r="DT18"/>
  <c r="DH18"/>
  <c r="DM18" s="1"/>
  <c r="DT16"/>
  <c r="DH16"/>
  <c r="DM16" s="1"/>
  <c r="CM11"/>
  <c r="CA11"/>
  <c r="CC11" s="1"/>
  <c r="CD11" s="1"/>
  <c r="AK35"/>
  <c r="AN108"/>
  <c r="AB108"/>
  <c r="AD108" s="1"/>
  <c r="AE108" s="1"/>
  <c r="AN70"/>
  <c r="AB70"/>
  <c r="AD70" s="1"/>
  <c r="AE70" s="1"/>
  <c r="K104"/>
  <c r="M104" s="1"/>
  <c r="N104" s="1"/>
  <c r="W104"/>
  <c r="BU63"/>
  <c r="BI63"/>
  <c r="BN63" s="1"/>
  <c r="AN67"/>
  <c r="AB67"/>
  <c r="AD67" s="1"/>
  <c r="AE67" s="1"/>
  <c r="AM58"/>
  <c r="AA58"/>
  <c r="AF58" s="1"/>
  <c r="AM54"/>
  <c r="AA54"/>
  <c r="AF54" s="1"/>
  <c r="AN97"/>
  <c r="AB97"/>
  <c r="AD97" s="1"/>
  <c r="AE97" s="1"/>
  <c r="AN95"/>
  <c r="AB95"/>
  <c r="AD95" s="1"/>
  <c r="AE95" s="1"/>
  <c r="AN93"/>
  <c r="AB93"/>
  <c r="AD93" s="1"/>
  <c r="AE93" s="1"/>
  <c r="BU31"/>
  <c r="BI31"/>
  <c r="BN31" s="1"/>
  <c r="BE27"/>
  <c r="AS27"/>
  <c r="AU27" s="1"/>
  <c r="AV27" s="1"/>
  <c r="AX27" s="1"/>
  <c r="BV57"/>
  <c r="BJ57"/>
  <c r="BL57" s="1"/>
  <c r="BM57" s="1"/>
  <c r="BV53"/>
  <c r="BJ53"/>
  <c r="BL53" s="1"/>
  <c r="BM53" s="1"/>
  <c r="AA90"/>
  <c r="AF90" s="1"/>
  <c r="AM90"/>
  <c r="BI51"/>
  <c r="BN51" s="1"/>
  <c r="BU51"/>
  <c r="BU15"/>
  <c r="BI15"/>
  <c r="BN15" s="1"/>
  <c r="BI26"/>
  <c r="BN26" s="1"/>
  <c r="BU26"/>
  <c r="BI19"/>
  <c r="BN19" s="1"/>
  <c r="BU19"/>
  <c r="C74"/>
  <c r="AG33"/>
  <c r="T72"/>
  <c r="P60" l="1"/>
  <c r="P74" s="1"/>
  <c r="CM53"/>
  <c r="CA53"/>
  <c r="CC53" s="1"/>
  <c r="CD53" s="1"/>
  <c r="BE97"/>
  <c r="AS97"/>
  <c r="AU97" s="1"/>
  <c r="AV97" s="1"/>
  <c r="CL30"/>
  <c r="BZ30"/>
  <c r="CE30" s="1"/>
  <c r="CF30" s="1"/>
  <c r="AN103"/>
  <c r="AB103"/>
  <c r="AD103" s="1"/>
  <c r="AE103" s="1"/>
  <c r="CL26"/>
  <c r="BZ26"/>
  <c r="CE26" s="1"/>
  <c r="CF26" s="1"/>
  <c r="CL51"/>
  <c r="BZ51"/>
  <c r="CE51" s="1"/>
  <c r="DC29"/>
  <c r="CQ29"/>
  <c r="CV29" s="1"/>
  <c r="DC25"/>
  <c r="CQ25"/>
  <c r="CV25" s="1"/>
  <c r="BU24"/>
  <c r="BI24"/>
  <c r="BN24" s="1"/>
  <c r="AS50"/>
  <c r="AU50" s="1"/>
  <c r="AV50" s="1"/>
  <c r="AX50" s="1"/>
  <c r="BE50"/>
  <c r="BE89"/>
  <c r="AS89"/>
  <c r="AU89" s="1"/>
  <c r="AV89" s="1"/>
  <c r="AR53"/>
  <c r="AW53" s="1"/>
  <c r="AX53" s="1"/>
  <c r="BD53"/>
  <c r="AM60"/>
  <c r="AM74" s="1"/>
  <c r="BJ65"/>
  <c r="BL65" s="1"/>
  <c r="BM65" s="1"/>
  <c r="BV65"/>
  <c r="AS69"/>
  <c r="AU69" s="1"/>
  <c r="AV69" s="1"/>
  <c r="AX69" s="1"/>
  <c r="BE69"/>
  <c r="DD30"/>
  <c r="CR30"/>
  <c r="CT30" s="1"/>
  <c r="CU30" s="1"/>
  <c r="BU13"/>
  <c r="BI13"/>
  <c r="BN13" s="1"/>
  <c r="DI18"/>
  <c r="DK18" s="1"/>
  <c r="DL18" s="1"/>
  <c r="DU18"/>
  <c r="DZ15"/>
  <c r="EB15" s="1"/>
  <c r="EC15" s="1"/>
  <c r="EL15"/>
  <c r="CM55"/>
  <c r="CA55"/>
  <c r="CC55" s="1"/>
  <c r="CD55" s="1"/>
  <c r="BV66"/>
  <c r="BJ66"/>
  <c r="BL66" s="1"/>
  <c r="BM66" s="1"/>
  <c r="DD13"/>
  <c r="CR13"/>
  <c r="CT13" s="1"/>
  <c r="CU13" s="1"/>
  <c r="BB72"/>
  <c r="BS62"/>
  <c r="BU66"/>
  <c r="BI66"/>
  <c r="BN66" s="1"/>
  <c r="AN105"/>
  <c r="AB105"/>
  <c r="AD105" s="1"/>
  <c r="AE105" s="1"/>
  <c r="BD106"/>
  <c r="AR106"/>
  <c r="AW106" s="1"/>
  <c r="AX21"/>
  <c r="C113"/>
  <c r="E113"/>
  <c r="AG35"/>
  <c r="AX65"/>
  <c r="BE93"/>
  <c r="AS93"/>
  <c r="AU93" s="1"/>
  <c r="AV93" s="1"/>
  <c r="BD58"/>
  <c r="AR58"/>
  <c r="AW58" s="1"/>
  <c r="AX58" s="1"/>
  <c r="CL63"/>
  <c r="BZ63"/>
  <c r="CE63" s="1"/>
  <c r="AS70"/>
  <c r="AU70" s="1"/>
  <c r="AV70" s="1"/>
  <c r="AX70" s="1"/>
  <c r="BE70"/>
  <c r="DY16"/>
  <c r="ED16" s="1"/>
  <c r="EK16"/>
  <c r="BD21"/>
  <c r="BI11"/>
  <c r="BN11" s="1"/>
  <c r="BU11"/>
  <c r="BZ15"/>
  <c r="CE15" s="1"/>
  <c r="CF15" s="1"/>
  <c r="CL15"/>
  <c r="CM57"/>
  <c r="CA57"/>
  <c r="CC57" s="1"/>
  <c r="CD57" s="1"/>
  <c r="CL31"/>
  <c r="BZ31"/>
  <c r="CE31" s="1"/>
  <c r="BE95"/>
  <c r="AS95"/>
  <c r="AU95" s="1"/>
  <c r="AV95" s="1"/>
  <c r="AR54"/>
  <c r="AW54" s="1"/>
  <c r="AX54" s="1"/>
  <c r="BD54"/>
  <c r="BE67"/>
  <c r="AS67"/>
  <c r="AU67" s="1"/>
  <c r="AV67" s="1"/>
  <c r="BE108"/>
  <c r="AS108"/>
  <c r="AU108" s="1"/>
  <c r="AV108" s="1"/>
  <c r="DD11"/>
  <c r="CR11"/>
  <c r="CT11" s="1"/>
  <c r="CU11" s="1"/>
  <c r="DY18"/>
  <c r="ED18" s="1"/>
  <c r="EK18"/>
  <c r="DZ17"/>
  <c r="EB17" s="1"/>
  <c r="EC17" s="1"/>
  <c r="EL17"/>
  <c r="DD24"/>
  <c r="CR24"/>
  <c r="CT24" s="1"/>
  <c r="CU24" s="1"/>
  <c r="T99"/>
  <c r="AK89"/>
  <c r="CA62"/>
  <c r="CC62" s="1"/>
  <c r="CD62" s="1"/>
  <c r="CM62"/>
  <c r="BD93"/>
  <c r="AR93"/>
  <c r="AW93" s="1"/>
  <c r="BD97"/>
  <c r="AR97"/>
  <c r="AW97" s="1"/>
  <c r="CL69"/>
  <c r="BZ69"/>
  <c r="CE69" s="1"/>
  <c r="BD103"/>
  <c r="AR103"/>
  <c r="AW103" s="1"/>
  <c r="BD107"/>
  <c r="AR107"/>
  <c r="AW107" s="1"/>
  <c r="CJ21"/>
  <c r="DA11"/>
  <c r="CL50"/>
  <c r="BZ50"/>
  <c r="CE50" s="1"/>
  <c r="AA89"/>
  <c r="AF89" s="1"/>
  <c r="V99"/>
  <c r="AM89"/>
  <c r="BV54"/>
  <c r="BJ54"/>
  <c r="BL54" s="1"/>
  <c r="BM54" s="1"/>
  <c r="BE94"/>
  <c r="AS94"/>
  <c r="AU94" s="1"/>
  <c r="AV94" s="1"/>
  <c r="AR56"/>
  <c r="AW56" s="1"/>
  <c r="AX56" s="1"/>
  <c r="BD56"/>
  <c r="BU67"/>
  <c r="BI67"/>
  <c r="BN67" s="1"/>
  <c r="AS68"/>
  <c r="AU68" s="1"/>
  <c r="AV68" s="1"/>
  <c r="AX68" s="1"/>
  <c r="BE68"/>
  <c r="BE109"/>
  <c r="AS109"/>
  <c r="AU109" s="1"/>
  <c r="AV109" s="1"/>
  <c r="CL52"/>
  <c r="BZ52"/>
  <c r="CE52" s="1"/>
  <c r="DD26"/>
  <c r="CR26"/>
  <c r="CT26" s="1"/>
  <c r="CU26" s="1"/>
  <c r="BV23"/>
  <c r="BJ23"/>
  <c r="BL23" s="1"/>
  <c r="BM23" s="1"/>
  <c r="BV56"/>
  <c r="BJ56"/>
  <c r="BL56" s="1"/>
  <c r="BM56" s="1"/>
  <c r="BD72"/>
  <c r="BU62"/>
  <c r="BI62"/>
  <c r="BN62" s="1"/>
  <c r="CL70"/>
  <c r="BZ70"/>
  <c r="CE70" s="1"/>
  <c r="BD94"/>
  <c r="AR94"/>
  <c r="AW94" s="1"/>
  <c r="V111"/>
  <c r="AM101"/>
  <c r="AA101"/>
  <c r="AF101" s="1"/>
  <c r="CL64"/>
  <c r="BZ64"/>
  <c r="CE64" s="1"/>
  <c r="BD33"/>
  <c r="AX66"/>
  <c r="CL19"/>
  <c r="BZ19"/>
  <c r="CE19" s="1"/>
  <c r="CF19" s="1"/>
  <c r="BD90"/>
  <c r="AR90"/>
  <c r="AW90" s="1"/>
  <c r="AN104"/>
  <c r="AB104"/>
  <c r="AD104" s="1"/>
  <c r="AE104" s="1"/>
  <c r="CM29"/>
  <c r="CA29"/>
  <c r="CC29" s="1"/>
  <c r="CD29" s="1"/>
  <c r="CF29" s="1"/>
  <c r="BV31"/>
  <c r="BJ31"/>
  <c r="BL31" s="1"/>
  <c r="BM31" s="1"/>
  <c r="BV63"/>
  <c r="BJ63"/>
  <c r="BL63" s="1"/>
  <c r="BM63" s="1"/>
  <c r="BE52"/>
  <c r="AS52"/>
  <c r="AU52" s="1"/>
  <c r="AV52" s="1"/>
  <c r="AX52" s="1"/>
  <c r="BE91"/>
  <c r="AS91"/>
  <c r="AU91" s="1"/>
  <c r="AV91" s="1"/>
  <c r="AR57"/>
  <c r="AW57" s="1"/>
  <c r="AX57" s="1"/>
  <c r="BD57"/>
  <c r="AB102"/>
  <c r="AD102" s="1"/>
  <c r="AE102" s="1"/>
  <c r="AN102"/>
  <c r="DD19"/>
  <c r="CR19"/>
  <c r="CT19" s="1"/>
  <c r="CU19" s="1"/>
  <c r="CL12"/>
  <c r="BZ12"/>
  <c r="CE12" s="1"/>
  <c r="DI16"/>
  <c r="DK16" s="1"/>
  <c r="DL16" s="1"/>
  <c r="DU16"/>
  <c r="CA14"/>
  <c r="CC14" s="1"/>
  <c r="CD14" s="1"/>
  <c r="CM14"/>
  <c r="CL23"/>
  <c r="BZ23"/>
  <c r="CE23" s="1"/>
  <c r="DD28"/>
  <c r="CR28"/>
  <c r="CT28" s="1"/>
  <c r="CU28" s="1"/>
  <c r="CM25"/>
  <c r="CA25"/>
  <c r="CC25" s="1"/>
  <c r="CD25" s="1"/>
  <c r="CF25" s="1"/>
  <c r="BB33"/>
  <c r="BB35" s="1"/>
  <c r="BS23"/>
  <c r="AR55"/>
  <c r="AW55" s="1"/>
  <c r="AX55" s="1"/>
  <c r="BD55"/>
  <c r="CL68"/>
  <c r="BZ68"/>
  <c r="CE68" s="1"/>
  <c r="BD104"/>
  <c r="AR104"/>
  <c r="AW104" s="1"/>
  <c r="BD108"/>
  <c r="AR108"/>
  <c r="AW108" s="1"/>
  <c r="AX67"/>
  <c r="AX72" s="1"/>
  <c r="AX33"/>
  <c r="BV27"/>
  <c r="BJ27"/>
  <c r="BL27" s="1"/>
  <c r="BM27" s="1"/>
  <c r="BD95"/>
  <c r="AR95"/>
  <c r="AW95" s="1"/>
  <c r="T111"/>
  <c r="AK101"/>
  <c r="AN106"/>
  <c r="AB106"/>
  <c r="AD106" s="1"/>
  <c r="AE106" s="1"/>
  <c r="BD105"/>
  <c r="AR105"/>
  <c r="AW105" s="1"/>
  <c r="BD109"/>
  <c r="AR109"/>
  <c r="AW109" s="1"/>
  <c r="BB60"/>
  <c r="BB74" s="1"/>
  <c r="BS50"/>
  <c r="BD91"/>
  <c r="AR91"/>
  <c r="AW91" s="1"/>
  <c r="CM58"/>
  <c r="CA58"/>
  <c r="CC58" s="1"/>
  <c r="CD58" s="1"/>
  <c r="BU28"/>
  <c r="BU33" s="1"/>
  <c r="BI28"/>
  <c r="BN28" s="1"/>
  <c r="BE92"/>
  <c r="AS92"/>
  <c r="AU92" s="1"/>
  <c r="AV92" s="1"/>
  <c r="BE96"/>
  <c r="AS96"/>
  <c r="AU96" s="1"/>
  <c r="AV96" s="1"/>
  <c r="BV64"/>
  <c r="BJ64"/>
  <c r="BL64" s="1"/>
  <c r="BM64" s="1"/>
  <c r="AR102"/>
  <c r="AW102" s="1"/>
  <c r="BD102"/>
  <c r="BE107"/>
  <c r="AS107"/>
  <c r="AU107" s="1"/>
  <c r="AV107" s="1"/>
  <c r="BV12"/>
  <c r="BJ12"/>
  <c r="BL12" s="1"/>
  <c r="BM12" s="1"/>
  <c r="BZ17"/>
  <c r="CE17" s="1"/>
  <c r="CF17" s="1"/>
  <c r="CL17"/>
  <c r="BI14"/>
  <c r="BN14" s="1"/>
  <c r="BU14"/>
  <c r="CL27"/>
  <c r="BZ27"/>
  <c r="CE27" s="1"/>
  <c r="AS51"/>
  <c r="AU51" s="1"/>
  <c r="AV51" s="1"/>
  <c r="AX51" s="1"/>
  <c r="BE51"/>
  <c r="BE90"/>
  <c r="AS90"/>
  <c r="AU90" s="1"/>
  <c r="AV90" s="1"/>
  <c r="BE101"/>
  <c r="AS101"/>
  <c r="AU101" s="1"/>
  <c r="AV101" s="1"/>
  <c r="BD92"/>
  <c r="AR92"/>
  <c r="AW92" s="1"/>
  <c r="BD96"/>
  <c r="AR96"/>
  <c r="AW96" s="1"/>
  <c r="BU65"/>
  <c r="BI65"/>
  <c r="BN65" s="1"/>
  <c r="T74"/>
  <c r="BV51" l="1"/>
  <c r="BJ51"/>
  <c r="BL51" s="1"/>
  <c r="BM51" s="1"/>
  <c r="CL14"/>
  <c r="BZ14"/>
  <c r="CE14" s="1"/>
  <c r="CF14" s="1"/>
  <c r="BU102"/>
  <c r="BI102"/>
  <c r="BN102" s="1"/>
  <c r="BU108"/>
  <c r="BI108"/>
  <c r="BN108" s="1"/>
  <c r="DC68"/>
  <c r="CQ68"/>
  <c r="CV68" s="1"/>
  <c r="DU28"/>
  <c r="DI28"/>
  <c r="DK28" s="1"/>
  <c r="DL28" s="1"/>
  <c r="DD14"/>
  <c r="CR14"/>
  <c r="CT14" s="1"/>
  <c r="CU14" s="1"/>
  <c r="BE102"/>
  <c r="AS102"/>
  <c r="AU102" s="1"/>
  <c r="AV102" s="1"/>
  <c r="BU94"/>
  <c r="BI94"/>
  <c r="BN94" s="1"/>
  <c r="BU72"/>
  <c r="BZ62"/>
  <c r="CE62" s="1"/>
  <c r="CF62" s="1"/>
  <c r="CL62"/>
  <c r="BV68"/>
  <c r="BJ68"/>
  <c r="BL68" s="1"/>
  <c r="BM68" s="1"/>
  <c r="BU56"/>
  <c r="BI56"/>
  <c r="BN56" s="1"/>
  <c r="DA21"/>
  <c r="DR11"/>
  <c r="DD62"/>
  <c r="CR62"/>
  <c r="CT62" s="1"/>
  <c r="CU62" s="1"/>
  <c r="FB18"/>
  <c r="EP18"/>
  <c r="EU18" s="1"/>
  <c r="BU54"/>
  <c r="BI54"/>
  <c r="BN54" s="1"/>
  <c r="DC15"/>
  <c r="CQ15"/>
  <c r="CV15" s="1"/>
  <c r="BU58"/>
  <c r="BI58"/>
  <c r="BN58" s="1"/>
  <c r="BS72"/>
  <c r="CJ62"/>
  <c r="FC15"/>
  <c r="EQ15"/>
  <c r="ES15" s="1"/>
  <c r="ET15" s="1"/>
  <c r="BV69"/>
  <c r="BJ69"/>
  <c r="BL69" s="1"/>
  <c r="BM69" s="1"/>
  <c r="BV89"/>
  <c r="BJ89"/>
  <c r="BL89" s="1"/>
  <c r="BM89" s="1"/>
  <c r="CL24"/>
  <c r="BZ24"/>
  <c r="CE24" s="1"/>
  <c r="CF24" s="1"/>
  <c r="DT29"/>
  <c r="DH29"/>
  <c r="DM29" s="1"/>
  <c r="DC26"/>
  <c r="CQ26"/>
  <c r="CV26" s="1"/>
  <c r="DC30"/>
  <c r="CQ30"/>
  <c r="CV30" s="1"/>
  <c r="CR53"/>
  <c r="CT53" s="1"/>
  <c r="CU53" s="1"/>
  <c r="DD53"/>
  <c r="BD35"/>
  <c r="AX35"/>
  <c r="BZ65"/>
  <c r="CE65" s="1"/>
  <c r="CL65"/>
  <c r="BU92"/>
  <c r="BI92"/>
  <c r="BN92" s="1"/>
  <c r="BV90"/>
  <c r="BJ90"/>
  <c r="BL90" s="1"/>
  <c r="BM90" s="1"/>
  <c r="DC27"/>
  <c r="CQ27"/>
  <c r="CV27" s="1"/>
  <c r="BV107"/>
  <c r="BJ107"/>
  <c r="BL107" s="1"/>
  <c r="BM107" s="1"/>
  <c r="CA64"/>
  <c r="CC64" s="1"/>
  <c r="CD64" s="1"/>
  <c r="CM64"/>
  <c r="BV92"/>
  <c r="BJ92"/>
  <c r="BL92" s="1"/>
  <c r="BM92" s="1"/>
  <c r="DD58"/>
  <c r="CR58"/>
  <c r="CT58" s="1"/>
  <c r="CU58" s="1"/>
  <c r="BU105"/>
  <c r="BI105"/>
  <c r="BN105" s="1"/>
  <c r="CM27"/>
  <c r="CA27"/>
  <c r="CC27" s="1"/>
  <c r="CD27" s="1"/>
  <c r="CJ23"/>
  <c r="BS33"/>
  <c r="BS35" s="1"/>
  <c r="DI19"/>
  <c r="DK19" s="1"/>
  <c r="DL19" s="1"/>
  <c r="DU19"/>
  <c r="BV52"/>
  <c r="BJ52"/>
  <c r="BL52" s="1"/>
  <c r="BM52" s="1"/>
  <c r="CM31"/>
  <c r="CA31"/>
  <c r="CC31" s="1"/>
  <c r="CD31" s="1"/>
  <c r="CF31" s="1"/>
  <c r="BE104"/>
  <c r="AS104"/>
  <c r="AU104" s="1"/>
  <c r="AV104" s="1"/>
  <c r="DC19"/>
  <c r="CQ19"/>
  <c r="CV19" s="1"/>
  <c r="CQ64"/>
  <c r="CV64" s="1"/>
  <c r="DC64"/>
  <c r="CM56"/>
  <c r="CA56"/>
  <c r="CC56" s="1"/>
  <c r="CD56" s="1"/>
  <c r="DI26"/>
  <c r="DK26" s="1"/>
  <c r="DL26" s="1"/>
  <c r="DU26"/>
  <c r="BV109"/>
  <c r="BJ109"/>
  <c r="BL109" s="1"/>
  <c r="BM109" s="1"/>
  <c r="BZ67"/>
  <c r="CE67" s="1"/>
  <c r="CL67"/>
  <c r="BV94"/>
  <c r="BJ94"/>
  <c r="BL94" s="1"/>
  <c r="BM94" s="1"/>
  <c r="BU107"/>
  <c r="BI107"/>
  <c r="BN107" s="1"/>
  <c r="DC69"/>
  <c r="CQ69"/>
  <c r="CV69" s="1"/>
  <c r="BU93"/>
  <c r="BI93"/>
  <c r="BN93" s="1"/>
  <c r="DI11"/>
  <c r="DK11" s="1"/>
  <c r="DL11" s="1"/>
  <c r="DU11"/>
  <c r="BJ67"/>
  <c r="BL67" s="1"/>
  <c r="BM67" s="1"/>
  <c r="BV67"/>
  <c r="BV95"/>
  <c r="BJ95"/>
  <c r="BL95" s="1"/>
  <c r="BM95" s="1"/>
  <c r="CR57"/>
  <c r="CT57" s="1"/>
  <c r="CU57" s="1"/>
  <c r="DD57"/>
  <c r="BV70"/>
  <c r="BJ70"/>
  <c r="BL70" s="1"/>
  <c r="BM70" s="1"/>
  <c r="BU106"/>
  <c r="BI106"/>
  <c r="BN106" s="1"/>
  <c r="CL66"/>
  <c r="BZ66"/>
  <c r="CE66" s="1"/>
  <c r="DU13"/>
  <c r="DI13"/>
  <c r="DK13" s="1"/>
  <c r="DL13" s="1"/>
  <c r="CR55"/>
  <c r="CT55" s="1"/>
  <c r="CU55" s="1"/>
  <c r="DD55"/>
  <c r="DI30"/>
  <c r="DK30" s="1"/>
  <c r="DL30" s="1"/>
  <c r="DU30"/>
  <c r="V113"/>
  <c r="T113"/>
  <c r="DC17"/>
  <c r="CQ17"/>
  <c r="CV17" s="1"/>
  <c r="BS60"/>
  <c r="BS74" s="1"/>
  <c r="CJ50"/>
  <c r="AK111"/>
  <c r="BB101"/>
  <c r="BU104"/>
  <c r="BI104"/>
  <c r="BN104" s="1"/>
  <c r="DD25"/>
  <c r="CR25"/>
  <c r="CT25" s="1"/>
  <c r="CU25" s="1"/>
  <c r="DC23"/>
  <c r="CQ23"/>
  <c r="CV23" s="1"/>
  <c r="EL16"/>
  <c r="DZ16"/>
  <c r="EB16" s="1"/>
  <c r="EC16" s="1"/>
  <c r="BU57"/>
  <c r="BI57"/>
  <c r="BN57" s="1"/>
  <c r="DC70"/>
  <c r="CQ70"/>
  <c r="CV70" s="1"/>
  <c r="AM99"/>
  <c r="BD89"/>
  <c r="AR89"/>
  <c r="AW89" s="1"/>
  <c r="DC50"/>
  <c r="CQ50"/>
  <c r="CV50" s="1"/>
  <c r="AK99"/>
  <c r="BB89"/>
  <c r="FC17"/>
  <c r="EQ17"/>
  <c r="ES17" s="1"/>
  <c r="ET17" s="1"/>
  <c r="BU21"/>
  <c r="BU35" s="1"/>
  <c r="CL11"/>
  <c r="BZ11"/>
  <c r="CE11" s="1"/>
  <c r="CF11" s="1"/>
  <c r="CQ63"/>
  <c r="CV63" s="1"/>
  <c r="DC63"/>
  <c r="BV93"/>
  <c r="BJ93"/>
  <c r="BL93" s="1"/>
  <c r="BM93" s="1"/>
  <c r="EL18"/>
  <c r="DZ18"/>
  <c r="EB18" s="1"/>
  <c r="EC18" s="1"/>
  <c r="CA65"/>
  <c r="CC65" s="1"/>
  <c r="CD65" s="1"/>
  <c r="CM65"/>
  <c r="DT25"/>
  <c r="DH25"/>
  <c r="DM25" s="1"/>
  <c r="DC51"/>
  <c r="CQ51"/>
  <c r="CV51" s="1"/>
  <c r="BE103"/>
  <c r="AS103"/>
  <c r="AU103" s="1"/>
  <c r="AV103" s="1"/>
  <c r="BV97"/>
  <c r="BJ97"/>
  <c r="BL97" s="1"/>
  <c r="BM97" s="1"/>
  <c r="CF27"/>
  <c r="CF64"/>
  <c r="AX60"/>
  <c r="AX74" s="1"/>
  <c r="BU96"/>
  <c r="BI96"/>
  <c r="BN96" s="1"/>
  <c r="BJ101"/>
  <c r="BL101" s="1"/>
  <c r="BM101" s="1"/>
  <c r="BV101"/>
  <c r="CM12"/>
  <c r="CA12"/>
  <c r="CC12" s="1"/>
  <c r="CD12" s="1"/>
  <c r="CF12" s="1"/>
  <c r="BV96"/>
  <c r="BJ96"/>
  <c r="BL96" s="1"/>
  <c r="BM96" s="1"/>
  <c r="CL28"/>
  <c r="BZ28"/>
  <c r="CE28" s="1"/>
  <c r="CF28" s="1"/>
  <c r="BU91"/>
  <c r="BI91"/>
  <c r="BN91" s="1"/>
  <c r="BU109"/>
  <c r="BI109"/>
  <c r="BN109" s="1"/>
  <c r="BE106"/>
  <c r="AS106"/>
  <c r="AU106" s="1"/>
  <c r="AV106" s="1"/>
  <c r="BU95"/>
  <c r="BI95"/>
  <c r="BN95" s="1"/>
  <c r="BU55"/>
  <c r="BI55"/>
  <c r="BN55" s="1"/>
  <c r="DC12"/>
  <c r="CQ12"/>
  <c r="CV12" s="1"/>
  <c r="BV91"/>
  <c r="BJ91"/>
  <c r="BL91" s="1"/>
  <c r="BM91" s="1"/>
  <c r="CA63"/>
  <c r="CC63" s="1"/>
  <c r="CD63" s="1"/>
  <c r="CF63" s="1"/>
  <c r="CM63"/>
  <c r="DD29"/>
  <c r="CR29"/>
  <c r="CT29" s="1"/>
  <c r="CU29" s="1"/>
  <c r="BU90"/>
  <c r="BI90"/>
  <c r="BN90" s="1"/>
  <c r="AM111"/>
  <c r="AR101"/>
  <c r="AW101" s="1"/>
  <c r="BD101"/>
  <c r="CM23"/>
  <c r="CA23"/>
  <c r="CC23" s="1"/>
  <c r="CD23" s="1"/>
  <c r="DC52"/>
  <c r="CQ52"/>
  <c r="CV52" s="1"/>
  <c r="CM54"/>
  <c r="CA54"/>
  <c r="CC54" s="1"/>
  <c r="CD54" s="1"/>
  <c r="BU103"/>
  <c r="BI103"/>
  <c r="BN103" s="1"/>
  <c r="BU97"/>
  <c r="BI97"/>
  <c r="BN97" s="1"/>
  <c r="DU24"/>
  <c r="DI24"/>
  <c r="DK24" s="1"/>
  <c r="DL24" s="1"/>
  <c r="BV108"/>
  <c r="BJ108"/>
  <c r="BL108" s="1"/>
  <c r="BM108" s="1"/>
  <c r="DC31"/>
  <c r="CQ31"/>
  <c r="CV31" s="1"/>
  <c r="FB16"/>
  <c r="EP16"/>
  <c r="EU16" s="1"/>
  <c r="BE105"/>
  <c r="AS105"/>
  <c r="AU105" s="1"/>
  <c r="AV105" s="1"/>
  <c r="CA66"/>
  <c r="CC66" s="1"/>
  <c r="CD66" s="1"/>
  <c r="CM66"/>
  <c r="CL13"/>
  <c r="BZ13"/>
  <c r="CE13" s="1"/>
  <c r="CF13" s="1"/>
  <c r="BU53"/>
  <c r="BI53"/>
  <c r="BN53" s="1"/>
  <c r="BD60"/>
  <c r="BD74" s="1"/>
  <c r="BV50"/>
  <c r="BJ50"/>
  <c r="BL50" s="1"/>
  <c r="BM50" s="1"/>
  <c r="CF23"/>
  <c r="R5" i="79"/>
  <c r="CQ13" i="86" l="1"/>
  <c r="CV13" s="1"/>
  <c r="DC13"/>
  <c r="BV105"/>
  <c r="BJ105"/>
  <c r="BL105" s="1"/>
  <c r="BM105" s="1"/>
  <c r="DH31"/>
  <c r="DM31" s="1"/>
  <c r="DT31"/>
  <c r="EL24"/>
  <c r="DZ24"/>
  <c r="EB24" s="1"/>
  <c r="EC24" s="1"/>
  <c r="CL103"/>
  <c r="BZ103"/>
  <c r="CE103" s="1"/>
  <c r="DH52"/>
  <c r="DM52" s="1"/>
  <c r="DT52"/>
  <c r="CM101"/>
  <c r="CA101"/>
  <c r="CC101" s="1"/>
  <c r="CD101" s="1"/>
  <c r="DD65"/>
  <c r="CR65"/>
  <c r="CT65" s="1"/>
  <c r="CU65" s="1"/>
  <c r="FH17"/>
  <c r="FJ17" s="1"/>
  <c r="FK17" s="1"/>
  <c r="FT17"/>
  <c r="DT50"/>
  <c r="DH50"/>
  <c r="DM50" s="1"/>
  <c r="CL57"/>
  <c r="BZ57"/>
  <c r="CE57" s="1"/>
  <c r="CF57" s="1"/>
  <c r="DH23"/>
  <c r="DM23" s="1"/>
  <c r="DT23"/>
  <c r="CJ60"/>
  <c r="DA50"/>
  <c r="EL13"/>
  <c r="DZ13"/>
  <c r="EB13" s="1"/>
  <c r="EC13" s="1"/>
  <c r="CL106"/>
  <c r="BZ106"/>
  <c r="CE106" s="1"/>
  <c r="CL93"/>
  <c r="BZ93"/>
  <c r="CE93" s="1"/>
  <c r="CL107"/>
  <c r="BZ107"/>
  <c r="CE107" s="1"/>
  <c r="BV104"/>
  <c r="BJ104"/>
  <c r="BL104" s="1"/>
  <c r="BM104" s="1"/>
  <c r="CM52"/>
  <c r="CA52"/>
  <c r="CC52" s="1"/>
  <c r="CD52" s="1"/>
  <c r="CF52" s="1"/>
  <c r="CJ33"/>
  <c r="CJ35" s="1"/>
  <c r="DA23"/>
  <c r="CL105"/>
  <c r="BZ105"/>
  <c r="CE105" s="1"/>
  <c r="CA92"/>
  <c r="CC92" s="1"/>
  <c r="CD92" s="1"/>
  <c r="CM92"/>
  <c r="CA107"/>
  <c r="CC107" s="1"/>
  <c r="CD107" s="1"/>
  <c r="CM107"/>
  <c r="CA90"/>
  <c r="CC90" s="1"/>
  <c r="CD90" s="1"/>
  <c r="CM90"/>
  <c r="CL72"/>
  <c r="CQ62"/>
  <c r="CV62" s="1"/>
  <c r="CW62" s="1"/>
  <c r="DC62"/>
  <c r="CL94"/>
  <c r="BZ94"/>
  <c r="CE94" s="1"/>
  <c r="DI14"/>
  <c r="DK14" s="1"/>
  <c r="DL14" s="1"/>
  <c r="DU14"/>
  <c r="DT68"/>
  <c r="DH68"/>
  <c r="DM68" s="1"/>
  <c r="BZ102"/>
  <c r="CE102" s="1"/>
  <c r="CL102"/>
  <c r="CM51"/>
  <c r="CA51"/>
  <c r="CC51" s="1"/>
  <c r="CD51" s="1"/>
  <c r="CF51" s="1"/>
  <c r="CF21"/>
  <c r="AM113"/>
  <c r="CF65"/>
  <c r="CM50"/>
  <c r="CA50"/>
  <c r="CC50" s="1"/>
  <c r="CD50" s="1"/>
  <c r="CF50" s="1"/>
  <c r="BD111"/>
  <c r="BU101"/>
  <c r="BI101"/>
  <c r="BN101" s="1"/>
  <c r="CL90"/>
  <c r="BZ90"/>
  <c r="CE90" s="1"/>
  <c r="DH12"/>
  <c r="DM12" s="1"/>
  <c r="DT12"/>
  <c r="CL95"/>
  <c r="BZ95"/>
  <c r="CE95" s="1"/>
  <c r="CL109"/>
  <c r="BZ109"/>
  <c r="CE109" s="1"/>
  <c r="CQ28"/>
  <c r="CV28" s="1"/>
  <c r="DC28"/>
  <c r="CR12"/>
  <c r="CT12" s="1"/>
  <c r="CU12" s="1"/>
  <c r="DD12"/>
  <c r="CL96"/>
  <c r="BZ96"/>
  <c r="CE96" s="1"/>
  <c r="BV103"/>
  <c r="BJ103"/>
  <c r="BL103" s="1"/>
  <c r="BM103" s="1"/>
  <c r="EK25"/>
  <c r="DY25"/>
  <c r="ED25" s="1"/>
  <c r="EQ18"/>
  <c r="ES18" s="1"/>
  <c r="ET18" s="1"/>
  <c r="EV18" s="1"/>
  <c r="FC18"/>
  <c r="BD99"/>
  <c r="BD113" s="1"/>
  <c r="BU89"/>
  <c r="BI89"/>
  <c r="BN89" s="1"/>
  <c r="DU25"/>
  <c r="DI25"/>
  <c r="DK25" s="1"/>
  <c r="DL25" s="1"/>
  <c r="DH17"/>
  <c r="DM17" s="1"/>
  <c r="DT17"/>
  <c r="EL30"/>
  <c r="DZ30"/>
  <c r="EB30" s="1"/>
  <c r="EC30" s="1"/>
  <c r="DU57"/>
  <c r="DI57"/>
  <c r="DK57" s="1"/>
  <c r="DL57" s="1"/>
  <c r="CM67"/>
  <c r="CA67"/>
  <c r="CC67" s="1"/>
  <c r="CD67" s="1"/>
  <c r="CF67" s="1"/>
  <c r="DC67"/>
  <c r="CQ67"/>
  <c r="CV67" s="1"/>
  <c r="EL26"/>
  <c r="DZ26"/>
  <c r="EB26" s="1"/>
  <c r="EC26" s="1"/>
  <c r="DT64"/>
  <c r="DH64"/>
  <c r="DM64" s="1"/>
  <c r="CQ65"/>
  <c r="CV65" s="1"/>
  <c r="CW65" s="1"/>
  <c r="DC65"/>
  <c r="DT26"/>
  <c r="DH26"/>
  <c r="DM26" s="1"/>
  <c r="CQ24"/>
  <c r="CV24" s="1"/>
  <c r="DC24"/>
  <c r="DC33" s="1"/>
  <c r="CM69"/>
  <c r="CA69"/>
  <c r="CC69" s="1"/>
  <c r="CD69" s="1"/>
  <c r="CF69" s="1"/>
  <c r="DH15"/>
  <c r="DM15" s="1"/>
  <c r="DT15"/>
  <c r="FG18"/>
  <c r="FL18" s="1"/>
  <c r="FS18"/>
  <c r="CM68"/>
  <c r="CA68"/>
  <c r="CC68" s="1"/>
  <c r="CD68" s="1"/>
  <c r="CF68" s="1"/>
  <c r="CL53"/>
  <c r="BZ53"/>
  <c r="CE53" s="1"/>
  <c r="CF53" s="1"/>
  <c r="BU60"/>
  <c r="BU74" s="1"/>
  <c r="FG16"/>
  <c r="FL16" s="1"/>
  <c r="FS16"/>
  <c r="CA108"/>
  <c r="CC108" s="1"/>
  <c r="CD108" s="1"/>
  <c r="CM108"/>
  <c r="CL97"/>
  <c r="BZ97"/>
  <c r="CE97" s="1"/>
  <c r="CR54"/>
  <c r="CT54" s="1"/>
  <c r="CU54" s="1"/>
  <c r="DD54"/>
  <c r="CR23"/>
  <c r="CT23" s="1"/>
  <c r="CU23" s="1"/>
  <c r="DD23"/>
  <c r="DD63"/>
  <c r="CR63"/>
  <c r="CT63" s="1"/>
  <c r="CU63" s="1"/>
  <c r="CW63" s="1"/>
  <c r="DT63"/>
  <c r="DH63"/>
  <c r="DM63" s="1"/>
  <c r="DT70"/>
  <c r="DH70"/>
  <c r="DM70" s="1"/>
  <c r="EQ16"/>
  <c r="ES16" s="1"/>
  <c r="ET16" s="1"/>
  <c r="FC16"/>
  <c r="BB111"/>
  <c r="BS101"/>
  <c r="CQ66"/>
  <c r="CV66" s="1"/>
  <c r="DC66"/>
  <c r="CM70"/>
  <c r="CA70"/>
  <c r="CC70" s="1"/>
  <c r="CD70" s="1"/>
  <c r="CF70" s="1"/>
  <c r="CA95"/>
  <c r="CC95" s="1"/>
  <c r="CD95" s="1"/>
  <c r="CM95"/>
  <c r="DT69"/>
  <c r="DH69"/>
  <c r="DM69" s="1"/>
  <c r="CA94"/>
  <c r="CC94" s="1"/>
  <c r="CD94" s="1"/>
  <c r="CM94"/>
  <c r="CA109"/>
  <c r="CC109" s="1"/>
  <c r="CD109" s="1"/>
  <c r="CM109"/>
  <c r="CR56"/>
  <c r="CT56" s="1"/>
  <c r="CU56" s="1"/>
  <c r="DD56"/>
  <c r="DT19"/>
  <c r="DH19"/>
  <c r="DM19" s="1"/>
  <c r="CR31"/>
  <c r="CT31" s="1"/>
  <c r="CU31" s="1"/>
  <c r="DD31"/>
  <c r="CR27"/>
  <c r="CT27" s="1"/>
  <c r="CU27" s="1"/>
  <c r="DD27"/>
  <c r="DU58"/>
  <c r="DI58"/>
  <c r="DK58" s="1"/>
  <c r="DL58" s="1"/>
  <c r="DH27"/>
  <c r="DM27" s="1"/>
  <c r="DT27"/>
  <c r="CL92"/>
  <c r="BZ92"/>
  <c r="CE92" s="1"/>
  <c r="DU53"/>
  <c r="DI53"/>
  <c r="DK53" s="1"/>
  <c r="DL53" s="1"/>
  <c r="CJ72"/>
  <c r="DA62"/>
  <c r="DR21"/>
  <c r="EI11"/>
  <c r="BJ102"/>
  <c r="BL102" s="1"/>
  <c r="BM102" s="1"/>
  <c r="BV102"/>
  <c r="EL28"/>
  <c r="DZ28"/>
  <c r="EB28" s="1"/>
  <c r="EC28" s="1"/>
  <c r="CL108"/>
  <c r="BZ108"/>
  <c r="CE108" s="1"/>
  <c r="CQ14"/>
  <c r="CV14" s="1"/>
  <c r="DC14"/>
  <c r="AK113"/>
  <c r="DD66"/>
  <c r="CR66"/>
  <c r="CT66" s="1"/>
  <c r="CU66" s="1"/>
  <c r="DU29"/>
  <c r="DI29"/>
  <c r="DK29" s="1"/>
  <c r="DL29" s="1"/>
  <c r="CA91"/>
  <c r="CC91" s="1"/>
  <c r="CD91" s="1"/>
  <c r="CM91"/>
  <c r="CL55"/>
  <c r="BZ55"/>
  <c r="CE55" s="1"/>
  <c r="CF55" s="1"/>
  <c r="BV106"/>
  <c r="BJ106"/>
  <c r="BL106" s="1"/>
  <c r="BM106" s="1"/>
  <c r="CL91"/>
  <c r="BZ91"/>
  <c r="CE91" s="1"/>
  <c r="CA96"/>
  <c r="CC96" s="1"/>
  <c r="CD96" s="1"/>
  <c r="CM96"/>
  <c r="CA97"/>
  <c r="CC97" s="1"/>
  <c r="CD97" s="1"/>
  <c r="CM97"/>
  <c r="DT51"/>
  <c r="DH51"/>
  <c r="DM51" s="1"/>
  <c r="CA93"/>
  <c r="CC93" s="1"/>
  <c r="CD93" s="1"/>
  <c r="CM93"/>
  <c r="CL21"/>
  <c r="DC11"/>
  <c r="CQ11"/>
  <c r="CV11" s="1"/>
  <c r="BB99"/>
  <c r="BB113" s="1"/>
  <c r="BS89"/>
  <c r="CL104"/>
  <c r="BZ104"/>
  <c r="CE104" s="1"/>
  <c r="DU55"/>
  <c r="DI55"/>
  <c r="DK55" s="1"/>
  <c r="DL55" s="1"/>
  <c r="EL11"/>
  <c r="DZ11"/>
  <c r="EB11" s="1"/>
  <c r="EC11" s="1"/>
  <c r="EL19"/>
  <c r="DZ19"/>
  <c r="EB19" s="1"/>
  <c r="EC19" s="1"/>
  <c r="DD64"/>
  <c r="CR64"/>
  <c r="CT64" s="1"/>
  <c r="CU64" s="1"/>
  <c r="CW64" s="1"/>
  <c r="DT30"/>
  <c r="DH30"/>
  <c r="DM30" s="1"/>
  <c r="EK29"/>
  <c r="DY29"/>
  <c r="ED29" s="1"/>
  <c r="CA89"/>
  <c r="CC89" s="1"/>
  <c r="CD89" s="1"/>
  <c r="CM89"/>
  <c r="FH15"/>
  <c r="FJ15" s="1"/>
  <c r="FK15" s="1"/>
  <c r="FT15"/>
  <c r="BZ58"/>
  <c r="CE58" s="1"/>
  <c r="CF58" s="1"/>
  <c r="CL58"/>
  <c r="CL54"/>
  <c r="BZ54"/>
  <c r="CE54" s="1"/>
  <c r="CF54" s="1"/>
  <c r="DU62"/>
  <c r="DI62"/>
  <c r="DK62" s="1"/>
  <c r="DL62" s="1"/>
  <c r="CL56"/>
  <c r="BZ56"/>
  <c r="CE56" s="1"/>
  <c r="CF56" s="1"/>
  <c r="CF33"/>
  <c r="EV16"/>
  <c r="CL33"/>
  <c r="CF66"/>
  <c r="R11" i="79"/>
  <c r="R13"/>
  <c r="R15"/>
  <c r="R17"/>
  <c r="R18"/>
  <c r="R19"/>
  <c r="R20"/>
  <c r="R21"/>
  <c r="R22"/>
  <c r="R23"/>
  <c r="R24"/>
  <c r="Q11" i="78"/>
  <c r="Q12"/>
  <c r="Q13"/>
  <c r="Q14"/>
  <c r="Q15"/>
  <c r="Q16"/>
  <c r="Q17"/>
  <c r="Q18"/>
  <c r="Q19"/>
  <c r="Q21"/>
  <c r="Q22"/>
  <c r="Q23"/>
  <c r="Q25"/>
  <c r="Q26"/>
  <c r="CF72" i="86" l="1"/>
  <c r="EL62"/>
  <c r="DZ62"/>
  <c r="EB62" s="1"/>
  <c r="EC62" s="1"/>
  <c r="DY30"/>
  <c r="ED30" s="1"/>
  <c r="EK30"/>
  <c r="FC19"/>
  <c r="EQ19"/>
  <c r="ES19" s="1"/>
  <c r="ET19" s="1"/>
  <c r="EL55"/>
  <c r="DZ55"/>
  <c r="EB55" s="1"/>
  <c r="EC55" s="1"/>
  <c r="DD93"/>
  <c r="CR93"/>
  <c r="CT93" s="1"/>
  <c r="CU93" s="1"/>
  <c r="DD97"/>
  <c r="CR97"/>
  <c r="CT97" s="1"/>
  <c r="CU97" s="1"/>
  <c r="CM102"/>
  <c r="CA102"/>
  <c r="CC102" s="1"/>
  <c r="CD102" s="1"/>
  <c r="DA72"/>
  <c r="DR62"/>
  <c r="DU31"/>
  <c r="DI31"/>
  <c r="DK31" s="1"/>
  <c r="DL31" s="1"/>
  <c r="DU56"/>
  <c r="DI56"/>
  <c r="DK56" s="1"/>
  <c r="DL56" s="1"/>
  <c r="DD94"/>
  <c r="CR94"/>
  <c r="CT94" s="1"/>
  <c r="CU94" s="1"/>
  <c r="DD95"/>
  <c r="CR95"/>
  <c r="CT95" s="1"/>
  <c r="CU95" s="1"/>
  <c r="DT66"/>
  <c r="DH66"/>
  <c r="DM66" s="1"/>
  <c r="FT16"/>
  <c r="FH16"/>
  <c r="FJ16" s="1"/>
  <c r="FK16" s="1"/>
  <c r="DU23"/>
  <c r="DI23"/>
  <c r="DK23" s="1"/>
  <c r="DL23" s="1"/>
  <c r="GJ16"/>
  <c r="GO16" s="1"/>
  <c r="GT16" s="1"/>
  <c r="FX16"/>
  <c r="GC16" s="1"/>
  <c r="DC53"/>
  <c r="CQ53"/>
  <c r="CV53" s="1"/>
  <c r="CW53" s="1"/>
  <c r="CL60"/>
  <c r="CL74" s="1"/>
  <c r="GJ18"/>
  <c r="GO18" s="1"/>
  <c r="GT18" s="1"/>
  <c r="FX18"/>
  <c r="GC18" s="1"/>
  <c r="EK17"/>
  <c r="DY17"/>
  <c r="ED17" s="1"/>
  <c r="CA103"/>
  <c r="CC103" s="1"/>
  <c r="CD103" s="1"/>
  <c r="CM103"/>
  <c r="CQ109"/>
  <c r="CV109" s="1"/>
  <c r="DC109"/>
  <c r="BU111"/>
  <c r="BZ101"/>
  <c r="CE101" s="1"/>
  <c r="CL101"/>
  <c r="DC102"/>
  <c r="CQ102"/>
  <c r="CV102" s="1"/>
  <c r="EL14"/>
  <c r="DZ14"/>
  <c r="EB14" s="1"/>
  <c r="EC14" s="1"/>
  <c r="DC72"/>
  <c r="DT62"/>
  <c r="DH62"/>
  <c r="DM62" s="1"/>
  <c r="DN62" s="1"/>
  <c r="CA104"/>
  <c r="CC104" s="1"/>
  <c r="CD104" s="1"/>
  <c r="CM104"/>
  <c r="CQ93"/>
  <c r="CV93" s="1"/>
  <c r="DC93"/>
  <c r="EQ13"/>
  <c r="ES13" s="1"/>
  <c r="ET13" s="1"/>
  <c r="FC13"/>
  <c r="CR101"/>
  <c r="CT101" s="1"/>
  <c r="CU101" s="1"/>
  <c r="DD101"/>
  <c r="CQ103"/>
  <c r="CV103" s="1"/>
  <c r="DC103"/>
  <c r="CF35"/>
  <c r="DC58"/>
  <c r="CQ58"/>
  <c r="CV58" s="1"/>
  <c r="CW58" s="1"/>
  <c r="DD89"/>
  <c r="CR89"/>
  <c r="CT89" s="1"/>
  <c r="CU89" s="1"/>
  <c r="BS99"/>
  <c r="CJ89"/>
  <c r="DY51"/>
  <c r="ED51" s="1"/>
  <c r="EK51"/>
  <c r="CA106"/>
  <c r="CC106" s="1"/>
  <c r="CD106" s="1"/>
  <c r="CM106"/>
  <c r="DU66"/>
  <c r="DI66"/>
  <c r="DK66" s="1"/>
  <c r="DL66" s="1"/>
  <c r="EQ28"/>
  <c r="ES28" s="1"/>
  <c r="ET28" s="1"/>
  <c r="FC28"/>
  <c r="EL53"/>
  <c r="DZ53"/>
  <c r="EB53" s="1"/>
  <c r="EC53" s="1"/>
  <c r="DY19"/>
  <c r="ED19" s="1"/>
  <c r="EK19"/>
  <c r="DY69"/>
  <c r="ED69" s="1"/>
  <c r="EK69"/>
  <c r="DD70"/>
  <c r="CR70"/>
  <c r="CT70" s="1"/>
  <c r="CU70" s="1"/>
  <c r="CW70" s="1"/>
  <c r="DY70"/>
  <c r="ED70" s="1"/>
  <c r="EK70"/>
  <c r="DU63"/>
  <c r="DI63"/>
  <c r="DK63" s="1"/>
  <c r="DL63" s="1"/>
  <c r="DN63" s="1"/>
  <c r="DD68"/>
  <c r="CR68"/>
  <c r="CT68" s="1"/>
  <c r="CU68" s="1"/>
  <c r="CW68" s="1"/>
  <c r="FC26"/>
  <c r="EQ26"/>
  <c r="ES26" s="1"/>
  <c r="ET26" s="1"/>
  <c r="DD67"/>
  <c r="CR67"/>
  <c r="CT67" s="1"/>
  <c r="CU67" s="1"/>
  <c r="CW67" s="1"/>
  <c r="FC30"/>
  <c r="EQ30"/>
  <c r="ES30" s="1"/>
  <c r="ET30" s="1"/>
  <c r="DZ25"/>
  <c r="EB25" s="1"/>
  <c r="EC25" s="1"/>
  <c r="EL25"/>
  <c r="FT18"/>
  <c r="FH18"/>
  <c r="FJ18" s="1"/>
  <c r="FK18" s="1"/>
  <c r="DU12"/>
  <c r="DI12"/>
  <c r="DK12" s="1"/>
  <c r="DL12" s="1"/>
  <c r="EK12"/>
  <c r="DY12"/>
  <c r="ED12" s="1"/>
  <c r="DD50"/>
  <c r="CR50"/>
  <c r="CT50" s="1"/>
  <c r="CU50" s="1"/>
  <c r="CW50" s="1"/>
  <c r="DD51"/>
  <c r="CR51"/>
  <c r="CT51" s="1"/>
  <c r="CU51" s="1"/>
  <c r="CW51" s="1"/>
  <c r="DY68"/>
  <c r="ED68" s="1"/>
  <c r="EK68"/>
  <c r="CQ94"/>
  <c r="CV94" s="1"/>
  <c r="DC94"/>
  <c r="DD90"/>
  <c r="CR90"/>
  <c r="CT90" s="1"/>
  <c r="CU90" s="1"/>
  <c r="DD92"/>
  <c r="CR92"/>
  <c r="CT92" s="1"/>
  <c r="CU92" s="1"/>
  <c r="DA33"/>
  <c r="DA35" s="1"/>
  <c r="DR23"/>
  <c r="EK23"/>
  <c r="DY23"/>
  <c r="ED23" s="1"/>
  <c r="DC57"/>
  <c r="CQ57"/>
  <c r="CV57" s="1"/>
  <c r="CW57" s="1"/>
  <c r="GK17"/>
  <c r="GP17" s="1"/>
  <c r="GR17" s="1"/>
  <c r="GS17" s="1"/>
  <c r="FY17"/>
  <c r="GA17" s="1"/>
  <c r="GB17" s="1"/>
  <c r="EK31"/>
  <c r="DY31"/>
  <c r="ED31" s="1"/>
  <c r="DT13"/>
  <c r="DH13"/>
  <c r="DM13" s="1"/>
  <c r="CL35"/>
  <c r="DC56"/>
  <c r="CQ56"/>
  <c r="CV56" s="1"/>
  <c r="CW56" s="1"/>
  <c r="DC54"/>
  <c r="CQ54"/>
  <c r="CV54" s="1"/>
  <c r="CW54" s="1"/>
  <c r="EP29"/>
  <c r="EU29" s="1"/>
  <c r="FB29"/>
  <c r="DU64"/>
  <c r="DI64"/>
  <c r="DK64" s="1"/>
  <c r="DL64" s="1"/>
  <c r="DN64" s="1"/>
  <c r="FC11"/>
  <c r="EQ11"/>
  <c r="ES11" s="1"/>
  <c r="ET11" s="1"/>
  <c r="CQ104"/>
  <c r="CV104" s="1"/>
  <c r="DC104"/>
  <c r="DC21"/>
  <c r="DC35" s="1"/>
  <c r="DT11"/>
  <c r="DH11"/>
  <c r="DM11" s="1"/>
  <c r="DD96"/>
  <c r="CR96"/>
  <c r="CT96" s="1"/>
  <c r="CU96" s="1"/>
  <c r="DD91"/>
  <c r="CR91"/>
  <c r="CT91" s="1"/>
  <c r="CU91" s="1"/>
  <c r="DT14"/>
  <c r="DH14"/>
  <c r="DM14" s="1"/>
  <c r="EI21"/>
  <c r="EZ11"/>
  <c r="EK27"/>
  <c r="DY27"/>
  <c r="ED27" s="1"/>
  <c r="DU27"/>
  <c r="DI27"/>
  <c r="DK27" s="1"/>
  <c r="DL27" s="1"/>
  <c r="DD109"/>
  <c r="CR109"/>
  <c r="CT109" s="1"/>
  <c r="CU109" s="1"/>
  <c r="BS111"/>
  <c r="CJ101"/>
  <c r="DU54"/>
  <c r="DI54"/>
  <c r="DK54" s="1"/>
  <c r="DL54" s="1"/>
  <c r="DD108"/>
  <c r="CR108"/>
  <c r="CT108" s="1"/>
  <c r="CU108" s="1"/>
  <c r="EK15"/>
  <c r="DY15"/>
  <c r="ED15" s="1"/>
  <c r="DT24"/>
  <c r="DT33" s="1"/>
  <c r="DH24"/>
  <c r="DM24" s="1"/>
  <c r="DT65"/>
  <c r="DH65"/>
  <c r="DM65" s="1"/>
  <c r="EP25"/>
  <c r="EU25" s="1"/>
  <c r="FB25"/>
  <c r="CQ96"/>
  <c r="CV96" s="1"/>
  <c r="DC96"/>
  <c r="CQ95"/>
  <c r="CV95" s="1"/>
  <c r="DC95"/>
  <c r="CQ90"/>
  <c r="CV90" s="1"/>
  <c r="DC90"/>
  <c r="CQ105"/>
  <c r="CV105" s="1"/>
  <c r="DC105"/>
  <c r="CR52"/>
  <c r="CT52" s="1"/>
  <c r="CU52" s="1"/>
  <c r="CW52" s="1"/>
  <c r="DD52"/>
  <c r="CQ107"/>
  <c r="CV107" s="1"/>
  <c r="DC107"/>
  <c r="CQ106"/>
  <c r="CV106" s="1"/>
  <c r="DC106"/>
  <c r="DU65"/>
  <c r="DI65"/>
  <c r="DK65" s="1"/>
  <c r="DL65" s="1"/>
  <c r="EQ24"/>
  <c r="ES24" s="1"/>
  <c r="ET24" s="1"/>
  <c r="FC24"/>
  <c r="CA105"/>
  <c r="CC105" s="1"/>
  <c r="CD105" s="1"/>
  <c r="CM105"/>
  <c r="CF60"/>
  <c r="CF74" s="1"/>
  <c r="CJ74"/>
  <c r="GK15"/>
  <c r="GP15" s="1"/>
  <c r="GR15" s="1"/>
  <c r="GS15" s="1"/>
  <c r="FY15"/>
  <c r="GA15" s="1"/>
  <c r="GB15" s="1"/>
  <c r="CQ91"/>
  <c r="CV91" s="1"/>
  <c r="DC91"/>
  <c r="DC55"/>
  <c r="CQ55"/>
  <c r="CV55" s="1"/>
  <c r="CW55" s="1"/>
  <c r="DZ29"/>
  <c r="EB29" s="1"/>
  <c r="EC29" s="1"/>
  <c r="EL29"/>
  <c r="CQ108"/>
  <c r="CV108" s="1"/>
  <c r="DC108"/>
  <c r="CQ92"/>
  <c r="CV92" s="1"/>
  <c r="DC92"/>
  <c r="DZ58"/>
  <c r="EB58" s="1"/>
  <c r="EC58" s="1"/>
  <c r="EL58"/>
  <c r="EK63"/>
  <c r="DY63"/>
  <c r="ED63" s="1"/>
  <c r="CQ97"/>
  <c r="CV97" s="1"/>
  <c r="DC97"/>
  <c r="DD69"/>
  <c r="CR69"/>
  <c r="CT69" s="1"/>
  <c r="CU69" s="1"/>
  <c r="CW69" s="1"/>
  <c r="DY26"/>
  <c r="ED26" s="1"/>
  <c r="EK26"/>
  <c r="EK64"/>
  <c r="DY64"/>
  <c r="ED64" s="1"/>
  <c r="DT67"/>
  <c r="DH67"/>
  <c r="DM67" s="1"/>
  <c r="DZ57"/>
  <c r="EB57" s="1"/>
  <c r="EC57" s="1"/>
  <c r="EL57"/>
  <c r="CL89"/>
  <c r="BU99"/>
  <c r="BU113" s="1"/>
  <c r="BZ89"/>
  <c r="CE89" s="1"/>
  <c r="DT28"/>
  <c r="DH28"/>
  <c r="DM28" s="1"/>
  <c r="DD107"/>
  <c r="CR107"/>
  <c r="CT107" s="1"/>
  <c r="CU107" s="1"/>
  <c r="DA60"/>
  <c r="DA74" s="1"/>
  <c r="DR50"/>
  <c r="DY50"/>
  <c r="ED50" s="1"/>
  <c r="EK50"/>
  <c r="EK52"/>
  <c r="DY52"/>
  <c r="ED52" s="1"/>
  <c r="CW66"/>
  <c r="CW72" s="1"/>
  <c r="FM16"/>
  <c r="FM18"/>
  <c r="AA26" i="71"/>
  <c r="AB26" s="1"/>
  <c r="AC26"/>
  <c r="AD26"/>
  <c r="AG26" s="1"/>
  <c r="AH26"/>
  <c r="AA27"/>
  <c r="AB27" s="1"/>
  <c r="AC27"/>
  <c r="AD27"/>
  <c r="AF27" s="1"/>
  <c r="AH27"/>
  <c r="AA28"/>
  <c r="AB28" s="1"/>
  <c r="AC28"/>
  <c r="AD28"/>
  <c r="AF28" s="1"/>
  <c r="AH28"/>
  <c r="AA29"/>
  <c r="AB29" s="1"/>
  <c r="AC29"/>
  <c r="AD29"/>
  <c r="AF29" s="1"/>
  <c r="AH29"/>
  <c r="AA30"/>
  <c r="AB30" s="1"/>
  <c r="AC30"/>
  <c r="AD30"/>
  <c r="AF30" s="1"/>
  <c r="AH30"/>
  <c r="AA31"/>
  <c r="AB31" s="1"/>
  <c r="AC31"/>
  <c r="AD31"/>
  <c r="AF31" s="1"/>
  <c r="AH31"/>
  <c r="AA32"/>
  <c r="AB32" s="1"/>
  <c r="AC32"/>
  <c r="AD32"/>
  <c r="AF32" s="1"/>
  <c r="AH32"/>
  <c r="AA33"/>
  <c r="AB33" s="1"/>
  <c r="AC33"/>
  <c r="AD33"/>
  <c r="AF33" s="1"/>
  <c r="AH33"/>
  <c r="AA34"/>
  <c r="AB34" s="1"/>
  <c r="AC34"/>
  <c r="AD34"/>
  <c r="AF34" s="1"/>
  <c r="AH34"/>
  <c r="AA35"/>
  <c r="AB35" s="1"/>
  <c r="AC35"/>
  <c r="AD35"/>
  <c r="AF35" s="1"/>
  <c r="AH35"/>
  <c r="AA36"/>
  <c r="AB36" s="1"/>
  <c r="AC36"/>
  <c r="AD36"/>
  <c r="AF36" s="1"/>
  <c r="AE36"/>
  <c r="AG36"/>
  <c r="AH36"/>
  <c r="AA37"/>
  <c r="AB37" s="1"/>
  <c r="AC37"/>
  <c r="AD37"/>
  <c r="AF37" s="1"/>
  <c r="AH37"/>
  <c r="AA38"/>
  <c r="AB38" s="1"/>
  <c r="AC38"/>
  <c r="AD38"/>
  <c r="AF38" s="1"/>
  <c r="AG38"/>
  <c r="AH38"/>
  <c r="AA39"/>
  <c r="AB39" s="1"/>
  <c r="AC39"/>
  <c r="AD39"/>
  <c r="AF39" s="1"/>
  <c r="AH39"/>
  <c r="AA40"/>
  <c r="AB40" s="1"/>
  <c r="AC40"/>
  <c r="AD40"/>
  <c r="AF40" s="1"/>
  <c r="AG40"/>
  <c r="AH40"/>
  <c r="AA41"/>
  <c r="AB41" s="1"/>
  <c r="AC41"/>
  <c r="AD41"/>
  <c r="AF41" s="1"/>
  <c r="AH41"/>
  <c r="B41"/>
  <c r="B40"/>
  <c r="B39"/>
  <c r="B38"/>
  <c r="B37"/>
  <c r="B36"/>
  <c r="B35"/>
  <c r="B34"/>
  <c r="B33"/>
  <c r="B32"/>
  <c r="B31"/>
  <c r="B30"/>
  <c r="B29"/>
  <c r="B28"/>
  <c r="B27"/>
  <c r="B26"/>
  <c r="B24"/>
  <c r="B19"/>
  <c r="B18"/>
  <c r="B17"/>
  <c r="B16"/>
  <c r="B15"/>
  <c r="B14"/>
  <c r="B13"/>
  <c r="B12"/>
  <c r="B11"/>
  <c r="B10"/>
  <c r="B9"/>
  <c r="B8"/>
  <c r="B7"/>
  <c r="B6"/>
  <c r="B5"/>
  <c r="B4"/>
  <c r="B2"/>
  <c r="AG41" l="1"/>
  <c r="AE40"/>
  <c r="AE38"/>
  <c r="AC42"/>
  <c r="AE41"/>
  <c r="AE39"/>
  <c r="AE37"/>
  <c r="AG27"/>
  <c r="AG28" s="1"/>
  <c r="AG29" s="1"/>
  <c r="AG30" s="1"/>
  <c r="AG31" s="1"/>
  <c r="AG32" s="1"/>
  <c r="AG33" s="1"/>
  <c r="AG34" s="1"/>
  <c r="AG35" s="1"/>
  <c r="AG39"/>
  <c r="AG37"/>
  <c r="AE35"/>
  <c r="DU107" i="86"/>
  <c r="DI107"/>
  <c r="DK107" s="1"/>
  <c r="DL107" s="1"/>
  <c r="FB26"/>
  <c r="EP26"/>
  <c r="EU26" s="1"/>
  <c r="EV26" s="1"/>
  <c r="DT97"/>
  <c r="DH97"/>
  <c r="DM97" s="1"/>
  <c r="FC58"/>
  <c r="EQ58"/>
  <c r="ES58" s="1"/>
  <c r="ET58" s="1"/>
  <c r="DT108"/>
  <c r="DH108"/>
  <c r="DM108" s="1"/>
  <c r="EK65"/>
  <c r="DY65"/>
  <c r="ED65" s="1"/>
  <c r="EP15"/>
  <c r="EU15" s="1"/>
  <c r="EV15" s="1"/>
  <c r="FB15"/>
  <c r="EL54"/>
  <c r="DZ54"/>
  <c r="EB54" s="1"/>
  <c r="EC54" s="1"/>
  <c r="DU109"/>
  <c r="DI109"/>
  <c r="DK109" s="1"/>
  <c r="DL109" s="1"/>
  <c r="FB27"/>
  <c r="EP27"/>
  <c r="EU27" s="1"/>
  <c r="DY14"/>
  <c r="ED14" s="1"/>
  <c r="EK14"/>
  <c r="DU96"/>
  <c r="DI96"/>
  <c r="DK96" s="1"/>
  <c r="DL96" s="1"/>
  <c r="DT104"/>
  <c r="DH104"/>
  <c r="DM104" s="1"/>
  <c r="DU92"/>
  <c r="DI92"/>
  <c r="DK92" s="1"/>
  <c r="DL92" s="1"/>
  <c r="DI51"/>
  <c r="DK51" s="1"/>
  <c r="DL51" s="1"/>
  <c r="DN51" s="1"/>
  <c r="DU51"/>
  <c r="FB12"/>
  <c r="EP12"/>
  <c r="EU12" s="1"/>
  <c r="GK18"/>
  <c r="GP18" s="1"/>
  <c r="GR18" s="1"/>
  <c r="GS18" s="1"/>
  <c r="FY18"/>
  <c r="GA18" s="1"/>
  <c r="GB18" s="1"/>
  <c r="FT30"/>
  <c r="FH30"/>
  <c r="FJ30" s="1"/>
  <c r="FK30" s="1"/>
  <c r="FT26"/>
  <c r="FH26"/>
  <c r="FJ26" s="1"/>
  <c r="FK26" s="1"/>
  <c r="DZ63"/>
  <c r="EB63" s="1"/>
  <c r="EC63" s="1"/>
  <c r="EL63"/>
  <c r="DI70"/>
  <c r="DK70" s="1"/>
  <c r="DL70" s="1"/>
  <c r="DN70" s="1"/>
  <c r="DU70"/>
  <c r="DT58"/>
  <c r="DH58"/>
  <c r="DM58" s="1"/>
  <c r="DN58" s="1"/>
  <c r="DU101"/>
  <c r="DI101"/>
  <c r="DK101" s="1"/>
  <c r="DL101" s="1"/>
  <c r="DT93"/>
  <c r="DH93"/>
  <c r="DM93" s="1"/>
  <c r="EQ14"/>
  <c r="ES14" s="1"/>
  <c r="ET14" s="1"/>
  <c r="FC14"/>
  <c r="DD103"/>
  <c r="CR103"/>
  <c r="CT103" s="1"/>
  <c r="CU103" s="1"/>
  <c r="DH53"/>
  <c r="DM53" s="1"/>
  <c r="DN53" s="1"/>
  <c r="DT53"/>
  <c r="DC60"/>
  <c r="DC74" s="1"/>
  <c r="EL23"/>
  <c r="DZ23"/>
  <c r="EB23" s="1"/>
  <c r="EC23" s="1"/>
  <c r="EK66"/>
  <c r="DY66"/>
  <c r="ED66" s="1"/>
  <c r="DU94"/>
  <c r="DI94"/>
  <c r="DK94" s="1"/>
  <c r="DL94" s="1"/>
  <c r="EL31"/>
  <c r="DZ31"/>
  <c r="EB31" s="1"/>
  <c r="EC31" s="1"/>
  <c r="CR102"/>
  <c r="CT102" s="1"/>
  <c r="CU102" s="1"/>
  <c r="DD102"/>
  <c r="DU93"/>
  <c r="DI93"/>
  <c r="DK93" s="1"/>
  <c r="DL93" s="1"/>
  <c r="FT19"/>
  <c r="FH19"/>
  <c r="FJ19" s="1"/>
  <c r="FK19" s="1"/>
  <c r="EQ62"/>
  <c r="ES62" s="1"/>
  <c r="ET62" s="1"/>
  <c r="FC62"/>
  <c r="BS113"/>
  <c r="GD18"/>
  <c r="FB64"/>
  <c r="EP64"/>
  <c r="EU64" s="1"/>
  <c r="DI69"/>
  <c r="DK69" s="1"/>
  <c r="DL69" s="1"/>
  <c r="DN69" s="1"/>
  <c r="DU69"/>
  <c r="EP63"/>
  <c r="EU63" s="1"/>
  <c r="FB63"/>
  <c r="FT24"/>
  <c r="FH24"/>
  <c r="FJ24" s="1"/>
  <c r="FK24" s="1"/>
  <c r="DT106"/>
  <c r="DH106"/>
  <c r="DM106" s="1"/>
  <c r="DU52"/>
  <c r="DI52"/>
  <c r="DK52" s="1"/>
  <c r="DL52" s="1"/>
  <c r="DN52" s="1"/>
  <c r="DT90"/>
  <c r="DH90"/>
  <c r="DM90" s="1"/>
  <c r="DT96"/>
  <c r="DH96"/>
  <c r="DM96" s="1"/>
  <c r="FT11"/>
  <c r="FH11"/>
  <c r="FJ11" s="1"/>
  <c r="FK11" s="1"/>
  <c r="DH56"/>
  <c r="DM56" s="1"/>
  <c r="DN56" s="1"/>
  <c r="DT56"/>
  <c r="EK13"/>
  <c r="DY13"/>
  <c r="ED13" s="1"/>
  <c r="FB23"/>
  <c r="EP23"/>
  <c r="EU23" s="1"/>
  <c r="DT94"/>
  <c r="DH94"/>
  <c r="DM94" s="1"/>
  <c r="FB19"/>
  <c r="EP19"/>
  <c r="EU19" s="1"/>
  <c r="EV19" s="1"/>
  <c r="FT28"/>
  <c r="FH28"/>
  <c r="FJ28" s="1"/>
  <c r="FK28" s="1"/>
  <c r="DD106"/>
  <c r="CR106"/>
  <c r="CT106" s="1"/>
  <c r="CU106" s="1"/>
  <c r="CJ99"/>
  <c r="DA89"/>
  <c r="CL111"/>
  <c r="DC101"/>
  <c r="CQ101"/>
  <c r="CV101" s="1"/>
  <c r="EP17"/>
  <c r="EU17" s="1"/>
  <c r="EV17" s="1"/>
  <c r="FB17"/>
  <c r="DN65"/>
  <c r="DN66"/>
  <c r="FB50"/>
  <c r="EP50"/>
  <c r="EU50" s="1"/>
  <c r="EK28"/>
  <c r="DY28"/>
  <c r="ED28" s="1"/>
  <c r="FC57"/>
  <c r="EQ57"/>
  <c r="ES57" s="1"/>
  <c r="ET57" s="1"/>
  <c r="DT92"/>
  <c r="DH92"/>
  <c r="DM92" s="1"/>
  <c r="FC29"/>
  <c r="EQ29"/>
  <c r="ES29" s="1"/>
  <c r="ET29" s="1"/>
  <c r="EV29" s="1"/>
  <c r="DT91"/>
  <c r="DH91"/>
  <c r="DM91" s="1"/>
  <c r="EL65"/>
  <c r="DZ65"/>
  <c r="EB65" s="1"/>
  <c r="EC65" s="1"/>
  <c r="EK24"/>
  <c r="EK33" s="1"/>
  <c r="DY24"/>
  <c r="ED24" s="1"/>
  <c r="DU108"/>
  <c r="DI108"/>
  <c r="DK108" s="1"/>
  <c r="DL108" s="1"/>
  <c r="EL27"/>
  <c r="DZ27"/>
  <c r="EB27" s="1"/>
  <c r="EC27" s="1"/>
  <c r="DU91"/>
  <c r="DI91"/>
  <c r="DK91" s="1"/>
  <c r="DL91" s="1"/>
  <c r="DT21"/>
  <c r="DT35" s="1"/>
  <c r="DY11"/>
  <c r="ED11" s="1"/>
  <c r="EK11"/>
  <c r="FS29"/>
  <c r="FG29"/>
  <c r="FL29" s="1"/>
  <c r="DU90"/>
  <c r="DI90"/>
  <c r="DK90" s="1"/>
  <c r="DL90" s="1"/>
  <c r="DI50"/>
  <c r="DK50" s="1"/>
  <c r="DL50" s="1"/>
  <c r="DN50" s="1"/>
  <c r="DU50"/>
  <c r="EL12"/>
  <c r="DZ12"/>
  <c r="EB12" s="1"/>
  <c r="EC12" s="1"/>
  <c r="DU67"/>
  <c r="DI67"/>
  <c r="DK67" s="1"/>
  <c r="DL67" s="1"/>
  <c r="DN67" s="1"/>
  <c r="DI68"/>
  <c r="DK68" s="1"/>
  <c r="DL68" s="1"/>
  <c r="DN68" s="1"/>
  <c r="DU68"/>
  <c r="FC53"/>
  <c r="EQ53"/>
  <c r="ES53" s="1"/>
  <c r="ET53" s="1"/>
  <c r="EL66"/>
  <c r="DZ66"/>
  <c r="EB66" s="1"/>
  <c r="EC66" s="1"/>
  <c r="DU89"/>
  <c r="DI89"/>
  <c r="DK89" s="1"/>
  <c r="DL89" s="1"/>
  <c r="DT103"/>
  <c r="DH103"/>
  <c r="DM103" s="1"/>
  <c r="FT13"/>
  <c r="FH13"/>
  <c r="FJ13" s="1"/>
  <c r="FK13" s="1"/>
  <c r="DD104"/>
  <c r="CR104"/>
  <c r="CT104" s="1"/>
  <c r="CU104" s="1"/>
  <c r="DT102"/>
  <c r="DH102"/>
  <c r="DM102" s="1"/>
  <c r="DT109"/>
  <c r="DH109"/>
  <c r="DM109" s="1"/>
  <c r="FY16"/>
  <c r="GA16" s="1"/>
  <c r="GB16" s="1"/>
  <c r="GK16"/>
  <c r="GP16" s="1"/>
  <c r="GR16" s="1"/>
  <c r="GS16" s="1"/>
  <c r="DU95"/>
  <c r="DI95"/>
  <c r="DK95" s="1"/>
  <c r="DL95" s="1"/>
  <c r="EL56"/>
  <c r="DZ56"/>
  <c r="EB56" s="1"/>
  <c r="EC56" s="1"/>
  <c r="DU97"/>
  <c r="DI97"/>
  <c r="DK97" s="1"/>
  <c r="DL97" s="1"/>
  <c r="FC55"/>
  <c r="EQ55"/>
  <c r="ES55" s="1"/>
  <c r="ET55" s="1"/>
  <c r="EE63"/>
  <c r="FB52"/>
  <c r="EP52"/>
  <c r="EU52" s="1"/>
  <c r="DR60"/>
  <c r="DR74" s="1"/>
  <c r="EI50"/>
  <c r="CL99"/>
  <c r="CL113" s="1"/>
  <c r="CQ89"/>
  <c r="CV89" s="1"/>
  <c r="DC89"/>
  <c r="EK67"/>
  <c r="DY67"/>
  <c r="ED67" s="1"/>
  <c r="DH55"/>
  <c r="DM55" s="1"/>
  <c r="DN55" s="1"/>
  <c r="DT55"/>
  <c r="DD105"/>
  <c r="CR105"/>
  <c r="CT105" s="1"/>
  <c r="CU105" s="1"/>
  <c r="DT107"/>
  <c r="DH107"/>
  <c r="DM107" s="1"/>
  <c r="DT105"/>
  <c r="DH105"/>
  <c r="DM105" s="1"/>
  <c r="DT95"/>
  <c r="DH95"/>
  <c r="DM95" s="1"/>
  <c r="FS25"/>
  <c r="FG25"/>
  <c r="FL25" s="1"/>
  <c r="CJ111"/>
  <c r="DA101"/>
  <c r="EZ21"/>
  <c r="FQ11"/>
  <c r="EL64"/>
  <c r="DZ64"/>
  <c r="EB64" s="1"/>
  <c r="EC64" s="1"/>
  <c r="EE64" s="1"/>
  <c r="DH54"/>
  <c r="DM54" s="1"/>
  <c r="DN54" s="1"/>
  <c r="DT54"/>
  <c r="FB31"/>
  <c r="EP31"/>
  <c r="EU31" s="1"/>
  <c r="DH57"/>
  <c r="DM57" s="1"/>
  <c r="DN57" s="1"/>
  <c r="DT57"/>
  <c r="DR33"/>
  <c r="DR35" s="1"/>
  <c r="EI23"/>
  <c r="FB68"/>
  <c r="EP68"/>
  <c r="EU68" s="1"/>
  <c r="FC25"/>
  <c r="EQ25"/>
  <c r="ES25" s="1"/>
  <c r="ET25" s="1"/>
  <c r="EV25" s="1"/>
  <c r="FB70"/>
  <c r="EP70"/>
  <c r="EU70" s="1"/>
  <c r="FB69"/>
  <c r="EP69"/>
  <c r="EU69" s="1"/>
  <c r="FB51"/>
  <c r="EP51"/>
  <c r="EU51" s="1"/>
  <c r="DT72"/>
  <c r="EK62"/>
  <c r="DY62"/>
  <c r="ED62" s="1"/>
  <c r="EE62" s="1"/>
  <c r="DR72"/>
  <c r="EI62"/>
  <c r="FB30"/>
  <c r="EP30"/>
  <c r="EU30" s="1"/>
  <c r="EV30" s="1"/>
  <c r="CW60"/>
  <c r="CW74" s="1"/>
  <c r="GD16"/>
  <c r="AE34" i="71"/>
  <c r="AE33"/>
  <c r="AE32"/>
  <c r="AE31"/>
  <c r="AE30"/>
  <c r="AE29"/>
  <c r="AE28"/>
  <c r="AE27"/>
  <c r="AE26"/>
  <c r="AD42"/>
  <c r="AF26"/>
  <c r="AF42" s="1"/>
  <c r="AE42" l="1"/>
  <c r="AH24" s="1"/>
  <c r="DN72" i="86"/>
  <c r="EK57"/>
  <c r="DY57"/>
  <c r="ED57" s="1"/>
  <c r="EE57" s="1"/>
  <c r="EK54"/>
  <c r="DY54"/>
  <c r="ED54" s="1"/>
  <c r="EE54" s="1"/>
  <c r="FQ21"/>
  <c r="GH11"/>
  <c r="GH21" s="1"/>
  <c r="FS52"/>
  <c r="FG52"/>
  <c r="FL52" s="1"/>
  <c r="EL97"/>
  <c r="DZ97"/>
  <c r="EB97" s="1"/>
  <c r="EC97" s="1"/>
  <c r="EL95"/>
  <c r="DZ95"/>
  <c r="EB95" s="1"/>
  <c r="EC95" s="1"/>
  <c r="EK109"/>
  <c r="DY109"/>
  <c r="ED109" s="1"/>
  <c r="DU104"/>
  <c r="DI104"/>
  <c r="DK104" s="1"/>
  <c r="DL104" s="1"/>
  <c r="EK103"/>
  <c r="DY103"/>
  <c r="ED103" s="1"/>
  <c r="EQ66"/>
  <c r="ES66" s="1"/>
  <c r="ET66" s="1"/>
  <c r="FC66"/>
  <c r="FC12"/>
  <c r="EQ12"/>
  <c r="ES12" s="1"/>
  <c r="ET12" s="1"/>
  <c r="EL90"/>
  <c r="DZ90"/>
  <c r="EB90" s="1"/>
  <c r="EC90" s="1"/>
  <c r="DC111"/>
  <c r="DH101"/>
  <c r="DM101" s="1"/>
  <c r="DT101"/>
  <c r="FB13"/>
  <c r="EP13"/>
  <c r="EU13" s="1"/>
  <c r="EV13" s="1"/>
  <c r="FY11"/>
  <c r="GA11" s="1"/>
  <c r="GB11" s="1"/>
  <c r="GK11"/>
  <c r="GP11" s="1"/>
  <c r="GR11" s="1"/>
  <c r="GS11" s="1"/>
  <c r="EK90"/>
  <c r="DY90"/>
  <c r="ED90" s="1"/>
  <c r="EK106"/>
  <c r="DY106"/>
  <c r="ED106" s="1"/>
  <c r="FG64"/>
  <c r="FL64" s="1"/>
  <c r="FS64"/>
  <c r="DU102"/>
  <c r="DI102"/>
  <c r="DK102" s="1"/>
  <c r="DL102" s="1"/>
  <c r="DZ101"/>
  <c r="EB101" s="1"/>
  <c r="EC101" s="1"/>
  <c r="EL101"/>
  <c r="FY26"/>
  <c r="GA26" s="1"/>
  <c r="GB26" s="1"/>
  <c r="GK26"/>
  <c r="GP26" s="1"/>
  <c r="GR26" s="1"/>
  <c r="GS26" s="1"/>
  <c r="EK104"/>
  <c r="DY104"/>
  <c r="ED104" s="1"/>
  <c r="EL109"/>
  <c r="DZ109"/>
  <c r="EB109" s="1"/>
  <c r="EC109" s="1"/>
  <c r="EK108"/>
  <c r="DY108"/>
  <c r="ED108" s="1"/>
  <c r="EK97"/>
  <c r="DY97"/>
  <c r="ED97" s="1"/>
  <c r="EL107"/>
  <c r="DZ107"/>
  <c r="EB107" s="1"/>
  <c r="EC107" s="1"/>
  <c r="EI72"/>
  <c r="EZ62"/>
  <c r="FS69"/>
  <c r="FG69"/>
  <c r="FL69" s="1"/>
  <c r="FT25"/>
  <c r="FH25"/>
  <c r="FJ25" s="1"/>
  <c r="FK25" s="1"/>
  <c r="FM25" s="1"/>
  <c r="FS31"/>
  <c r="FG31"/>
  <c r="FL31" s="1"/>
  <c r="EQ64"/>
  <c r="ES64" s="1"/>
  <c r="ET64" s="1"/>
  <c r="FC64"/>
  <c r="EK95"/>
  <c r="DY95"/>
  <c r="ED95" s="1"/>
  <c r="EK107"/>
  <c r="DY107"/>
  <c r="ED107" s="1"/>
  <c r="EL68"/>
  <c r="DZ68"/>
  <c r="EB68" s="1"/>
  <c r="EC68" s="1"/>
  <c r="EE68" s="1"/>
  <c r="EK21"/>
  <c r="EK35" s="1"/>
  <c r="FB11"/>
  <c r="EP11"/>
  <c r="EU11" s="1"/>
  <c r="EV11" s="1"/>
  <c r="EL91"/>
  <c r="DZ91"/>
  <c r="EB91" s="1"/>
  <c r="EC91" s="1"/>
  <c r="EL108"/>
  <c r="DZ108"/>
  <c r="EB108" s="1"/>
  <c r="EC108" s="1"/>
  <c r="EQ65"/>
  <c r="ES65" s="1"/>
  <c r="ET65" s="1"/>
  <c r="FC65"/>
  <c r="FT29"/>
  <c r="FH29"/>
  <c r="FJ29" s="1"/>
  <c r="FK29" s="1"/>
  <c r="FT57"/>
  <c r="FH57"/>
  <c r="FJ57" s="1"/>
  <c r="FK57" s="1"/>
  <c r="FS50"/>
  <c r="FG50"/>
  <c r="FL50" s="1"/>
  <c r="GK28"/>
  <c r="GP28" s="1"/>
  <c r="GR28" s="1"/>
  <c r="GS28" s="1"/>
  <c r="FY28"/>
  <c r="GA28" s="1"/>
  <c r="GB28" s="1"/>
  <c r="EK94"/>
  <c r="DY94"/>
  <c r="ED94" s="1"/>
  <c r="FG63"/>
  <c r="FL63" s="1"/>
  <c r="FS63"/>
  <c r="EL93"/>
  <c r="DZ93"/>
  <c r="EB93" s="1"/>
  <c r="EC93" s="1"/>
  <c r="FC31"/>
  <c r="EQ31"/>
  <c r="ES31" s="1"/>
  <c r="ET31" s="1"/>
  <c r="FB66"/>
  <c r="EP66"/>
  <c r="EU66" s="1"/>
  <c r="EV66" s="1"/>
  <c r="EK53"/>
  <c r="DY53"/>
  <c r="ED53" s="1"/>
  <c r="EE53" s="1"/>
  <c r="DT60"/>
  <c r="DT74" s="1"/>
  <c r="FT14"/>
  <c r="FH14"/>
  <c r="FJ14" s="1"/>
  <c r="FK14" s="1"/>
  <c r="EL70"/>
  <c r="DZ70"/>
  <c r="EB70" s="1"/>
  <c r="EC70" s="1"/>
  <c r="EE70" s="1"/>
  <c r="EL51"/>
  <c r="DZ51"/>
  <c r="EB51" s="1"/>
  <c r="EC51" s="1"/>
  <c r="EE51" s="1"/>
  <c r="FB14"/>
  <c r="EP14"/>
  <c r="EU14" s="1"/>
  <c r="EV14" s="1"/>
  <c r="FS15"/>
  <c r="FG15"/>
  <c r="FL15" s="1"/>
  <c r="FM15" s="1"/>
  <c r="CJ113"/>
  <c r="EV64"/>
  <c r="FS30"/>
  <c r="FG30"/>
  <c r="FL30" s="1"/>
  <c r="FM30" s="1"/>
  <c r="EK72"/>
  <c r="FB62"/>
  <c r="EP62"/>
  <c r="EU62" s="1"/>
  <c r="EV62" s="1"/>
  <c r="EZ23"/>
  <c r="EI33"/>
  <c r="EI35" s="1"/>
  <c r="DA111"/>
  <c r="DR101"/>
  <c r="EK55"/>
  <c r="DY55"/>
  <c r="ED55" s="1"/>
  <c r="EE55" s="1"/>
  <c r="DT89"/>
  <c r="DH89"/>
  <c r="DM89" s="1"/>
  <c r="DC99"/>
  <c r="DC113" s="1"/>
  <c r="FH55"/>
  <c r="FJ55" s="1"/>
  <c r="FK55" s="1"/>
  <c r="FT55"/>
  <c r="FC56"/>
  <c r="EQ56"/>
  <c r="ES56" s="1"/>
  <c r="ET56" s="1"/>
  <c r="EK102"/>
  <c r="DY102"/>
  <c r="ED102" s="1"/>
  <c r="GK13"/>
  <c r="GP13" s="1"/>
  <c r="GR13" s="1"/>
  <c r="GS13" s="1"/>
  <c r="FY13"/>
  <c r="GA13" s="1"/>
  <c r="GB13" s="1"/>
  <c r="EL89"/>
  <c r="DZ89"/>
  <c r="EB89" s="1"/>
  <c r="EC89" s="1"/>
  <c r="FH53"/>
  <c r="FJ53" s="1"/>
  <c r="FK53" s="1"/>
  <c r="FT53"/>
  <c r="DZ67"/>
  <c r="EB67" s="1"/>
  <c r="EC67" s="1"/>
  <c r="EE67" s="1"/>
  <c r="EL67"/>
  <c r="GJ29"/>
  <c r="GO29" s="1"/>
  <c r="GT29" s="1"/>
  <c r="FX29"/>
  <c r="GC29" s="1"/>
  <c r="DA99"/>
  <c r="DA113" s="1"/>
  <c r="DR89"/>
  <c r="EK96"/>
  <c r="DY96"/>
  <c r="ED96" s="1"/>
  <c r="EL52"/>
  <c r="DZ52"/>
  <c r="EB52" s="1"/>
  <c r="EC52" s="1"/>
  <c r="EE52" s="1"/>
  <c r="GK24"/>
  <c r="GP24" s="1"/>
  <c r="GR24" s="1"/>
  <c r="GS24" s="1"/>
  <c r="FY24"/>
  <c r="GA24" s="1"/>
  <c r="GB24" s="1"/>
  <c r="FT62"/>
  <c r="FH62"/>
  <c r="FJ62" s="1"/>
  <c r="FK62" s="1"/>
  <c r="DU103"/>
  <c r="DI103"/>
  <c r="DK103" s="1"/>
  <c r="DL103" s="1"/>
  <c r="EK93"/>
  <c r="DY93"/>
  <c r="ED93" s="1"/>
  <c r="EK58"/>
  <c r="DY58"/>
  <c r="ED58" s="1"/>
  <c r="EE58" s="1"/>
  <c r="FY30"/>
  <c r="GA30" s="1"/>
  <c r="GB30" s="1"/>
  <c r="GK30"/>
  <c r="GP30" s="1"/>
  <c r="GR30" s="1"/>
  <c r="GS30" s="1"/>
  <c r="FS12"/>
  <c r="FG12"/>
  <c r="FL12" s="1"/>
  <c r="EL92"/>
  <c r="DZ92"/>
  <c r="EB92" s="1"/>
  <c r="EC92" s="1"/>
  <c r="EL96"/>
  <c r="DZ96"/>
  <c r="EB96" s="1"/>
  <c r="EC96" s="1"/>
  <c r="FS27"/>
  <c r="FG27"/>
  <c r="FL27" s="1"/>
  <c r="FC54"/>
  <c r="EQ54"/>
  <c r="ES54" s="1"/>
  <c r="ET54" s="1"/>
  <c r="FB65"/>
  <c r="EP65"/>
  <c r="EU65" s="1"/>
  <c r="EV65" s="1"/>
  <c r="FT58"/>
  <c r="FH58"/>
  <c r="FJ58" s="1"/>
  <c r="FK58" s="1"/>
  <c r="FS26"/>
  <c r="FG26"/>
  <c r="FL26" s="1"/>
  <c r="FM26" s="1"/>
  <c r="EV31"/>
  <c r="DN60"/>
  <c r="DN74" s="1"/>
  <c r="EE66"/>
  <c r="FS51"/>
  <c r="FG51"/>
  <c r="FL51" s="1"/>
  <c r="FS70"/>
  <c r="FG70"/>
  <c r="FL70" s="1"/>
  <c r="FS68"/>
  <c r="FG68"/>
  <c r="FL68" s="1"/>
  <c r="GJ25"/>
  <c r="GO25" s="1"/>
  <c r="GT25" s="1"/>
  <c r="FX25"/>
  <c r="GC25" s="1"/>
  <c r="EK105"/>
  <c r="DY105"/>
  <c r="ED105" s="1"/>
  <c r="DU105"/>
  <c r="DI105"/>
  <c r="DK105" s="1"/>
  <c r="DL105" s="1"/>
  <c r="EP67"/>
  <c r="EU67" s="1"/>
  <c r="FB67"/>
  <c r="EI60"/>
  <c r="EI74" s="1"/>
  <c r="EZ50"/>
  <c r="EL50"/>
  <c r="DZ50"/>
  <c r="EB50" s="1"/>
  <c r="EC50" s="1"/>
  <c r="EE50" s="1"/>
  <c r="FC27"/>
  <c r="EQ27"/>
  <c r="ES27" s="1"/>
  <c r="ET27" s="1"/>
  <c r="FB24"/>
  <c r="FB33" s="1"/>
  <c r="EP24"/>
  <c r="EU24" s="1"/>
  <c r="EV24" s="1"/>
  <c r="EK91"/>
  <c r="DY91"/>
  <c r="ED91" s="1"/>
  <c r="EK92"/>
  <c r="DY92"/>
  <c r="ED92" s="1"/>
  <c r="FB28"/>
  <c r="EP28"/>
  <c r="EU28" s="1"/>
  <c r="EV28" s="1"/>
  <c r="FS17"/>
  <c r="FG17"/>
  <c r="FL17" s="1"/>
  <c r="FM17" s="1"/>
  <c r="DU106"/>
  <c r="DI106"/>
  <c r="DK106" s="1"/>
  <c r="DL106" s="1"/>
  <c r="FS19"/>
  <c r="FG19"/>
  <c r="FL19" s="1"/>
  <c r="FM19" s="1"/>
  <c r="FS23"/>
  <c r="FG23"/>
  <c r="FL23" s="1"/>
  <c r="EK56"/>
  <c r="DY56"/>
  <c r="ED56" s="1"/>
  <c r="EE56" s="1"/>
  <c r="EL69"/>
  <c r="DZ69"/>
  <c r="EB69" s="1"/>
  <c r="EC69" s="1"/>
  <c r="EE69" s="1"/>
  <c r="FY19"/>
  <c r="GA19" s="1"/>
  <c r="GB19" s="1"/>
  <c r="GK19"/>
  <c r="GP19" s="1"/>
  <c r="GR19" s="1"/>
  <c r="GS19" s="1"/>
  <c r="EL94"/>
  <c r="DZ94"/>
  <c r="EB94" s="1"/>
  <c r="EC94" s="1"/>
  <c r="FC23"/>
  <c r="EQ23"/>
  <c r="ES23" s="1"/>
  <c r="ET23" s="1"/>
  <c r="EV23" s="1"/>
  <c r="EV33" s="1"/>
  <c r="EQ63"/>
  <c r="ES63" s="1"/>
  <c r="ET63" s="1"/>
  <c r="EV63" s="1"/>
  <c r="FC63"/>
  <c r="FM29"/>
  <c r="EV12"/>
  <c r="EV27"/>
  <c r="EE65"/>
  <c r="J41" i="71"/>
  <c r="F41"/>
  <c r="G41" s="1"/>
  <c r="E41"/>
  <c r="C41"/>
  <c r="D41" s="1"/>
  <c r="J40"/>
  <c r="F40"/>
  <c r="G40" s="1"/>
  <c r="E40"/>
  <c r="C40"/>
  <c r="D40" s="1"/>
  <c r="J39"/>
  <c r="F39"/>
  <c r="G39" s="1"/>
  <c r="E39"/>
  <c r="C39"/>
  <c r="D39" s="1"/>
  <c r="J38"/>
  <c r="F38"/>
  <c r="G38" s="1"/>
  <c r="E38"/>
  <c r="C38"/>
  <c r="D38" s="1"/>
  <c r="J37"/>
  <c r="F37"/>
  <c r="G37" s="1"/>
  <c r="E37"/>
  <c r="C37"/>
  <c r="D37" s="1"/>
  <c r="J36"/>
  <c r="F36"/>
  <c r="H36" s="1"/>
  <c r="E36"/>
  <c r="C36"/>
  <c r="D36" s="1"/>
  <c r="J35"/>
  <c r="F35"/>
  <c r="H35" s="1"/>
  <c r="E35"/>
  <c r="C35"/>
  <c r="D35" s="1"/>
  <c r="J34"/>
  <c r="F34"/>
  <c r="H34" s="1"/>
  <c r="E34"/>
  <c r="C34"/>
  <c r="D34" s="1"/>
  <c r="J33"/>
  <c r="F33"/>
  <c r="H33" s="1"/>
  <c r="E33"/>
  <c r="C33"/>
  <c r="D33" s="1"/>
  <c r="J32"/>
  <c r="F32"/>
  <c r="H32" s="1"/>
  <c r="E32"/>
  <c r="C32"/>
  <c r="D32" s="1"/>
  <c r="J31"/>
  <c r="F31"/>
  <c r="G31" s="1"/>
  <c r="E31"/>
  <c r="C31"/>
  <c r="D31" s="1"/>
  <c r="J30"/>
  <c r="F30"/>
  <c r="H30" s="1"/>
  <c r="E30"/>
  <c r="C30"/>
  <c r="D30" s="1"/>
  <c r="J29"/>
  <c r="F29"/>
  <c r="H29" s="1"/>
  <c r="E29"/>
  <c r="C29"/>
  <c r="D29" s="1"/>
  <c r="J28"/>
  <c r="F28"/>
  <c r="G28" s="1"/>
  <c r="E28"/>
  <c r="C28"/>
  <c r="D28" s="1"/>
  <c r="J27"/>
  <c r="F27"/>
  <c r="G27" s="1"/>
  <c r="E27"/>
  <c r="C27"/>
  <c r="D27" s="1"/>
  <c r="J26"/>
  <c r="F26"/>
  <c r="G26" s="1"/>
  <c r="E26"/>
  <c r="C26"/>
  <c r="D26" s="1"/>
  <c r="E24"/>
  <c r="AH19"/>
  <c r="AD19"/>
  <c r="AF19" s="1"/>
  <c r="AC19"/>
  <c r="AA19"/>
  <c r="AB19" s="1"/>
  <c r="AH18"/>
  <c r="AD18"/>
  <c r="AF18" s="1"/>
  <c r="AC18"/>
  <c r="AA18"/>
  <c r="AB18" s="1"/>
  <c r="AH17"/>
  <c r="AD17"/>
  <c r="AE17" s="1"/>
  <c r="AC17"/>
  <c r="AA17"/>
  <c r="AB17" s="1"/>
  <c r="AH16"/>
  <c r="AD16"/>
  <c r="AE16" s="1"/>
  <c r="AC16"/>
  <c r="AA16"/>
  <c r="AB16" s="1"/>
  <c r="AH15"/>
  <c r="AD15"/>
  <c r="AE15" s="1"/>
  <c r="AC15"/>
  <c r="AA15"/>
  <c r="AB15" s="1"/>
  <c r="AH14"/>
  <c r="AD14"/>
  <c r="AF14" s="1"/>
  <c r="AC14"/>
  <c r="AA14"/>
  <c r="AB14" s="1"/>
  <c r="AH13"/>
  <c r="AD13"/>
  <c r="AE13" s="1"/>
  <c r="AC13"/>
  <c r="AA13"/>
  <c r="AB13" s="1"/>
  <c r="AH12"/>
  <c r="AD12"/>
  <c r="AF12" s="1"/>
  <c r="AC12"/>
  <c r="AA12"/>
  <c r="AB12" s="1"/>
  <c r="AH11"/>
  <c r="AD11"/>
  <c r="AF11" s="1"/>
  <c r="AC11"/>
  <c r="AA11"/>
  <c r="AB11" s="1"/>
  <c r="AH10"/>
  <c r="AD10"/>
  <c r="AF10" s="1"/>
  <c r="AC10"/>
  <c r="AA10"/>
  <c r="AB10" s="1"/>
  <c r="AH9"/>
  <c r="AD9"/>
  <c r="AF9" s="1"/>
  <c r="AC9"/>
  <c r="AA9"/>
  <c r="AB9" s="1"/>
  <c r="AH8"/>
  <c r="AD8"/>
  <c r="AE8" s="1"/>
  <c r="AC8"/>
  <c r="AA8"/>
  <c r="AB8" s="1"/>
  <c r="AH7"/>
  <c r="AD7"/>
  <c r="AE7" s="1"/>
  <c r="AC7"/>
  <c r="AA7"/>
  <c r="AB7" s="1"/>
  <c r="AH6"/>
  <c r="AD6"/>
  <c r="AE6" s="1"/>
  <c r="AC6"/>
  <c r="AA6"/>
  <c r="AB6" s="1"/>
  <c r="AH5"/>
  <c r="AD5"/>
  <c r="AF5" s="1"/>
  <c r="AC5"/>
  <c r="AA5"/>
  <c r="AB5" s="1"/>
  <c r="AH4"/>
  <c r="AD4"/>
  <c r="AE4" s="1"/>
  <c r="AC4"/>
  <c r="AA4"/>
  <c r="AB4" s="1"/>
  <c r="AC2"/>
  <c r="Z19"/>
  <c r="V19"/>
  <c r="W19" s="1"/>
  <c r="U19"/>
  <c r="S19"/>
  <c r="T19" s="1"/>
  <c r="Z18"/>
  <c r="V18"/>
  <c r="W18" s="1"/>
  <c r="U18"/>
  <c r="S18"/>
  <c r="T18" s="1"/>
  <c r="Z17"/>
  <c r="V17"/>
  <c r="W17" s="1"/>
  <c r="U17"/>
  <c r="S17"/>
  <c r="T17" s="1"/>
  <c r="Z16"/>
  <c r="V16"/>
  <c r="W16" s="1"/>
  <c r="U16"/>
  <c r="S16"/>
  <c r="T16" s="1"/>
  <c r="Z15"/>
  <c r="V15"/>
  <c r="W15" s="1"/>
  <c r="U15"/>
  <c r="S15"/>
  <c r="T15" s="1"/>
  <c r="Z14"/>
  <c r="V14"/>
  <c r="W14" s="1"/>
  <c r="U14"/>
  <c r="S14"/>
  <c r="T14" s="1"/>
  <c r="Z13"/>
  <c r="V13"/>
  <c r="W13" s="1"/>
  <c r="U13"/>
  <c r="S13"/>
  <c r="T13" s="1"/>
  <c r="Z12"/>
  <c r="V12"/>
  <c r="W12" s="1"/>
  <c r="U12"/>
  <c r="S12"/>
  <c r="T12" s="1"/>
  <c r="Z11"/>
  <c r="V11"/>
  <c r="X11" s="1"/>
  <c r="U11"/>
  <c r="S11"/>
  <c r="T11" s="1"/>
  <c r="Z10"/>
  <c r="V10"/>
  <c r="W10" s="1"/>
  <c r="U10"/>
  <c r="S10"/>
  <c r="T10" s="1"/>
  <c r="Z9"/>
  <c r="V9"/>
  <c r="W9" s="1"/>
  <c r="U9"/>
  <c r="S9"/>
  <c r="T9" s="1"/>
  <c r="Z8"/>
  <c r="V8"/>
  <c r="W8" s="1"/>
  <c r="U8"/>
  <c r="S8"/>
  <c r="T8" s="1"/>
  <c r="Z7"/>
  <c r="V7"/>
  <c r="W7" s="1"/>
  <c r="U7"/>
  <c r="S7"/>
  <c r="T7" s="1"/>
  <c r="Z6"/>
  <c r="V6"/>
  <c r="W6" s="1"/>
  <c r="U6"/>
  <c r="S6"/>
  <c r="T6" s="1"/>
  <c r="Z5"/>
  <c r="V5"/>
  <c r="X5" s="1"/>
  <c r="U5"/>
  <c r="S5"/>
  <c r="T5" s="1"/>
  <c r="Z4"/>
  <c r="V4"/>
  <c r="W4" s="1"/>
  <c r="U4"/>
  <c r="S4"/>
  <c r="T4" s="1"/>
  <c r="U2"/>
  <c r="R19"/>
  <c r="N19"/>
  <c r="O19" s="1"/>
  <c r="M19"/>
  <c r="K19"/>
  <c r="L19" s="1"/>
  <c r="R18"/>
  <c r="N18"/>
  <c r="O18" s="1"/>
  <c r="M18"/>
  <c r="K18"/>
  <c r="L18" s="1"/>
  <c r="R17"/>
  <c r="N17"/>
  <c r="O17" s="1"/>
  <c r="M17"/>
  <c r="K17"/>
  <c r="L17" s="1"/>
  <c r="R16"/>
  <c r="N16"/>
  <c r="O16" s="1"/>
  <c r="M16"/>
  <c r="K16"/>
  <c r="L16" s="1"/>
  <c r="R15"/>
  <c r="N15"/>
  <c r="O15" s="1"/>
  <c r="M15"/>
  <c r="K15"/>
  <c r="L15" s="1"/>
  <c r="R14"/>
  <c r="N14"/>
  <c r="O14" s="1"/>
  <c r="M14"/>
  <c r="K14"/>
  <c r="L14" s="1"/>
  <c r="R13"/>
  <c r="N13"/>
  <c r="O13" s="1"/>
  <c r="M13"/>
  <c r="K13"/>
  <c r="L13" s="1"/>
  <c r="R12"/>
  <c r="N12"/>
  <c r="O12" s="1"/>
  <c r="M12"/>
  <c r="K12"/>
  <c r="L12" s="1"/>
  <c r="R11"/>
  <c r="N11"/>
  <c r="P11" s="1"/>
  <c r="M11"/>
  <c r="K11"/>
  <c r="L11" s="1"/>
  <c r="R10"/>
  <c r="N10"/>
  <c r="O10" s="1"/>
  <c r="M10"/>
  <c r="K10"/>
  <c r="L10" s="1"/>
  <c r="R9"/>
  <c r="N9"/>
  <c r="P9" s="1"/>
  <c r="M9"/>
  <c r="K9"/>
  <c r="L9" s="1"/>
  <c r="R8"/>
  <c r="N8"/>
  <c r="P8" s="1"/>
  <c r="M8"/>
  <c r="K8"/>
  <c r="L8" s="1"/>
  <c r="R7"/>
  <c r="N7"/>
  <c r="O7" s="1"/>
  <c r="M7"/>
  <c r="K7"/>
  <c r="L7" s="1"/>
  <c r="R6"/>
  <c r="N6"/>
  <c r="O6" s="1"/>
  <c r="M6"/>
  <c r="K6"/>
  <c r="L6" s="1"/>
  <c r="R5"/>
  <c r="N5"/>
  <c r="O5" s="1"/>
  <c r="M5"/>
  <c r="K5"/>
  <c r="L5" s="1"/>
  <c r="R4"/>
  <c r="N4"/>
  <c r="O4" s="1"/>
  <c r="M4"/>
  <c r="K4"/>
  <c r="L4" s="1"/>
  <c r="M2"/>
  <c r="J19"/>
  <c r="F19"/>
  <c r="G19" s="1"/>
  <c r="E19"/>
  <c r="C19"/>
  <c r="D19" s="1"/>
  <c r="J18"/>
  <c r="F18"/>
  <c r="G18" s="1"/>
  <c r="E18"/>
  <c r="C18"/>
  <c r="D18" s="1"/>
  <c r="J17"/>
  <c r="F17"/>
  <c r="G17" s="1"/>
  <c r="E17"/>
  <c r="C17"/>
  <c r="D17" s="1"/>
  <c r="J16"/>
  <c r="F16"/>
  <c r="G16" s="1"/>
  <c r="E16"/>
  <c r="C16"/>
  <c r="D16" s="1"/>
  <c r="J15"/>
  <c r="F15"/>
  <c r="G15" s="1"/>
  <c r="E15"/>
  <c r="C15"/>
  <c r="D15" s="1"/>
  <c r="J14"/>
  <c r="F14"/>
  <c r="G14" s="1"/>
  <c r="E14"/>
  <c r="C14"/>
  <c r="D14" s="1"/>
  <c r="J13"/>
  <c r="F13"/>
  <c r="G13" s="1"/>
  <c r="E13"/>
  <c r="C13"/>
  <c r="D13" s="1"/>
  <c r="J12"/>
  <c r="F12"/>
  <c r="G12" s="1"/>
  <c r="E12"/>
  <c r="C12"/>
  <c r="D12" s="1"/>
  <c r="J11"/>
  <c r="F11"/>
  <c r="G11" s="1"/>
  <c r="E11"/>
  <c r="C11"/>
  <c r="D11" s="1"/>
  <c r="J10"/>
  <c r="F10"/>
  <c r="G10" s="1"/>
  <c r="E10"/>
  <c r="C10"/>
  <c r="D10" s="1"/>
  <c r="J9"/>
  <c r="F9"/>
  <c r="G9" s="1"/>
  <c r="E9"/>
  <c r="C9"/>
  <c r="D9" s="1"/>
  <c r="J8"/>
  <c r="F8"/>
  <c r="G8" s="1"/>
  <c r="E8"/>
  <c r="C8"/>
  <c r="D8" s="1"/>
  <c r="J7"/>
  <c r="F7"/>
  <c r="G7" s="1"/>
  <c r="E7"/>
  <c r="C7"/>
  <c r="D7" s="1"/>
  <c r="J6"/>
  <c r="F6"/>
  <c r="G6" s="1"/>
  <c r="E6"/>
  <c r="C6"/>
  <c r="D6" s="1"/>
  <c r="J5"/>
  <c r="F5"/>
  <c r="G5" s="1"/>
  <c r="E5"/>
  <c r="C5"/>
  <c r="D5" s="1"/>
  <c r="J4"/>
  <c r="F4"/>
  <c r="G4" s="1"/>
  <c r="E4"/>
  <c r="C4"/>
  <c r="D4" s="1"/>
  <c r="E2"/>
  <c r="Q28" i="79"/>
  <c r="P28"/>
  <c r="O28"/>
  <c r="N28"/>
  <c r="EE72" i="86" l="1"/>
  <c r="EL106"/>
  <c r="DZ106"/>
  <c r="EB106" s="1"/>
  <c r="EC106" s="1"/>
  <c r="FG28"/>
  <c r="FL28" s="1"/>
  <c r="FM28" s="1"/>
  <c r="FS28"/>
  <c r="FB91"/>
  <c r="EP91"/>
  <c r="EU91" s="1"/>
  <c r="FH27"/>
  <c r="FJ27" s="1"/>
  <c r="FK27" s="1"/>
  <c r="FT27"/>
  <c r="EL105"/>
  <c r="DZ105"/>
  <c r="EB105" s="1"/>
  <c r="EC105" s="1"/>
  <c r="GJ70"/>
  <c r="GO70" s="1"/>
  <c r="GT70" s="1"/>
  <c r="FX70"/>
  <c r="GC70" s="1"/>
  <c r="DR99"/>
  <c r="EI89"/>
  <c r="FC67"/>
  <c r="EQ67"/>
  <c r="ES67" s="1"/>
  <c r="ET67" s="1"/>
  <c r="GK55"/>
  <c r="GP55" s="1"/>
  <c r="GR55" s="1"/>
  <c r="GS55" s="1"/>
  <c r="FY55"/>
  <c r="GA55" s="1"/>
  <c r="GB55" s="1"/>
  <c r="DT99"/>
  <c r="EK89"/>
  <c r="DY89"/>
  <c r="ED89" s="1"/>
  <c r="FB72"/>
  <c r="FG62"/>
  <c r="FL62" s="1"/>
  <c r="FM62" s="1"/>
  <c r="FS62"/>
  <c r="FX15"/>
  <c r="GC15" s="1"/>
  <c r="GD15" s="1"/>
  <c r="GJ15"/>
  <c r="GO15" s="1"/>
  <c r="GT15" s="1"/>
  <c r="FC51"/>
  <c r="EQ51"/>
  <c r="ES51" s="1"/>
  <c r="ET51" s="1"/>
  <c r="EV51" s="1"/>
  <c r="FY14"/>
  <c r="GA14" s="1"/>
  <c r="GB14" s="1"/>
  <c r="GK14"/>
  <c r="GP14" s="1"/>
  <c r="GR14" s="1"/>
  <c r="GS14" s="1"/>
  <c r="GK57"/>
  <c r="GP57" s="1"/>
  <c r="GR57" s="1"/>
  <c r="GS57" s="1"/>
  <c r="FY57"/>
  <c r="GA57" s="1"/>
  <c r="GB57" s="1"/>
  <c r="EQ91"/>
  <c r="ES91" s="1"/>
  <c r="ET91" s="1"/>
  <c r="FC91"/>
  <c r="EQ107"/>
  <c r="ES107" s="1"/>
  <c r="ET107" s="1"/>
  <c r="FC107"/>
  <c r="FB108"/>
  <c r="EP108"/>
  <c r="EU108" s="1"/>
  <c r="FB104"/>
  <c r="EP104"/>
  <c r="EU104" s="1"/>
  <c r="FB90"/>
  <c r="EP90"/>
  <c r="EU90" s="1"/>
  <c r="FG13"/>
  <c r="FL13" s="1"/>
  <c r="FM13" s="1"/>
  <c r="FS13"/>
  <c r="FT66"/>
  <c r="FH66"/>
  <c r="FJ66" s="1"/>
  <c r="FK66" s="1"/>
  <c r="FM27"/>
  <c r="EQ94"/>
  <c r="ES94" s="1"/>
  <c r="ET94" s="1"/>
  <c r="FC94"/>
  <c r="FC69"/>
  <c r="EQ69"/>
  <c r="ES69" s="1"/>
  <c r="ET69" s="1"/>
  <c r="EV69" s="1"/>
  <c r="FX23"/>
  <c r="GC23" s="1"/>
  <c r="GJ23"/>
  <c r="EZ60"/>
  <c r="FQ50"/>
  <c r="GK58"/>
  <c r="GP58" s="1"/>
  <c r="GR58" s="1"/>
  <c r="GS58" s="1"/>
  <c r="FY58"/>
  <c r="GA58" s="1"/>
  <c r="GB58" s="1"/>
  <c r="FH54"/>
  <c r="FJ54" s="1"/>
  <c r="FK54" s="1"/>
  <c r="FT54"/>
  <c r="EQ96"/>
  <c r="ES96" s="1"/>
  <c r="ET96" s="1"/>
  <c r="FC96"/>
  <c r="FX12"/>
  <c r="GC12" s="1"/>
  <c r="GJ12"/>
  <c r="GO12" s="1"/>
  <c r="GT12" s="1"/>
  <c r="EP58"/>
  <c r="EU58" s="1"/>
  <c r="EV58" s="1"/>
  <c r="FB58"/>
  <c r="EL103"/>
  <c r="DZ103"/>
  <c r="EB103" s="1"/>
  <c r="EC103" s="1"/>
  <c r="FB96"/>
  <c r="EP96"/>
  <c r="EU96" s="1"/>
  <c r="FH56"/>
  <c r="FJ56" s="1"/>
  <c r="FK56" s="1"/>
  <c r="FT56"/>
  <c r="DR111"/>
  <c r="EI101"/>
  <c r="GJ30"/>
  <c r="GO30" s="1"/>
  <c r="GT30" s="1"/>
  <c r="FX30"/>
  <c r="GC30" s="1"/>
  <c r="GD30" s="1"/>
  <c r="FB53"/>
  <c r="EP53"/>
  <c r="EU53" s="1"/>
  <c r="EV53" s="1"/>
  <c r="EK60"/>
  <c r="EK74" s="1"/>
  <c r="FH31"/>
  <c r="FJ31" s="1"/>
  <c r="FK31" s="1"/>
  <c r="FM31" s="1"/>
  <c r="FT31"/>
  <c r="FT65"/>
  <c r="FH65"/>
  <c r="FJ65" s="1"/>
  <c r="FK65" s="1"/>
  <c r="FB107"/>
  <c r="EP107"/>
  <c r="EU107" s="1"/>
  <c r="EV107" s="1"/>
  <c r="GK25"/>
  <c r="GP25" s="1"/>
  <c r="GR25" s="1"/>
  <c r="GS25" s="1"/>
  <c r="FY25"/>
  <c r="GA25" s="1"/>
  <c r="GB25" s="1"/>
  <c r="FC101"/>
  <c r="EQ101"/>
  <c r="ES101" s="1"/>
  <c r="ET101" s="1"/>
  <c r="GJ64"/>
  <c r="GO64" s="1"/>
  <c r="GT64" s="1"/>
  <c r="FX64"/>
  <c r="GC64" s="1"/>
  <c r="FH12"/>
  <c r="FJ12" s="1"/>
  <c r="FK12" s="1"/>
  <c r="FT12"/>
  <c r="FB103"/>
  <c r="EP103"/>
  <c r="EU103" s="1"/>
  <c r="FB109"/>
  <c r="EP109"/>
  <c r="EU109" s="1"/>
  <c r="EQ97"/>
  <c r="ES97" s="1"/>
  <c r="ET97" s="1"/>
  <c r="FC97"/>
  <c r="EP57"/>
  <c r="EU57" s="1"/>
  <c r="EV57" s="1"/>
  <c r="FB57"/>
  <c r="GD25"/>
  <c r="FT63"/>
  <c r="FH63"/>
  <c r="FJ63" s="1"/>
  <c r="FK63" s="1"/>
  <c r="FM63" s="1"/>
  <c r="GJ19"/>
  <c r="GO19" s="1"/>
  <c r="GT19" s="1"/>
  <c r="FX19"/>
  <c r="GC19" s="1"/>
  <c r="GD19" s="1"/>
  <c r="FX17"/>
  <c r="GC17" s="1"/>
  <c r="GD17" s="1"/>
  <c r="GJ17"/>
  <c r="GO17" s="1"/>
  <c r="GT17" s="1"/>
  <c r="FB92"/>
  <c r="EP92"/>
  <c r="EU92" s="1"/>
  <c r="FG24"/>
  <c r="FL24" s="1"/>
  <c r="FM24" s="1"/>
  <c r="FS24"/>
  <c r="FC50"/>
  <c r="EQ50"/>
  <c r="ES50" s="1"/>
  <c r="ET50" s="1"/>
  <c r="EV50" s="1"/>
  <c r="FB105"/>
  <c r="EP105"/>
  <c r="EU105" s="1"/>
  <c r="GJ68"/>
  <c r="GO68" s="1"/>
  <c r="GT68" s="1"/>
  <c r="FX68"/>
  <c r="GC68" s="1"/>
  <c r="GJ51"/>
  <c r="GO51" s="1"/>
  <c r="GT51" s="1"/>
  <c r="FX51"/>
  <c r="GC51" s="1"/>
  <c r="GK53"/>
  <c r="GP53" s="1"/>
  <c r="GR53" s="1"/>
  <c r="GS53" s="1"/>
  <c r="FY53"/>
  <c r="GA53" s="1"/>
  <c r="GB53" s="1"/>
  <c r="FB55"/>
  <c r="EP55"/>
  <c r="EU55" s="1"/>
  <c r="EV55" s="1"/>
  <c r="EZ33"/>
  <c r="EZ35" s="1"/>
  <c r="FQ23"/>
  <c r="FG14"/>
  <c r="FL14" s="1"/>
  <c r="FM14" s="1"/>
  <c r="FS14"/>
  <c r="FC70"/>
  <c r="EQ70"/>
  <c r="ES70" s="1"/>
  <c r="ET70" s="1"/>
  <c r="EV70" s="1"/>
  <c r="GJ63"/>
  <c r="GO63" s="1"/>
  <c r="GT63" s="1"/>
  <c r="FX63"/>
  <c r="GC63" s="1"/>
  <c r="GK29"/>
  <c r="GP29" s="1"/>
  <c r="GR29" s="1"/>
  <c r="GS29" s="1"/>
  <c r="FY29"/>
  <c r="GA29" s="1"/>
  <c r="GB29" s="1"/>
  <c r="EQ108"/>
  <c r="ES108" s="1"/>
  <c r="ET108" s="1"/>
  <c r="FC108"/>
  <c r="FB21"/>
  <c r="FB35" s="1"/>
  <c r="FS11"/>
  <c r="FG11"/>
  <c r="FL11" s="1"/>
  <c r="FM11" s="1"/>
  <c r="FT64"/>
  <c r="FH64"/>
  <c r="FJ64" s="1"/>
  <c r="FK64" s="1"/>
  <c r="FM64" s="1"/>
  <c r="EZ72"/>
  <c r="FQ62"/>
  <c r="FB97"/>
  <c r="EP97"/>
  <c r="EU97" s="1"/>
  <c r="EV97" s="1"/>
  <c r="EQ109"/>
  <c r="ES109" s="1"/>
  <c r="ET109" s="1"/>
  <c r="FC109"/>
  <c r="EL102"/>
  <c r="DZ102"/>
  <c r="EB102" s="1"/>
  <c r="EC102" s="1"/>
  <c r="FB106"/>
  <c r="EP106"/>
  <c r="EU106" s="1"/>
  <c r="EV67"/>
  <c r="FM12"/>
  <c r="GD29"/>
  <c r="FH23"/>
  <c r="FJ23" s="1"/>
  <c r="FK23" s="1"/>
  <c r="FM23" s="1"/>
  <c r="FM33" s="1"/>
  <c r="FT23"/>
  <c r="FB56"/>
  <c r="EP56"/>
  <c r="EU56" s="1"/>
  <c r="EV56" s="1"/>
  <c r="FS67"/>
  <c r="FG67"/>
  <c r="FL67" s="1"/>
  <c r="GJ26"/>
  <c r="GO26" s="1"/>
  <c r="GT26" s="1"/>
  <c r="FX26"/>
  <c r="GC26" s="1"/>
  <c r="GD26" s="1"/>
  <c r="FG65"/>
  <c r="FL65" s="1"/>
  <c r="FM65" s="1"/>
  <c r="FS65"/>
  <c r="FX27"/>
  <c r="GC27" s="1"/>
  <c r="GJ27"/>
  <c r="GO27" s="1"/>
  <c r="GT27" s="1"/>
  <c r="EQ92"/>
  <c r="ES92" s="1"/>
  <c r="ET92" s="1"/>
  <c r="FC92"/>
  <c r="FB93"/>
  <c r="EP93"/>
  <c r="EU93" s="1"/>
  <c r="GK62"/>
  <c r="GP62" s="1"/>
  <c r="GR62" s="1"/>
  <c r="GS62" s="1"/>
  <c r="FY62"/>
  <c r="GA62" s="1"/>
  <c r="GB62" s="1"/>
  <c r="FC52"/>
  <c r="EQ52"/>
  <c r="ES52" s="1"/>
  <c r="ET52" s="1"/>
  <c r="EV52" s="1"/>
  <c r="EQ89"/>
  <c r="ES89" s="1"/>
  <c r="ET89" s="1"/>
  <c r="FC89"/>
  <c r="FB102"/>
  <c r="EP102"/>
  <c r="EU102" s="1"/>
  <c r="FS66"/>
  <c r="FG66"/>
  <c r="FL66" s="1"/>
  <c r="FM66" s="1"/>
  <c r="EQ93"/>
  <c r="ES93" s="1"/>
  <c r="ET93" s="1"/>
  <c r="FC93"/>
  <c r="FB94"/>
  <c r="EP94"/>
  <c r="EU94" s="1"/>
  <c r="EV94" s="1"/>
  <c r="GJ50"/>
  <c r="FX50"/>
  <c r="GC50" s="1"/>
  <c r="FC68"/>
  <c r="EQ68"/>
  <c r="ES68" s="1"/>
  <c r="ET68" s="1"/>
  <c r="EV68" s="1"/>
  <c r="FB95"/>
  <c r="EP95"/>
  <c r="EU95" s="1"/>
  <c r="FX31"/>
  <c r="GC31" s="1"/>
  <c r="GJ31"/>
  <c r="GO31" s="1"/>
  <c r="GT31" s="1"/>
  <c r="GJ69"/>
  <c r="GO69" s="1"/>
  <c r="GT69" s="1"/>
  <c r="FX69"/>
  <c r="GC69" s="1"/>
  <c r="DT111"/>
  <c r="EK101"/>
  <c r="DY101"/>
  <c r="ED101" s="1"/>
  <c r="EQ90"/>
  <c r="ES90" s="1"/>
  <c r="ET90" s="1"/>
  <c r="FC90"/>
  <c r="EL104"/>
  <c r="DZ104"/>
  <c r="EB104" s="1"/>
  <c r="EC104" s="1"/>
  <c r="EQ95"/>
  <c r="ES95" s="1"/>
  <c r="ET95" s="1"/>
  <c r="FC95"/>
  <c r="FX52"/>
  <c r="GC52" s="1"/>
  <c r="GJ52"/>
  <c r="GO52" s="1"/>
  <c r="GT52" s="1"/>
  <c r="FB54"/>
  <c r="EP54"/>
  <c r="EU54" s="1"/>
  <c r="EV54" s="1"/>
  <c r="EE60"/>
  <c r="EE74" s="1"/>
  <c r="EV21"/>
  <c r="EV35" s="1"/>
  <c r="H7" i="71"/>
  <c r="O11"/>
  <c r="AF6"/>
  <c r="I37"/>
  <c r="AE19"/>
  <c r="I4"/>
  <c r="I5" s="1"/>
  <c r="I6" s="1"/>
  <c r="I7" s="1"/>
  <c r="I8" s="1"/>
  <c r="I9" s="1"/>
  <c r="I10" s="1"/>
  <c r="I11" s="1"/>
  <c r="I12" s="1"/>
  <c r="I13" s="1"/>
  <c r="H14"/>
  <c r="U20"/>
  <c r="X7"/>
  <c r="E42"/>
  <c r="H4"/>
  <c r="H17"/>
  <c r="P13"/>
  <c r="X14"/>
  <c r="AG4"/>
  <c r="AG5" s="1"/>
  <c r="AG6" s="1"/>
  <c r="AG7" s="1"/>
  <c r="AG8" s="1"/>
  <c r="AG9" s="1"/>
  <c r="AG10" s="1"/>
  <c r="AG11" s="1"/>
  <c r="AG12" s="1"/>
  <c r="AG13" s="1"/>
  <c r="AF16"/>
  <c r="H39"/>
  <c r="W5"/>
  <c r="AE14"/>
  <c r="G20"/>
  <c r="J2" s="1"/>
  <c r="H12"/>
  <c r="Q14"/>
  <c r="Y4"/>
  <c r="Y5" s="1"/>
  <c r="Y6" s="1"/>
  <c r="Y7" s="1"/>
  <c r="Y8" s="1"/>
  <c r="Y9" s="1"/>
  <c r="Y10" s="1"/>
  <c r="Y11" s="1"/>
  <c r="Y12" s="1"/>
  <c r="Y13" s="1"/>
  <c r="X15"/>
  <c r="I26"/>
  <c r="I27" s="1"/>
  <c r="I28" s="1"/>
  <c r="I29" s="1"/>
  <c r="I30" s="1"/>
  <c r="I31" s="1"/>
  <c r="I32" s="1"/>
  <c r="I33" s="1"/>
  <c r="I34" s="1"/>
  <c r="I35" s="1"/>
  <c r="G30"/>
  <c r="H40"/>
  <c r="I14"/>
  <c r="H6"/>
  <c r="H8"/>
  <c r="H13"/>
  <c r="M20"/>
  <c r="P5"/>
  <c r="P12"/>
  <c r="P14"/>
  <c r="X6"/>
  <c r="X8"/>
  <c r="AD20"/>
  <c r="AE18"/>
  <c r="H26"/>
  <c r="G29"/>
  <c r="E20"/>
  <c r="H16"/>
  <c r="H18"/>
  <c r="Y15"/>
  <c r="W11"/>
  <c r="W20" s="1"/>
  <c r="Z2" s="1"/>
  <c r="AC20"/>
  <c r="AG14"/>
  <c r="G32"/>
  <c r="G33"/>
  <c r="G34"/>
  <c r="G35"/>
  <c r="G36"/>
  <c r="I38"/>
  <c r="I39"/>
  <c r="I40"/>
  <c r="I41"/>
  <c r="I36"/>
  <c r="F42"/>
  <c r="AE9"/>
  <c r="AE10"/>
  <c r="AE11"/>
  <c r="AE12"/>
  <c r="AG15"/>
  <c r="AG16"/>
  <c r="AG17"/>
  <c r="AG18"/>
  <c r="AG19"/>
  <c r="AE5"/>
  <c r="X4"/>
  <c r="Y16"/>
  <c r="Y17"/>
  <c r="Y18"/>
  <c r="Y19"/>
  <c r="X18"/>
  <c r="X19"/>
  <c r="V20"/>
  <c r="Y14"/>
  <c r="Q4"/>
  <c r="Q5" s="1"/>
  <c r="Q6" s="1"/>
  <c r="Q7" s="1"/>
  <c r="Q8" s="1"/>
  <c r="Q9" s="1"/>
  <c r="Q10" s="1"/>
  <c r="Q11" s="1"/>
  <c r="Q12" s="1"/>
  <c r="Q13" s="1"/>
  <c r="O8"/>
  <c r="O9"/>
  <c r="Q15"/>
  <c r="Q16"/>
  <c r="Q17"/>
  <c r="Q18"/>
  <c r="Q19"/>
  <c r="P17"/>
  <c r="P18"/>
  <c r="P19"/>
  <c r="N20"/>
  <c r="I15"/>
  <c r="I16"/>
  <c r="I17"/>
  <c r="I18"/>
  <c r="I19"/>
  <c r="F20"/>
  <c r="M28" i="79"/>
  <c r="EV96" i="86" l="1"/>
  <c r="EV72"/>
  <c r="FG95"/>
  <c r="FL95" s="1"/>
  <c r="FS95"/>
  <c r="GO50"/>
  <c r="GT50" s="1"/>
  <c r="FT93"/>
  <c r="FH93"/>
  <c r="FJ93" s="1"/>
  <c r="FK93" s="1"/>
  <c r="EQ102"/>
  <c r="ES102" s="1"/>
  <c r="ET102" s="1"/>
  <c r="FC102"/>
  <c r="FG97"/>
  <c r="FL97" s="1"/>
  <c r="FS97"/>
  <c r="GK64"/>
  <c r="GP64" s="1"/>
  <c r="GR64" s="1"/>
  <c r="GS64" s="1"/>
  <c r="FY64"/>
  <c r="GA64" s="1"/>
  <c r="GB64" s="1"/>
  <c r="FT108"/>
  <c r="FH108"/>
  <c r="FJ108" s="1"/>
  <c r="FK108" s="1"/>
  <c r="GJ14"/>
  <c r="GO14" s="1"/>
  <c r="GT14" s="1"/>
  <c r="FX14"/>
  <c r="GC14" s="1"/>
  <c r="GD14" s="1"/>
  <c r="GJ24"/>
  <c r="GO24" s="1"/>
  <c r="GT24" s="1"/>
  <c r="FX24"/>
  <c r="GC24" s="1"/>
  <c r="GD24" s="1"/>
  <c r="FG109"/>
  <c r="FL109" s="1"/>
  <c r="FS109"/>
  <c r="FH101"/>
  <c r="FJ101" s="1"/>
  <c r="FK101" s="1"/>
  <c r="FT101"/>
  <c r="FG107"/>
  <c r="FL107" s="1"/>
  <c r="FS107"/>
  <c r="GK56"/>
  <c r="GP56" s="1"/>
  <c r="GR56" s="1"/>
  <c r="GS56" s="1"/>
  <c r="FY56"/>
  <c r="GA56" s="1"/>
  <c r="GB56" s="1"/>
  <c r="GK54"/>
  <c r="GP54" s="1"/>
  <c r="GR54" s="1"/>
  <c r="GS54" s="1"/>
  <c r="FY54"/>
  <c r="GA54" s="1"/>
  <c r="GB54" s="1"/>
  <c r="FQ60"/>
  <c r="GH50"/>
  <c r="GH60" s="1"/>
  <c r="GK66"/>
  <c r="GP66" s="1"/>
  <c r="GR66" s="1"/>
  <c r="GS66" s="1"/>
  <c r="FY66"/>
  <c r="GA66" s="1"/>
  <c r="GB66" s="1"/>
  <c r="FG90"/>
  <c r="FL90" s="1"/>
  <c r="FS90"/>
  <c r="FG108"/>
  <c r="FL108" s="1"/>
  <c r="FM108" s="1"/>
  <c r="FS108"/>
  <c r="EQ105"/>
  <c r="ES105" s="1"/>
  <c r="ET105" s="1"/>
  <c r="EV105" s="1"/>
  <c r="FC105"/>
  <c r="FG91"/>
  <c r="FL91" s="1"/>
  <c r="FS91"/>
  <c r="EQ106"/>
  <c r="ES106" s="1"/>
  <c r="ET106" s="1"/>
  <c r="FC106"/>
  <c r="EV102"/>
  <c r="EV93"/>
  <c r="DR113"/>
  <c r="FS54"/>
  <c r="FG54"/>
  <c r="FL54" s="1"/>
  <c r="FM54" s="1"/>
  <c r="FG94"/>
  <c r="FL94" s="1"/>
  <c r="FS94"/>
  <c r="GJ66"/>
  <c r="GO66" s="1"/>
  <c r="GT66" s="1"/>
  <c r="GU66" s="1"/>
  <c r="FX66"/>
  <c r="GC66" s="1"/>
  <c r="GJ67"/>
  <c r="GO67" s="1"/>
  <c r="GT67" s="1"/>
  <c r="FX67"/>
  <c r="GC67" s="1"/>
  <c r="FT70"/>
  <c r="FH70"/>
  <c r="FJ70" s="1"/>
  <c r="FK70" s="1"/>
  <c r="FM70" s="1"/>
  <c r="FT50"/>
  <c r="FH50"/>
  <c r="FJ50" s="1"/>
  <c r="FK50" s="1"/>
  <c r="FM50" s="1"/>
  <c r="FG92"/>
  <c r="FL92" s="1"/>
  <c r="FS92"/>
  <c r="FS57"/>
  <c r="FG57"/>
  <c r="FL57" s="1"/>
  <c r="FM57" s="1"/>
  <c r="GK12"/>
  <c r="GP12" s="1"/>
  <c r="GR12" s="1"/>
  <c r="GS12" s="1"/>
  <c r="FY12"/>
  <c r="GA12" s="1"/>
  <c r="GB12" s="1"/>
  <c r="GK31"/>
  <c r="GP31" s="1"/>
  <c r="GR31" s="1"/>
  <c r="GS31" s="1"/>
  <c r="FY31"/>
  <c r="GA31" s="1"/>
  <c r="GB31" s="1"/>
  <c r="FS53"/>
  <c r="FG53"/>
  <c r="FL53" s="1"/>
  <c r="FM53" s="1"/>
  <c r="FB60"/>
  <c r="FB74" s="1"/>
  <c r="FG96"/>
  <c r="FL96" s="1"/>
  <c r="FS96"/>
  <c r="FT94"/>
  <c r="FH94"/>
  <c r="FJ94" s="1"/>
  <c r="FK94" s="1"/>
  <c r="FT91"/>
  <c r="FH91"/>
  <c r="FJ91" s="1"/>
  <c r="FK91" s="1"/>
  <c r="EZ89"/>
  <c r="EI99"/>
  <c r="EV95"/>
  <c r="EV109"/>
  <c r="FS33"/>
  <c r="EV90"/>
  <c r="EV108"/>
  <c r="EV91"/>
  <c r="FT95"/>
  <c r="FH95"/>
  <c r="FJ95" s="1"/>
  <c r="FK95" s="1"/>
  <c r="FT90"/>
  <c r="FH90"/>
  <c r="FJ90" s="1"/>
  <c r="FK90" s="1"/>
  <c r="FT68"/>
  <c r="FH68"/>
  <c r="FJ68" s="1"/>
  <c r="FK68" s="1"/>
  <c r="FM68" s="1"/>
  <c r="FT89"/>
  <c r="FH89"/>
  <c r="FJ89" s="1"/>
  <c r="FK89" s="1"/>
  <c r="FT92"/>
  <c r="FH92"/>
  <c r="FJ92" s="1"/>
  <c r="FK92" s="1"/>
  <c r="GJ65"/>
  <c r="GO65" s="1"/>
  <c r="GT65" s="1"/>
  <c r="GU65" s="1"/>
  <c r="FX65"/>
  <c r="GC65" s="1"/>
  <c r="GK23"/>
  <c r="GP23" s="1"/>
  <c r="GR23" s="1"/>
  <c r="GS23" s="1"/>
  <c r="FY23"/>
  <c r="GA23" s="1"/>
  <c r="GB23" s="1"/>
  <c r="GD23" s="1"/>
  <c r="FG106"/>
  <c r="FL106" s="1"/>
  <c r="FS106"/>
  <c r="FS21"/>
  <c r="FS35" s="1"/>
  <c r="GJ11"/>
  <c r="FX11"/>
  <c r="GC11" s="1"/>
  <c r="GD11" s="1"/>
  <c r="FQ33"/>
  <c r="FQ35" s="1"/>
  <c r="GH23"/>
  <c r="GH33" s="1"/>
  <c r="GH35" s="1"/>
  <c r="FG103"/>
  <c r="FL103" s="1"/>
  <c r="FS103"/>
  <c r="GK65"/>
  <c r="GP65" s="1"/>
  <c r="GR65" s="1"/>
  <c r="GS65" s="1"/>
  <c r="FY65"/>
  <c r="GA65" s="1"/>
  <c r="GB65" s="1"/>
  <c r="EI111"/>
  <c r="EZ101"/>
  <c r="FS58"/>
  <c r="FG58"/>
  <c r="FL58" s="1"/>
  <c r="FM58" s="1"/>
  <c r="FT96"/>
  <c r="FH96"/>
  <c r="FJ96" s="1"/>
  <c r="FK96" s="1"/>
  <c r="GO23"/>
  <c r="GT23" s="1"/>
  <c r="FT69"/>
  <c r="FH69"/>
  <c r="FJ69" s="1"/>
  <c r="FK69" s="1"/>
  <c r="FM69" s="1"/>
  <c r="FG104"/>
  <c r="FL104" s="1"/>
  <c r="FS104"/>
  <c r="FT51"/>
  <c r="FH51"/>
  <c r="FJ51" s="1"/>
  <c r="FK51" s="1"/>
  <c r="FM51" s="1"/>
  <c r="FT67"/>
  <c r="FH67"/>
  <c r="FJ67" s="1"/>
  <c r="FK67" s="1"/>
  <c r="GD31"/>
  <c r="FM67"/>
  <c r="EV60"/>
  <c r="EV74" s="1"/>
  <c r="EV92"/>
  <c r="GU64"/>
  <c r="FM72"/>
  <c r="DT113"/>
  <c r="EQ104"/>
  <c r="ES104" s="1"/>
  <c r="ET104" s="1"/>
  <c r="FC104"/>
  <c r="EK111"/>
  <c r="EP101"/>
  <c r="EU101" s="1"/>
  <c r="EV101" s="1"/>
  <c r="FB101"/>
  <c r="FG102"/>
  <c r="FL102" s="1"/>
  <c r="FS102"/>
  <c r="FH52"/>
  <c r="FJ52" s="1"/>
  <c r="FK52" s="1"/>
  <c r="FM52" s="1"/>
  <c r="FT52"/>
  <c r="FG93"/>
  <c r="FL93" s="1"/>
  <c r="FM93" s="1"/>
  <c r="FS93"/>
  <c r="FS56"/>
  <c r="FG56"/>
  <c r="FL56" s="1"/>
  <c r="FM56" s="1"/>
  <c r="FT109"/>
  <c r="FH109"/>
  <c r="FJ109" s="1"/>
  <c r="FK109" s="1"/>
  <c r="FQ72"/>
  <c r="GH62"/>
  <c r="GH72" s="1"/>
  <c r="FS55"/>
  <c r="FG55"/>
  <c r="FL55" s="1"/>
  <c r="FM55" s="1"/>
  <c r="FG105"/>
  <c r="FL105" s="1"/>
  <c r="FS105"/>
  <c r="GK63"/>
  <c r="GP63" s="1"/>
  <c r="GR63" s="1"/>
  <c r="GS63" s="1"/>
  <c r="FY63"/>
  <c r="GA63" s="1"/>
  <c r="GB63" s="1"/>
  <c r="FT97"/>
  <c r="FH97"/>
  <c r="FJ97" s="1"/>
  <c r="FK97" s="1"/>
  <c r="EQ103"/>
  <c r="ES103" s="1"/>
  <c r="ET103" s="1"/>
  <c r="EV103" s="1"/>
  <c r="FC103"/>
  <c r="GJ13"/>
  <c r="GO13" s="1"/>
  <c r="GT13" s="1"/>
  <c r="FX13"/>
  <c r="GC13" s="1"/>
  <c r="GD13" s="1"/>
  <c r="FT107"/>
  <c r="FH107"/>
  <c r="FJ107" s="1"/>
  <c r="FK107" s="1"/>
  <c r="FS72"/>
  <c r="GJ62"/>
  <c r="FX62"/>
  <c r="GC62" s="1"/>
  <c r="EK99"/>
  <c r="EK113" s="1"/>
  <c r="FB89"/>
  <c r="EP89"/>
  <c r="EU89" s="1"/>
  <c r="EV89" s="1"/>
  <c r="EV99" s="1"/>
  <c r="GK27"/>
  <c r="GP27" s="1"/>
  <c r="GR27" s="1"/>
  <c r="GS27" s="1"/>
  <c r="FY27"/>
  <c r="GA27" s="1"/>
  <c r="GB27" s="1"/>
  <c r="GD27" s="1"/>
  <c r="GJ28"/>
  <c r="GO28" s="1"/>
  <c r="GT28" s="1"/>
  <c r="FX28"/>
  <c r="GC28" s="1"/>
  <c r="GD28" s="1"/>
  <c r="EV106"/>
  <c r="FM21"/>
  <c r="FM35" s="1"/>
  <c r="GU63"/>
  <c r="GD12"/>
  <c r="EZ74"/>
  <c r="EV104"/>
  <c r="AF20" i="71"/>
  <c r="H42"/>
  <c r="H20"/>
  <c r="O20"/>
  <c r="R2" s="1"/>
  <c r="G42"/>
  <c r="J24" s="1"/>
  <c r="P20"/>
  <c r="X20"/>
  <c r="AE20"/>
  <c r="AH2" s="1"/>
  <c r="L28" i="79"/>
  <c r="GD33" i="86" l="1"/>
  <c r="GJ72"/>
  <c r="GO62"/>
  <c r="GT62" s="1"/>
  <c r="GU62" s="1"/>
  <c r="GJ105"/>
  <c r="GO105" s="1"/>
  <c r="GT105" s="1"/>
  <c r="FX105"/>
  <c r="GC105" s="1"/>
  <c r="GK52"/>
  <c r="GP52" s="1"/>
  <c r="GR52" s="1"/>
  <c r="GS52" s="1"/>
  <c r="GU52" s="1"/>
  <c r="FY52"/>
  <c r="GA52" s="1"/>
  <c r="GB52" s="1"/>
  <c r="FB111"/>
  <c r="FS101"/>
  <c r="FG101"/>
  <c r="FL101" s="1"/>
  <c r="FM101" s="1"/>
  <c r="FY51"/>
  <c r="GA51" s="1"/>
  <c r="GB51" s="1"/>
  <c r="GK51"/>
  <c r="GP51" s="1"/>
  <c r="GR51" s="1"/>
  <c r="GS51" s="1"/>
  <c r="GU51" s="1"/>
  <c r="FY69"/>
  <c r="GA69" s="1"/>
  <c r="GB69" s="1"/>
  <c r="GK69"/>
  <c r="GP69" s="1"/>
  <c r="GR69" s="1"/>
  <c r="GS69" s="1"/>
  <c r="GU69" s="1"/>
  <c r="GK96"/>
  <c r="GP96" s="1"/>
  <c r="GR96" s="1"/>
  <c r="GS96" s="1"/>
  <c r="FY96"/>
  <c r="GA96" s="1"/>
  <c r="GB96" s="1"/>
  <c r="GJ21"/>
  <c r="GO11"/>
  <c r="GT11" s="1"/>
  <c r="GK91"/>
  <c r="GP91" s="1"/>
  <c r="GR91" s="1"/>
  <c r="GS91" s="1"/>
  <c r="FY91"/>
  <c r="GA91" s="1"/>
  <c r="GB91" s="1"/>
  <c r="GJ94"/>
  <c r="GO94" s="1"/>
  <c r="GT94" s="1"/>
  <c r="FX94"/>
  <c r="GC94" s="1"/>
  <c r="GK108"/>
  <c r="GP108" s="1"/>
  <c r="GR108" s="1"/>
  <c r="GS108" s="1"/>
  <c r="FY108"/>
  <c r="GA108" s="1"/>
  <c r="GB108" s="1"/>
  <c r="GK93"/>
  <c r="GP93" s="1"/>
  <c r="GR93" s="1"/>
  <c r="GS93" s="1"/>
  <c r="FY93"/>
  <c r="GA93" s="1"/>
  <c r="GB93" s="1"/>
  <c r="FM96"/>
  <c r="FM60"/>
  <c r="FM74" s="1"/>
  <c r="FM90"/>
  <c r="FQ74"/>
  <c r="FM97"/>
  <c r="FM95"/>
  <c r="GK107"/>
  <c r="GP107" s="1"/>
  <c r="GR107" s="1"/>
  <c r="GS107" s="1"/>
  <c r="FY107"/>
  <c r="GA107" s="1"/>
  <c r="GB107" s="1"/>
  <c r="FX55"/>
  <c r="GC55" s="1"/>
  <c r="GJ55"/>
  <c r="GO55" s="1"/>
  <c r="GT55" s="1"/>
  <c r="GU55" s="1"/>
  <c r="GK109"/>
  <c r="GP109" s="1"/>
  <c r="GR109" s="1"/>
  <c r="GS109" s="1"/>
  <c r="FY109"/>
  <c r="GA109" s="1"/>
  <c r="GB109" s="1"/>
  <c r="FT104"/>
  <c r="FH104"/>
  <c r="FJ104" s="1"/>
  <c r="FK104" s="1"/>
  <c r="EZ111"/>
  <c r="FQ101"/>
  <c r="GJ103"/>
  <c r="GO103" s="1"/>
  <c r="GT103" s="1"/>
  <c r="FX103"/>
  <c r="GC103" s="1"/>
  <c r="GK89"/>
  <c r="GP89" s="1"/>
  <c r="GR89" s="1"/>
  <c r="GS89" s="1"/>
  <c r="FY89"/>
  <c r="GA89" s="1"/>
  <c r="GB89" s="1"/>
  <c r="GK90"/>
  <c r="GP90" s="1"/>
  <c r="GR90" s="1"/>
  <c r="GS90" s="1"/>
  <c r="FY90"/>
  <c r="GA90" s="1"/>
  <c r="GB90" s="1"/>
  <c r="GJ96"/>
  <c r="GO96" s="1"/>
  <c r="GT96" s="1"/>
  <c r="FX96"/>
  <c r="GC96" s="1"/>
  <c r="FX53"/>
  <c r="GC53" s="1"/>
  <c r="GJ53"/>
  <c r="FS60"/>
  <c r="FS74" s="1"/>
  <c r="FY70"/>
  <c r="GA70" s="1"/>
  <c r="GB70" s="1"/>
  <c r="GK70"/>
  <c r="GP70" s="1"/>
  <c r="GR70" s="1"/>
  <c r="GS70" s="1"/>
  <c r="GU70" s="1"/>
  <c r="FX54"/>
  <c r="GC54" s="1"/>
  <c r="GJ54"/>
  <c r="GO54" s="1"/>
  <c r="GT54" s="1"/>
  <c r="GU54" s="1"/>
  <c r="FT106"/>
  <c r="FH106"/>
  <c r="FJ106" s="1"/>
  <c r="FK106" s="1"/>
  <c r="FT105"/>
  <c r="FH105"/>
  <c r="FJ105" s="1"/>
  <c r="FK105" s="1"/>
  <c r="GJ90"/>
  <c r="GO90" s="1"/>
  <c r="GT90" s="1"/>
  <c r="FX90"/>
  <c r="GC90" s="1"/>
  <c r="GK101"/>
  <c r="GP101" s="1"/>
  <c r="GR101" s="1"/>
  <c r="GS101" s="1"/>
  <c r="FY101"/>
  <c r="GA101" s="1"/>
  <c r="GB101" s="1"/>
  <c r="GJ97"/>
  <c r="GO97" s="1"/>
  <c r="GT97" s="1"/>
  <c r="FX97"/>
  <c r="GC97" s="1"/>
  <c r="GJ95"/>
  <c r="GO95" s="1"/>
  <c r="GT95" s="1"/>
  <c r="FX95"/>
  <c r="GC95" s="1"/>
  <c r="GD21"/>
  <c r="GD35" s="1"/>
  <c r="FM106"/>
  <c r="FM92"/>
  <c r="GH74"/>
  <c r="FT103"/>
  <c r="FH103"/>
  <c r="FJ103" s="1"/>
  <c r="FK103" s="1"/>
  <c r="FM103" s="1"/>
  <c r="GJ93"/>
  <c r="GO93" s="1"/>
  <c r="GT93" s="1"/>
  <c r="FX93"/>
  <c r="GC93" s="1"/>
  <c r="GJ102"/>
  <c r="GO102" s="1"/>
  <c r="GT102" s="1"/>
  <c r="FX102"/>
  <c r="GC102" s="1"/>
  <c r="FY67"/>
  <c r="GA67" s="1"/>
  <c r="GB67" s="1"/>
  <c r="GK67"/>
  <c r="GP67" s="1"/>
  <c r="GR67" s="1"/>
  <c r="GS67" s="1"/>
  <c r="GJ58"/>
  <c r="GO58" s="1"/>
  <c r="GT58" s="1"/>
  <c r="GU58" s="1"/>
  <c r="FX58"/>
  <c r="GC58" s="1"/>
  <c r="GJ106"/>
  <c r="GO106" s="1"/>
  <c r="GT106" s="1"/>
  <c r="FX106"/>
  <c r="GC106" s="1"/>
  <c r="EZ99"/>
  <c r="EZ113" s="1"/>
  <c r="FQ89"/>
  <c r="GK94"/>
  <c r="GP94" s="1"/>
  <c r="GR94" s="1"/>
  <c r="GS94" s="1"/>
  <c r="FY94"/>
  <c r="GA94" s="1"/>
  <c r="GB94" s="1"/>
  <c r="GJ92"/>
  <c r="GO92" s="1"/>
  <c r="GT92" s="1"/>
  <c r="FX92"/>
  <c r="GC92" s="1"/>
  <c r="FM104"/>
  <c r="GJ33"/>
  <c r="FM91"/>
  <c r="FM107"/>
  <c r="FM109"/>
  <c r="FB99"/>
  <c r="FB113" s="1"/>
  <c r="FG89"/>
  <c r="FL89" s="1"/>
  <c r="FM89" s="1"/>
  <c r="FS89"/>
  <c r="GK97"/>
  <c r="GP97" s="1"/>
  <c r="GR97" s="1"/>
  <c r="GS97" s="1"/>
  <c r="FY97"/>
  <c r="GA97" s="1"/>
  <c r="GB97" s="1"/>
  <c r="FX56"/>
  <c r="GC56" s="1"/>
  <c r="GJ56"/>
  <c r="GO56" s="1"/>
  <c r="GT56" s="1"/>
  <c r="GU56" s="1"/>
  <c r="GJ104"/>
  <c r="GO104" s="1"/>
  <c r="GT104" s="1"/>
  <c r="FX104"/>
  <c r="GC104" s="1"/>
  <c r="GK92"/>
  <c r="GP92" s="1"/>
  <c r="GR92" s="1"/>
  <c r="GS92" s="1"/>
  <c r="FY92"/>
  <c r="GA92" s="1"/>
  <c r="GB92" s="1"/>
  <c r="FY68"/>
  <c r="GA68" s="1"/>
  <c r="GB68" s="1"/>
  <c r="GK68"/>
  <c r="GP68" s="1"/>
  <c r="GR68" s="1"/>
  <c r="GS68" s="1"/>
  <c r="GU68" s="1"/>
  <c r="GK95"/>
  <c r="GP95" s="1"/>
  <c r="GR95" s="1"/>
  <c r="GS95" s="1"/>
  <c r="FY95"/>
  <c r="GA95" s="1"/>
  <c r="GB95" s="1"/>
  <c r="GJ57"/>
  <c r="GO57" s="1"/>
  <c r="GT57" s="1"/>
  <c r="GU57" s="1"/>
  <c r="FX57"/>
  <c r="GC57" s="1"/>
  <c r="FY50"/>
  <c r="GA50" s="1"/>
  <c r="GB50" s="1"/>
  <c r="GK50"/>
  <c r="GP50" s="1"/>
  <c r="GR50" s="1"/>
  <c r="GS50" s="1"/>
  <c r="GJ91"/>
  <c r="GO91" s="1"/>
  <c r="GT91" s="1"/>
  <c r="FX91"/>
  <c r="GC91" s="1"/>
  <c r="GJ108"/>
  <c r="GO108" s="1"/>
  <c r="GT108" s="1"/>
  <c r="FX108"/>
  <c r="GC108" s="1"/>
  <c r="GJ107"/>
  <c r="GO107" s="1"/>
  <c r="GT107" s="1"/>
  <c r="FX107"/>
  <c r="GC107" s="1"/>
  <c r="GJ109"/>
  <c r="GO109" s="1"/>
  <c r="GT109" s="1"/>
  <c r="FX109"/>
  <c r="GC109" s="1"/>
  <c r="FT102"/>
  <c r="FH102"/>
  <c r="FJ102" s="1"/>
  <c r="FK102" s="1"/>
  <c r="FM102" s="1"/>
  <c r="FM105"/>
  <c r="EV111"/>
  <c r="EV113" s="1"/>
  <c r="EI113"/>
  <c r="GU67"/>
  <c r="FM94"/>
  <c r="GU50"/>
  <c r="K28" i="79"/>
  <c r="J28"/>
  <c r="I28"/>
  <c r="H28"/>
  <c r="G28"/>
  <c r="F28"/>
  <c r="E28"/>
  <c r="D28"/>
  <c r="C28"/>
  <c r="B28"/>
  <c r="Q10" i="78"/>
  <c r="Q9"/>
  <c r="Q8"/>
  <c r="Q7"/>
  <c r="Q4"/>
  <c r="R9" i="79"/>
  <c r="R8"/>
  <c r="R6"/>
  <c r="R3"/>
  <c r="FS99" i="86" l="1"/>
  <c r="FS113" s="1"/>
  <c r="GJ89"/>
  <c r="FX89"/>
  <c r="GC89" s="1"/>
  <c r="FQ99"/>
  <c r="GH89"/>
  <c r="GH99" s="1"/>
  <c r="GK105"/>
  <c r="GP105" s="1"/>
  <c r="GR105" s="1"/>
  <c r="GS105" s="1"/>
  <c r="FY105"/>
  <c r="GA105" s="1"/>
  <c r="GB105" s="1"/>
  <c r="GO53"/>
  <c r="GT53" s="1"/>
  <c r="GU53" s="1"/>
  <c r="GU60" s="1"/>
  <c r="GU74" s="1"/>
  <c r="GJ60"/>
  <c r="GJ74" s="1"/>
  <c r="FM111"/>
  <c r="GU72"/>
  <c r="GK102"/>
  <c r="GP102" s="1"/>
  <c r="GR102" s="1"/>
  <c r="GS102" s="1"/>
  <c r="FY102"/>
  <c r="GA102" s="1"/>
  <c r="GB102" s="1"/>
  <c r="GK106"/>
  <c r="GP106" s="1"/>
  <c r="GR106" s="1"/>
  <c r="GS106" s="1"/>
  <c r="FY106"/>
  <c r="GA106" s="1"/>
  <c r="GB106" s="1"/>
  <c r="FQ111"/>
  <c r="GH101"/>
  <c r="GH111" s="1"/>
  <c r="GK103"/>
  <c r="GP103" s="1"/>
  <c r="GR103" s="1"/>
  <c r="GS103" s="1"/>
  <c r="FY103"/>
  <c r="GA103" s="1"/>
  <c r="GB103" s="1"/>
  <c r="GK104"/>
  <c r="GP104" s="1"/>
  <c r="GR104" s="1"/>
  <c r="GS104" s="1"/>
  <c r="FY104"/>
  <c r="GA104" s="1"/>
  <c r="GB104" s="1"/>
  <c r="FS111"/>
  <c r="FX101"/>
  <c r="GC101" s="1"/>
  <c r="GJ101"/>
  <c r="FM99"/>
  <c r="FM113" s="1"/>
  <c r="GJ35"/>
  <c r="R28" i="79"/>
  <c r="Z41" i="71"/>
  <c r="V41"/>
  <c r="W41" s="1"/>
  <c r="U41"/>
  <c r="S41"/>
  <c r="T41" s="1"/>
  <c r="Z40"/>
  <c r="V40"/>
  <c r="W40" s="1"/>
  <c r="U40"/>
  <c r="S40"/>
  <c r="T40" s="1"/>
  <c r="Z39"/>
  <c r="V39"/>
  <c r="W39" s="1"/>
  <c r="U39"/>
  <c r="S39"/>
  <c r="T39" s="1"/>
  <c r="Z38"/>
  <c r="V38"/>
  <c r="W38" s="1"/>
  <c r="U38"/>
  <c r="S38"/>
  <c r="T38" s="1"/>
  <c r="Z37"/>
  <c r="V37"/>
  <c r="W37" s="1"/>
  <c r="U37"/>
  <c r="S37"/>
  <c r="T37" s="1"/>
  <c r="Z36"/>
  <c r="V36"/>
  <c r="W36" s="1"/>
  <c r="U36"/>
  <c r="S36"/>
  <c r="T36" s="1"/>
  <c r="Z35"/>
  <c r="V35"/>
  <c r="W35" s="1"/>
  <c r="U35"/>
  <c r="S35"/>
  <c r="T35" s="1"/>
  <c r="Z34"/>
  <c r="V34"/>
  <c r="W34" s="1"/>
  <c r="U34"/>
  <c r="S34"/>
  <c r="T34" s="1"/>
  <c r="Z33"/>
  <c r="V33"/>
  <c r="W33" s="1"/>
  <c r="U33"/>
  <c r="S33"/>
  <c r="T33" s="1"/>
  <c r="Z32"/>
  <c r="V32"/>
  <c r="W32" s="1"/>
  <c r="U32"/>
  <c r="S32"/>
  <c r="T32" s="1"/>
  <c r="Z31"/>
  <c r="V31"/>
  <c r="W31" s="1"/>
  <c r="U31"/>
  <c r="S31"/>
  <c r="T31" s="1"/>
  <c r="Z30"/>
  <c r="V30"/>
  <c r="W30" s="1"/>
  <c r="U30"/>
  <c r="S30"/>
  <c r="T30" s="1"/>
  <c r="Z29"/>
  <c r="V29"/>
  <c r="W29" s="1"/>
  <c r="U29"/>
  <c r="S29"/>
  <c r="T29" s="1"/>
  <c r="Z28"/>
  <c r="V28"/>
  <c r="W28" s="1"/>
  <c r="U28"/>
  <c r="S28"/>
  <c r="T28" s="1"/>
  <c r="Z27"/>
  <c r="V27"/>
  <c r="W27" s="1"/>
  <c r="U27"/>
  <c r="S27"/>
  <c r="T27" s="1"/>
  <c r="Z26"/>
  <c r="V26"/>
  <c r="W26" s="1"/>
  <c r="U26"/>
  <c r="U42" s="1"/>
  <c r="S26"/>
  <c r="T26" s="1"/>
  <c r="R41"/>
  <c r="N41"/>
  <c r="O41" s="1"/>
  <c r="M41"/>
  <c r="K41"/>
  <c r="L41" s="1"/>
  <c r="R40"/>
  <c r="N40"/>
  <c r="O40" s="1"/>
  <c r="M40"/>
  <c r="K40"/>
  <c r="L40" s="1"/>
  <c r="R39"/>
  <c r="N39"/>
  <c r="O39" s="1"/>
  <c r="M39"/>
  <c r="K39"/>
  <c r="L39" s="1"/>
  <c r="R38"/>
  <c r="N38"/>
  <c r="O38" s="1"/>
  <c r="M38"/>
  <c r="K38"/>
  <c r="L38" s="1"/>
  <c r="R37"/>
  <c r="N37"/>
  <c r="O37" s="1"/>
  <c r="M37"/>
  <c r="K37"/>
  <c r="L37" s="1"/>
  <c r="R36"/>
  <c r="N36"/>
  <c r="O36" s="1"/>
  <c r="M36"/>
  <c r="K36"/>
  <c r="L36" s="1"/>
  <c r="R35"/>
  <c r="N35"/>
  <c r="O35" s="1"/>
  <c r="M35"/>
  <c r="K35"/>
  <c r="L35" s="1"/>
  <c r="R34"/>
  <c r="N34"/>
  <c r="O34" s="1"/>
  <c r="M34"/>
  <c r="K34"/>
  <c r="L34" s="1"/>
  <c r="R33"/>
  <c r="N33"/>
  <c r="O33" s="1"/>
  <c r="M33"/>
  <c r="K33"/>
  <c r="L33" s="1"/>
  <c r="R32"/>
  <c r="N32"/>
  <c r="O32" s="1"/>
  <c r="M32"/>
  <c r="K32"/>
  <c r="L32" s="1"/>
  <c r="R31"/>
  <c r="N31"/>
  <c r="O31" s="1"/>
  <c r="M31"/>
  <c r="K31"/>
  <c r="L31" s="1"/>
  <c r="R30"/>
  <c r="N30"/>
  <c r="O30" s="1"/>
  <c r="M30"/>
  <c r="K30"/>
  <c r="L30" s="1"/>
  <c r="R29"/>
  <c r="N29"/>
  <c r="O29" s="1"/>
  <c r="M29"/>
  <c r="K29"/>
  <c r="L29" s="1"/>
  <c r="R28"/>
  <c r="N28"/>
  <c r="O28" s="1"/>
  <c r="M28"/>
  <c r="K28"/>
  <c r="L28" s="1"/>
  <c r="R27"/>
  <c r="N27"/>
  <c r="O27" s="1"/>
  <c r="M27"/>
  <c r="K27"/>
  <c r="L27" s="1"/>
  <c r="R26"/>
  <c r="N26"/>
  <c r="O26" s="1"/>
  <c r="M26"/>
  <c r="K26"/>
  <c r="L26" s="1"/>
  <c r="GJ111" i="86" l="1"/>
  <c r="GO101"/>
  <c r="GT101" s="1"/>
  <c r="GH113"/>
  <c r="GJ99"/>
  <c r="GO89"/>
  <c r="GT89" s="1"/>
  <c r="FQ113"/>
  <c r="W42" i="71"/>
  <c r="Z24" s="1"/>
  <c r="O42"/>
  <c r="R24" s="1"/>
  <c r="M42"/>
  <c r="Y26"/>
  <c r="Y27" s="1"/>
  <c r="Y28" s="1"/>
  <c r="Y29" s="1"/>
  <c r="Y30" s="1"/>
  <c r="Y31" s="1"/>
  <c r="Y32" s="1"/>
  <c r="Y33" s="1"/>
  <c r="Y34" s="1"/>
  <c r="Y35" s="1"/>
  <c r="Y36"/>
  <c r="Y38"/>
  <c r="Y40"/>
  <c r="X26"/>
  <c r="X27"/>
  <c r="X28"/>
  <c r="X29"/>
  <c r="X30"/>
  <c r="X31"/>
  <c r="X32"/>
  <c r="X33"/>
  <c r="X34"/>
  <c r="X35"/>
  <c r="X36"/>
  <c r="X37"/>
  <c r="X38"/>
  <c r="X39"/>
  <c r="X40"/>
  <c r="X41"/>
  <c r="V42"/>
  <c r="Y37"/>
  <c r="Y39"/>
  <c r="Y41"/>
  <c r="Q26"/>
  <c r="Q27" s="1"/>
  <c r="Q28" s="1"/>
  <c r="Q29" s="1"/>
  <c r="Q30" s="1"/>
  <c r="Q31" s="1"/>
  <c r="Q32" s="1"/>
  <c r="Q33" s="1"/>
  <c r="Q34" s="1"/>
  <c r="Q35" s="1"/>
  <c r="Q36"/>
  <c r="Q37"/>
  <c r="Q38"/>
  <c r="Q40"/>
  <c r="Q41"/>
  <c r="P26"/>
  <c r="P27"/>
  <c r="P28"/>
  <c r="P29"/>
  <c r="P30"/>
  <c r="P31"/>
  <c r="P32"/>
  <c r="P33"/>
  <c r="P34"/>
  <c r="P35"/>
  <c r="P36"/>
  <c r="P37"/>
  <c r="P38"/>
  <c r="P39"/>
  <c r="P40"/>
  <c r="P41"/>
  <c r="N42"/>
  <c r="Q39"/>
  <c r="GJ113" i="86" l="1"/>
  <c r="X42" i="71"/>
  <c r="P42"/>
  <c r="E44" i="84" l="1"/>
  <c r="F44" s="1"/>
  <c r="E36"/>
  <c r="F36" s="1"/>
  <c r="AA36" s="1"/>
  <c r="AB36" s="1"/>
  <c r="E34"/>
  <c r="F34" s="1"/>
  <c r="AA34" s="1"/>
  <c r="AB34" s="1"/>
  <c r="E32"/>
  <c r="F32" s="1"/>
  <c r="AA32" s="1"/>
  <c r="AB32" s="1"/>
  <c r="E30"/>
  <c r="F30" s="1"/>
  <c r="AA30" s="1"/>
  <c r="AB30" s="1"/>
  <c r="E12"/>
  <c r="F12" s="1"/>
  <c r="AA12" s="1"/>
  <c r="AB12" s="1"/>
  <c r="E6"/>
  <c r="F6" s="1"/>
  <c r="AA6" s="1"/>
  <c r="AB6" s="1"/>
  <c r="E11" l="1"/>
  <c r="F11" s="1"/>
  <c r="AA11" s="1"/>
  <c r="AB11" s="1"/>
  <c r="E21"/>
  <c r="F21" s="1"/>
  <c r="AA21" s="1"/>
  <c r="AB21" s="1"/>
  <c r="E31"/>
  <c r="F31" s="1"/>
  <c r="AA31" s="1"/>
  <c r="AB31" s="1"/>
  <c r="E35"/>
  <c r="F35" s="1"/>
  <c r="AA35" s="1"/>
  <c r="AB35" s="1"/>
  <c r="E45"/>
  <c r="F45" s="1"/>
  <c r="E37"/>
  <c r="F37" s="1"/>
  <c r="AA37" s="1"/>
  <c r="AB37" s="1"/>
  <c r="E33"/>
  <c r="F33" s="1"/>
  <c r="AA33" s="1"/>
  <c r="AB33" s="1"/>
  <c r="E19"/>
  <c r="F19" s="1"/>
  <c r="AA19" s="1"/>
  <c r="AB19" s="1"/>
  <c r="E13" l="1"/>
  <c r="F13" s="1"/>
  <c r="AA13" s="1"/>
  <c r="AB13" s="1"/>
  <c r="E9"/>
  <c r="F9" s="1"/>
  <c r="AA9" s="1"/>
  <c r="AB9" s="1"/>
  <c r="E17"/>
  <c r="F17" s="1"/>
  <c r="AA17" s="1"/>
  <c r="AB17" s="1"/>
  <c r="E28"/>
  <c r="F28" s="1"/>
  <c r="AA28" s="1"/>
  <c r="AB28" s="1"/>
  <c r="E18"/>
  <c r="F18" s="1"/>
  <c r="AA18" s="1"/>
  <c r="AB18" s="1"/>
  <c r="E7" l="1"/>
  <c r="F7" s="1"/>
  <c r="AA7" s="1"/>
  <c r="AB7" s="1"/>
  <c r="E8" l="1"/>
  <c r="F8" s="1"/>
  <c r="AA8" s="1"/>
  <c r="AB8" s="1"/>
  <c r="E20"/>
  <c r="F20" s="1"/>
  <c r="AA20" s="1"/>
  <c r="AB20" s="1"/>
  <c r="E10" l="1"/>
  <c r="F10" s="1"/>
  <c r="AA10" s="1"/>
  <c r="AB10" s="1"/>
  <c r="E22"/>
  <c r="F22" s="1"/>
  <c r="AA22" s="1"/>
  <c r="AB22" s="1"/>
  <c r="E23" l="1"/>
  <c r="F23" s="1"/>
  <c r="AA23" s="1"/>
  <c r="AB23" s="1"/>
  <c r="E24"/>
  <c r="F24" s="1"/>
  <c r="AA24" s="1"/>
  <c r="AB24" s="1"/>
  <c r="E25" l="1"/>
  <c r="F25" s="1"/>
  <c r="AA25" s="1"/>
  <c r="AB25" s="1"/>
  <c r="E14"/>
  <c r="F14" s="1"/>
  <c r="AA14" s="1"/>
  <c r="AB14" s="1"/>
  <c r="E26"/>
  <c r="F26" s="1"/>
  <c r="AA26" s="1"/>
  <c r="AB26" s="1"/>
  <c r="E15"/>
  <c r="F15" s="1"/>
  <c r="AA15" s="1"/>
  <c r="AB15" s="1"/>
  <c r="E42" l="1"/>
  <c r="F42" s="1"/>
  <c r="E27" l="1"/>
  <c r="F27" s="1"/>
  <c r="AA27" s="1"/>
  <c r="AB27" s="1"/>
  <c r="E16"/>
  <c r="F16" s="1"/>
  <c r="AA16" s="1"/>
  <c r="AB16" s="1"/>
  <c r="AE22" l="1"/>
  <c r="AC24"/>
  <c r="E43"/>
  <c r="F43" s="1"/>
  <c r="AC27"/>
  <c r="E29"/>
  <c r="F29" s="1"/>
  <c r="AA29" s="1"/>
  <c r="AB29" s="1"/>
  <c r="AC29" l="1"/>
  <c r="AE29"/>
  <c r="AC18"/>
  <c r="AE18"/>
  <c r="AC35"/>
  <c r="AC36"/>
  <c r="AE35"/>
  <c r="AE33"/>
  <c r="AC11"/>
  <c r="AE32"/>
  <c r="AE37"/>
  <c r="AE19"/>
  <c r="AC12"/>
  <c r="AC19"/>
  <c r="AC30"/>
  <c r="AE11"/>
  <c r="AE28"/>
  <c r="AE12"/>
  <c r="AE36"/>
  <c r="AC5"/>
  <c r="AE23"/>
  <c r="AC32"/>
  <c r="AC23"/>
  <c r="AE31"/>
  <c r="AC13"/>
  <c r="AE16"/>
  <c r="AC22"/>
  <c r="AC10"/>
  <c r="AE15"/>
  <c r="AC17"/>
  <c r="AE34"/>
  <c r="AC26"/>
  <c r="AE8"/>
  <c r="AE7"/>
  <c r="AE24"/>
  <c r="AC8"/>
  <c r="AC16"/>
  <c r="AC14"/>
  <c r="AE20"/>
  <c r="AC15"/>
  <c r="AE21"/>
  <c r="AC37"/>
  <c r="AC33"/>
  <c r="AC28"/>
  <c r="AE27"/>
  <c r="AC6"/>
  <c r="AE6"/>
  <c r="AE25"/>
  <c r="AC21"/>
  <c r="AC9"/>
  <c r="AC25"/>
  <c r="AE30"/>
  <c r="AC31"/>
  <c r="AE26"/>
  <c r="AE17"/>
  <c r="AC34"/>
  <c r="AE5"/>
  <c r="AE14"/>
  <c r="AE9"/>
  <c r="AC20"/>
  <c r="AE10"/>
  <c r="AC7"/>
  <c r="AE13"/>
  <c r="AF20" l="1"/>
  <c r="AF21"/>
  <c r="AF37"/>
  <c r="AF16"/>
  <c r="AF32"/>
  <c r="AF12"/>
  <c r="AF31"/>
  <c r="AF19"/>
  <c r="AF30"/>
  <c r="AF23"/>
  <c r="AF15"/>
  <c r="AF33"/>
  <c r="AF11"/>
  <c r="AF28"/>
  <c r="AF5"/>
  <c r="AF27"/>
  <c r="AF8"/>
  <c r="AF26"/>
  <c r="AF24"/>
  <c r="AF7"/>
  <c r="AF34"/>
  <c r="AF18"/>
  <c r="AF29"/>
  <c r="AF14"/>
  <c r="AF6"/>
  <c r="AF25"/>
  <c r="AF17"/>
  <c r="AF36"/>
  <c r="AF13"/>
  <c r="AF35"/>
  <c r="AF9"/>
  <c r="AF10"/>
  <c r="AF22"/>
  <c r="AI6" l="1"/>
  <c r="AG6"/>
  <c r="AH6"/>
  <c r="AG22"/>
  <c r="AI22"/>
  <c r="AH22"/>
  <c r="AI13"/>
  <c r="AH13"/>
  <c r="AG13"/>
  <c r="AI8"/>
  <c r="AH8"/>
  <c r="AG8"/>
  <c r="AG30"/>
  <c r="AI30"/>
  <c r="AH30"/>
  <c r="AI20"/>
  <c r="AH20"/>
  <c r="AG20"/>
  <c r="AI25"/>
  <c r="AH25"/>
  <c r="AG25"/>
  <c r="AI18"/>
  <c r="AH18"/>
  <c r="AG18"/>
  <c r="AH28"/>
  <c r="AG28"/>
  <c r="AI28"/>
  <c r="AI21"/>
  <c r="AH21"/>
  <c r="AG21"/>
  <c r="AG17"/>
  <c r="AI17"/>
  <c r="AH17"/>
  <c r="AI29"/>
  <c r="AH29"/>
  <c r="AG29"/>
  <c r="AG24"/>
  <c r="AI24"/>
  <c r="AH24"/>
  <c r="AI5"/>
  <c r="AH5"/>
  <c r="AG5"/>
  <c r="AG15"/>
  <c r="AI15"/>
  <c r="AH15"/>
  <c r="AI31"/>
  <c r="AH31"/>
  <c r="AG31"/>
  <c r="AI37"/>
  <c r="AH37"/>
  <c r="AG37"/>
  <c r="AI34"/>
  <c r="AH34"/>
  <c r="AG34"/>
  <c r="AI11"/>
  <c r="AH11"/>
  <c r="AG11"/>
  <c r="AG32"/>
  <c r="AI32"/>
  <c r="AH32"/>
  <c r="AH35"/>
  <c r="AG35"/>
  <c r="AI35"/>
  <c r="AH26"/>
  <c r="AG26"/>
  <c r="AI26"/>
  <c r="AI23"/>
  <c r="AH23"/>
  <c r="AG23"/>
  <c r="AI12"/>
  <c r="AH12"/>
  <c r="AG12"/>
  <c r="AG9"/>
  <c r="AI9"/>
  <c r="AH9"/>
  <c r="AI10"/>
  <c r="AH10"/>
  <c r="AG10"/>
  <c r="AI36"/>
  <c r="AH36"/>
  <c r="AG36"/>
  <c r="AG14"/>
  <c r="AI14"/>
  <c r="AH14"/>
  <c r="AG7"/>
  <c r="AH7"/>
  <c r="AI7"/>
  <c r="AI27"/>
  <c r="AH27"/>
  <c r="AG27"/>
  <c r="AI33"/>
  <c r="AH33"/>
  <c r="AG33"/>
  <c r="AH19"/>
  <c r="AG19"/>
  <c r="AI19"/>
  <c r="AH16"/>
  <c r="AG16"/>
  <c r="AI16"/>
  <c r="V33" i="65" l="1"/>
  <c r="V35" l="1"/>
  <c r="V34" l="1"/>
  <c r="P41" i="70" l="1"/>
  <c r="V9" i="65"/>
  <c r="Q41" i="70" l="1"/>
  <c r="Q42" s="1"/>
  <c r="T24" s="1"/>
  <c r="P42"/>
  <c r="S41"/>
  <c r="R41"/>
  <c r="R42" s="1"/>
  <c r="G19" l="1"/>
  <c r="V7" i="65"/>
  <c r="I19" i="70" l="1"/>
  <c r="I20" s="1"/>
  <c r="H19"/>
  <c r="H20" s="1"/>
  <c r="K2" s="1"/>
  <c r="J19"/>
  <c r="G20"/>
  <c r="V25" i="65" l="1"/>
  <c r="AH19" i="69"/>
  <c r="AI19" l="1"/>
  <c r="AI20" s="1"/>
  <c r="AL2" s="1"/>
  <c r="AH20"/>
  <c r="AJ19"/>
  <c r="AJ20" s="1"/>
  <c r="AK19"/>
  <c r="G41" l="1"/>
  <c r="V11" i="65"/>
  <c r="I41" i="69" l="1"/>
  <c r="I42" s="1"/>
  <c r="H41"/>
  <c r="H42" s="1"/>
  <c r="K24" s="1"/>
  <c r="G42"/>
  <c r="J41"/>
  <c r="P19" i="70" l="1"/>
  <c r="V22" i="65"/>
  <c r="R19" i="70" l="1"/>
  <c r="R20" s="1"/>
  <c r="P20"/>
  <c r="Q19"/>
  <c r="Q20" s="1"/>
  <c r="T2" s="1"/>
  <c r="S19"/>
  <c r="V4" i="65" l="1"/>
  <c r="AH41" i="70"/>
  <c r="AJ41" l="1"/>
  <c r="AJ42" s="1"/>
  <c r="AK41"/>
  <c r="AI41"/>
  <c r="AI42" s="1"/>
  <c r="AL24" s="1"/>
  <c r="AH42"/>
  <c r="P41" i="69" l="1"/>
  <c r="V26" i="65"/>
  <c r="R41" i="69" l="1"/>
  <c r="R42" s="1"/>
  <c r="P42"/>
  <c r="Q41"/>
  <c r="Q42" s="1"/>
  <c r="T24" s="1"/>
  <c r="S41"/>
  <c r="V28" i="65" l="1"/>
  <c r="Y19" i="68"/>
  <c r="V6" i="65"/>
  <c r="G19" i="68"/>
  <c r="V21" i="65"/>
  <c r="V24"/>
  <c r="AH41" i="69"/>
  <c r="P41" i="68"/>
  <c r="V12" i="65"/>
  <c r="Y41" i="68"/>
  <c r="V16" i="65"/>
  <c r="V8"/>
  <c r="Y41" i="69"/>
  <c r="V13" i="65"/>
  <c r="AH19" i="70"/>
  <c r="Y19"/>
  <c r="V23" i="65"/>
  <c r="V5"/>
  <c r="G41" i="70"/>
  <c r="Y19" i="69"/>
  <c r="V18" i="65"/>
  <c r="AH41" i="68"/>
  <c r="V27" i="65"/>
  <c r="V32"/>
  <c r="AH19" i="68"/>
  <c r="V10" i="65"/>
  <c r="V30"/>
  <c r="V31"/>
  <c r="V29"/>
  <c r="Y41" i="70"/>
  <c r="V20" i="65"/>
  <c r="P19" i="68"/>
  <c r="V15" i="65"/>
  <c r="G41" i="68"/>
  <c r="V17" i="65"/>
  <c r="P19" i="69"/>
  <c r="V19" i="65"/>
  <c r="G19" i="69"/>
  <c r="V14" i="65"/>
  <c r="H41" i="70" l="1"/>
  <c r="H42" s="1"/>
  <c r="K24" s="1"/>
  <c r="J41"/>
  <c r="G42"/>
  <c r="AI19"/>
  <c r="AI20" s="1"/>
  <c r="AL2" s="1"/>
  <c r="AH20"/>
  <c r="AJ19"/>
  <c r="AJ20" s="1"/>
  <c r="AK19"/>
  <c r="Z41" i="69"/>
  <c r="Z42" s="1"/>
  <c r="AC24" s="1"/>
  <c r="AB41"/>
  <c r="Y42"/>
  <c r="AJ41"/>
  <c r="AJ42" s="1"/>
  <c r="AK41"/>
  <c r="AI41"/>
  <c r="AI42" s="1"/>
  <c r="AL24" s="1"/>
  <c r="AH42"/>
  <c r="H19"/>
  <c r="H20" s="1"/>
  <c r="K2" s="1"/>
  <c r="G20"/>
  <c r="J19"/>
  <c r="I19"/>
  <c r="I20" s="1"/>
  <c r="Q19"/>
  <c r="Q20" s="1"/>
  <c r="T2" s="1"/>
  <c r="P20"/>
  <c r="S19"/>
  <c r="H41" i="68"/>
  <c r="H42" s="1"/>
  <c r="K24" s="1"/>
  <c r="J41"/>
  <c r="G42"/>
  <c r="Q19"/>
  <c r="Q20" s="1"/>
  <c r="T2" s="1"/>
  <c r="S19"/>
  <c r="R19"/>
  <c r="R20" s="1"/>
  <c r="P20"/>
  <c r="Z41" i="70"/>
  <c r="Z42" s="1"/>
  <c r="AC24" s="1"/>
  <c r="Y42"/>
  <c r="AA41"/>
  <c r="AA42" s="1"/>
  <c r="AB41"/>
  <c r="AI19" i="68"/>
  <c r="AI20" s="1"/>
  <c r="AL2" s="1"/>
  <c r="AH20"/>
  <c r="AK19"/>
  <c r="AJ41"/>
  <c r="AJ42" s="1"/>
  <c r="AH42"/>
  <c r="AI41"/>
  <c r="AI42" s="1"/>
  <c r="AL24" s="1"/>
  <c r="AK41"/>
  <c r="AA19" i="69"/>
  <c r="AA20" s="1"/>
  <c r="Z19"/>
  <c r="Z20" s="1"/>
  <c r="AC2" s="1"/>
  <c r="AB19"/>
  <c r="Y20"/>
  <c r="AA19" i="70"/>
  <c r="AA20" s="1"/>
  <c r="Y20"/>
  <c r="Z19"/>
  <c r="Z20" s="1"/>
  <c r="AC2" s="1"/>
  <c r="AB19"/>
  <c r="AA41" i="68"/>
  <c r="AA42" s="1"/>
  <c r="Z41"/>
  <c r="Z42" s="1"/>
  <c r="AC24" s="1"/>
  <c r="AB41"/>
  <c r="Y42"/>
  <c r="Q41"/>
  <c r="Q42" s="1"/>
  <c r="T24" s="1"/>
  <c r="S41"/>
  <c r="P42"/>
  <c r="I19"/>
  <c r="I20" s="1"/>
  <c r="H19"/>
  <c r="H20" s="1"/>
  <c r="K2" s="1"/>
  <c r="J19"/>
  <c r="G20"/>
  <c r="Z19"/>
  <c r="Z20" s="1"/>
  <c r="AC2" s="1"/>
  <c r="AA19"/>
  <c r="AA20" s="1"/>
  <c r="AB19"/>
  <c r="Y20"/>
  <c r="W33" i="65" l="1"/>
  <c r="W35" l="1"/>
  <c r="W34" l="1"/>
  <c r="X35" l="1"/>
  <c r="Y35" l="1"/>
  <c r="F35"/>
  <c r="X33"/>
  <c r="Y33" l="1"/>
  <c r="F33"/>
  <c r="X34" l="1"/>
  <c r="Y34" l="1"/>
  <c r="F34"/>
  <c r="W9" l="1"/>
  <c r="X9" l="1"/>
  <c r="Y9" l="1"/>
  <c r="F9"/>
  <c r="W7"/>
  <c r="W25" l="1"/>
  <c r="X7" l="1"/>
  <c r="Y7" l="1"/>
  <c r="F7"/>
  <c r="W11"/>
  <c r="X25"/>
  <c r="F25" l="1"/>
  <c r="Y25"/>
  <c r="L37" i="84" l="1"/>
  <c r="M37" s="1"/>
  <c r="N37" s="1"/>
  <c r="K37"/>
  <c r="W22" i="65"/>
  <c r="K36" i="84" l="1"/>
  <c r="L36"/>
  <c r="M36" s="1"/>
  <c r="N36" s="1"/>
  <c r="X11" i="65" l="1"/>
  <c r="F11" l="1"/>
  <c r="Y11"/>
  <c r="K35" i="84" l="1"/>
  <c r="L35"/>
  <c r="M35" s="1"/>
  <c r="N35" s="1"/>
  <c r="X22" i="65"/>
  <c r="Y22" l="1"/>
  <c r="F22"/>
  <c r="W29" l="1"/>
  <c r="W18" l="1"/>
  <c r="W27"/>
  <c r="W13" l="1"/>
  <c r="X29" l="1"/>
  <c r="Y29" l="1"/>
  <c r="F29"/>
  <c r="X27" l="1"/>
  <c r="Y27" l="1"/>
  <c r="F27"/>
  <c r="X13" l="1"/>
  <c r="W14"/>
  <c r="F13" l="1"/>
  <c r="Y13"/>
  <c r="W12" l="1"/>
  <c r="W32" l="1"/>
  <c r="W20" l="1"/>
  <c r="W15" l="1"/>
  <c r="X14" l="1"/>
  <c r="F14" l="1"/>
  <c r="Y14"/>
  <c r="X12" l="1"/>
  <c r="F12" l="1"/>
  <c r="Y12"/>
  <c r="X32" l="1"/>
  <c r="F32" l="1"/>
  <c r="Y32"/>
  <c r="X15"/>
  <c r="X20"/>
  <c r="F15" l="1"/>
  <c r="Y15"/>
  <c r="F20"/>
  <c r="Y20"/>
  <c r="W8" l="1"/>
  <c r="X8" l="1"/>
  <c r="W24"/>
  <c r="Y8" l="1"/>
  <c r="F8"/>
  <c r="W16" l="1"/>
  <c r="W23" l="1"/>
  <c r="W5" l="1"/>
  <c r="W28" l="1"/>
  <c r="W31" l="1"/>
  <c r="W19" l="1"/>
  <c r="W30" l="1"/>
  <c r="X28"/>
  <c r="F28" l="1"/>
  <c r="Y28"/>
  <c r="X31" l="1"/>
  <c r="F31" l="1"/>
  <c r="Y31"/>
  <c r="X30" l="1"/>
  <c r="F30" l="1"/>
  <c r="Y30"/>
  <c r="W21" l="1"/>
  <c r="X21" l="1"/>
  <c r="F21" l="1"/>
  <c r="Y21"/>
  <c r="W17" l="1"/>
  <c r="W4" l="1"/>
  <c r="X4" l="1"/>
  <c r="F4" l="1"/>
  <c r="Y4"/>
  <c r="W6" l="1"/>
  <c r="X6" l="1"/>
  <c r="Y6" l="1"/>
  <c r="F6"/>
  <c r="W10" l="1"/>
  <c r="X10" l="1"/>
  <c r="Y10" l="1"/>
  <c r="F10"/>
  <c r="W26" l="1"/>
  <c r="X26" l="1"/>
  <c r="Y26" l="1"/>
  <c r="F26"/>
  <c r="K13" i="84" l="1"/>
  <c r="L13" l="1"/>
  <c r="M13" s="1"/>
  <c r="N13" s="1"/>
  <c r="AL41" i="68"/>
  <c r="K33" i="84" l="1"/>
  <c r="L33"/>
  <c r="M33" s="1"/>
  <c r="N33" s="1"/>
  <c r="K31" l="1"/>
  <c r="L31" l="1"/>
  <c r="M31" s="1"/>
  <c r="N31" s="1"/>
  <c r="K30" l="1"/>
  <c r="L30" l="1"/>
  <c r="M30" s="1"/>
  <c r="N30" s="1"/>
  <c r="L34" l="1"/>
  <c r="M34" s="1"/>
  <c r="N34" s="1"/>
  <c r="K34"/>
  <c r="K32" l="1"/>
  <c r="L32" l="1"/>
  <c r="M32" s="1"/>
  <c r="N32" s="1"/>
  <c r="L17" l="1"/>
  <c r="M17" s="1"/>
  <c r="N17" s="1"/>
  <c r="K17"/>
  <c r="AL19" i="69" l="1"/>
  <c r="K19" i="84" l="1"/>
  <c r="L19" l="1"/>
  <c r="M19" s="1"/>
  <c r="N19" s="1"/>
  <c r="T41" i="69" l="1"/>
  <c r="K24" i="84" l="1"/>
  <c r="AC19" i="70"/>
  <c r="L24" i="84" l="1"/>
  <c r="M24" s="1"/>
  <c r="N24" s="1"/>
  <c r="L21" l="1"/>
  <c r="M21" s="1"/>
  <c r="N21" s="1"/>
  <c r="K21"/>
  <c r="AL41" i="69" l="1"/>
  <c r="X23" i="65" l="1"/>
  <c r="Y23" l="1"/>
  <c r="F23"/>
  <c r="K16" i="84" l="1"/>
  <c r="L16" l="1"/>
  <c r="M16" s="1"/>
  <c r="N16" s="1"/>
  <c r="AC19" i="69"/>
  <c r="X24" i="65" l="1"/>
  <c r="F24" l="1"/>
  <c r="Y24"/>
  <c r="K6" i="84" l="1"/>
  <c r="K19" i="68"/>
  <c r="L6" i="84" l="1"/>
  <c r="M6" s="1"/>
  <c r="N6" s="1"/>
  <c r="X18" i="65" l="1"/>
  <c r="Y18" l="1"/>
  <c r="F18"/>
  <c r="K23" i="84" l="1"/>
  <c r="L23" l="1"/>
  <c r="M23" s="1"/>
  <c r="N23" s="1"/>
  <c r="T19" i="70"/>
  <c r="L22" i="84" l="1"/>
  <c r="M22" s="1"/>
  <c r="N22" s="1"/>
  <c r="K22"/>
  <c r="K19" i="70" l="1"/>
  <c r="L27" i="84" l="1"/>
  <c r="M27" s="1"/>
  <c r="N27" s="1"/>
  <c r="K27"/>
  <c r="T41" i="70" l="1"/>
  <c r="L18" i="84" l="1"/>
  <c r="M18" s="1"/>
  <c r="N18" s="1"/>
  <c r="K18"/>
  <c r="K41" i="69"/>
  <c r="K29" i="84" l="1"/>
  <c r="K12"/>
  <c r="L12"/>
  <c r="M12" s="1"/>
  <c r="N12" s="1"/>
  <c r="L29" l="1"/>
  <c r="M29" s="1"/>
  <c r="N29" s="1"/>
  <c r="AC41" i="68"/>
  <c r="AL41" i="70"/>
  <c r="K25" i="84" l="1"/>
  <c r="L25"/>
  <c r="M25" s="1"/>
  <c r="N25" s="1"/>
  <c r="AL19" i="70"/>
  <c r="X16" i="65" l="1"/>
  <c r="Y16" l="1"/>
  <c r="F16"/>
  <c r="K20" i="84"/>
  <c r="L20"/>
  <c r="M20" s="1"/>
  <c r="N20" s="1"/>
  <c r="AC41" i="69"/>
  <c r="K9" i="84" l="1"/>
  <c r="K28" l="1"/>
  <c r="L9"/>
  <c r="M9" s="1"/>
  <c r="N9" s="1"/>
  <c r="AL19" i="68"/>
  <c r="AC41" i="70"/>
  <c r="L14" i="84" l="1"/>
  <c r="M14" s="1"/>
  <c r="N14" s="1"/>
  <c r="K14"/>
  <c r="L28"/>
  <c r="M28" s="1"/>
  <c r="N28" s="1"/>
  <c r="K8"/>
  <c r="L8"/>
  <c r="M8" s="1"/>
  <c r="N8" s="1"/>
  <c r="AC19" i="68" l="1"/>
  <c r="L7" i="84" l="1"/>
  <c r="M7" s="1"/>
  <c r="N7" s="1"/>
  <c r="K7"/>
  <c r="K19" i="69"/>
  <c r="T19" i="68" l="1"/>
  <c r="L26" i="84" l="1"/>
  <c r="M26" s="1"/>
  <c r="N26" s="1"/>
  <c r="K26"/>
  <c r="K10" l="1"/>
  <c r="L10"/>
  <c r="M10" s="1"/>
  <c r="N10" s="1"/>
  <c r="K41" i="70"/>
  <c r="K41" i="68" l="1"/>
  <c r="K11" i="84" l="1"/>
  <c r="L11"/>
  <c r="M11" s="1"/>
  <c r="N11" s="1"/>
  <c r="L15" l="1"/>
  <c r="M15" s="1"/>
  <c r="N15" s="1"/>
  <c r="K15"/>
  <c r="T19" i="69"/>
  <c r="T41" i="68" l="1"/>
  <c r="X5" i="65" l="1"/>
  <c r="Y5" l="1"/>
  <c r="F5"/>
  <c r="X17"/>
  <c r="Y17" l="1"/>
  <c r="F17"/>
  <c r="X19" l="1"/>
  <c r="Y19" l="1"/>
  <c r="F19"/>
  <c r="D33" l="1"/>
  <c r="AM35" i="84" l="1"/>
  <c r="AW35" s="1"/>
  <c r="AX35" s="1"/>
  <c r="D34" i="65" l="1"/>
  <c r="AM36" i="84" l="1"/>
  <c r="AW36" s="1"/>
  <c r="AX36" s="1"/>
  <c r="D35" i="65"/>
  <c r="AM37" i="84" l="1"/>
  <c r="AW37" s="1"/>
  <c r="AX37" s="1"/>
  <c r="AM31" l="1"/>
  <c r="AW31" s="1"/>
  <c r="AX31" s="1"/>
  <c r="AM13"/>
  <c r="AW13" s="1"/>
  <c r="AX13" s="1"/>
  <c r="AM33"/>
  <c r="AW33" s="1"/>
  <c r="AX33" s="1"/>
  <c r="D31" i="65"/>
  <c r="D29"/>
  <c r="D27"/>
  <c r="D30" l="1"/>
  <c r="AM32" i="84" l="1"/>
  <c r="AW32" s="1"/>
  <c r="AX32" s="1"/>
  <c r="D28" i="65"/>
  <c r="D32"/>
  <c r="AM34" i="84" l="1"/>
  <c r="AW34" s="1"/>
  <c r="AX34" s="1"/>
  <c r="AM30"/>
  <c r="AW30" s="1"/>
  <c r="AX30" s="1"/>
  <c r="D25" i="65" l="1"/>
  <c r="AM17" i="84" l="1"/>
  <c r="AW17" s="1"/>
  <c r="AX17" s="1"/>
  <c r="D26" i="65" l="1"/>
  <c r="AM19" i="84" l="1"/>
  <c r="AW19" s="1"/>
  <c r="AX19" s="1"/>
  <c r="D24" i="65" l="1"/>
  <c r="AM21" i="84" l="1"/>
  <c r="AW21" s="1"/>
  <c r="AX21" s="1"/>
  <c r="D23" i="65" l="1"/>
  <c r="AM24" i="84" l="1"/>
  <c r="AW24" s="1"/>
  <c r="AX24" s="1"/>
  <c r="D21" i="65" l="1"/>
  <c r="AM6" i="84" l="1"/>
  <c r="AW6" s="1"/>
  <c r="AX6" s="1"/>
  <c r="D18" i="65" l="1"/>
  <c r="AM16" i="84" l="1"/>
  <c r="AW16" s="1"/>
  <c r="AX16" s="1"/>
  <c r="D22" i="65" l="1"/>
  <c r="AM23" i="84" l="1"/>
  <c r="AW23" s="1"/>
  <c r="AX23" s="1"/>
  <c r="D7" i="65" l="1"/>
  <c r="D16"/>
  <c r="AM12" i="84" l="1"/>
  <c r="AW12" s="1"/>
  <c r="AX12" s="1"/>
  <c r="AM22"/>
  <c r="AW22" s="1"/>
  <c r="AX22" s="1"/>
  <c r="D9" i="65" l="1"/>
  <c r="AM27" i="84" l="1"/>
  <c r="AW27" s="1"/>
  <c r="AX27" s="1"/>
  <c r="D11" i="65" l="1"/>
  <c r="AM18" i="84" l="1"/>
  <c r="AW18" s="1"/>
  <c r="AX18" s="1"/>
  <c r="D4" i="65" l="1"/>
  <c r="AM29" i="84" l="1"/>
  <c r="AW29" s="1"/>
  <c r="AX29" s="1"/>
  <c r="D13" i="65" l="1"/>
  <c r="AM25" i="84" l="1"/>
  <c r="AW25" s="1"/>
  <c r="AX25" s="1"/>
  <c r="D10" i="65" l="1"/>
  <c r="AM9" i="84" l="1"/>
  <c r="AW9" s="1"/>
  <c r="AX9" s="1"/>
  <c r="D20" i="65" l="1"/>
  <c r="AM28" i="84" l="1"/>
  <c r="AW28" s="1"/>
  <c r="AX28" s="1"/>
  <c r="D8" i="65" l="1"/>
  <c r="AM20" i="84" l="1"/>
  <c r="AW20" s="1"/>
  <c r="AX20" s="1"/>
  <c r="D6" i="65" l="1"/>
  <c r="AM8" i="84" l="1"/>
  <c r="AW8" s="1"/>
  <c r="AX8" s="1"/>
  <c r="D14" i="65"/>
  <c r="AM14" i="84" l="1"/>
  <c r="AW14" s="1"/>
  <c r="AX14" s="1"/>
  <c r="D15" i="65" l="1"/>
  <c r="AM7" i="84" l="1"/>
  <c r="AW7" s="1"/>
  <c r="AX7" s="1"/>
  <c r="D17" i="65" l="1"/>
  <c r="D5"/>
  <c r="AM26" i="84" l="1"/>
  <c r="AW26" s="1"/>
  <c r="AX26" s="1"/>
  <c r="AM10"/>
  <c r="AW10" s="1"/>
  <c r="AX10" s="1"/>
  <c r="D19" i="65" l="1"/>
  <c r="D12"/>
  <c r="AM15" i="84" l="1"/>
  <c r="AW15" s="1"/>
  <c r="AX15" s="1"/>
  <c r="AM11"/>
  <c r="AW11" s="1"/>
  <c r="AX11" s="1"/>
  <c r="BA15" l="1"/>
  <c r="AY15"/>
  <c r="BA11"/>
  <c r="AY11"/>
  <c r="AY10"/>
  <c r="BA34"/>
  <c r="BA19"/>
  <c r="AY25"/>
  <c r="AY34"/>
  <c r="AY35"/>
  <c r="AY12"/>
  <c r="BA8"/>
  <c r="BA31"/>
  <c r="AY6"/>
  <c r="BA22"/>
  <c r="BA14"/>
  <c r="BA36"/>
  <c r="BA35"/>
  <c r="BA29"/>
  <c r="BA10"/>
  <c r="AY5"/>
  <c r="BA6"/>
  <c r="AY18"/>
  <c r="BA5"/>
  <c r="BA32"/>
  <c r="BA23"/>
  <c r="AY28"/>
  <c r="AY7"/>
  <c r="BA21"/>
  <c r="BA16"/>
  <c r="BA9"/>
  <c r="AY21"/>
  <c r="AY13"/>
  <c r="BA27"/>
  <c r="BA26"/>
  <c r="BA17"/>
  <c r="AY37"/>
  <c r="BA12"/>
  <c r="AY8"/>
  <c r="AY31"/>
  <c r="BA13"/>
  <c r="BA25"/>
  <c r="AY14"/>
  <c r="BA33"/>
  <c r="BA37"/>
  <c r="AY29"/>
  <c r="AY33"/>
  <c r="BA24"/>
  <c r="AY22"/>
  <c r="AY20"/>
  <c r="AY26"/>
  <c r="AY36"/>
  <c r="AY24"/>
  <c r="AY23"/>
  <c r="BA28"/>
  <c r="BA30"/>
  <c r="AY32"/>
  <c r="BA18"/>
  <c r="BA20"/>
  <c r="AY19"/>
  <c r="AY30"/>
  <c r="AY27"/>
  <c r="BA7"/>
  <c r="AY17"/>
  <c r="AY16"/>
  <c r="AY9"/>
  <c r="BB34" l="1"/>
  <c r="BB30"/>
  <c r="BB26"/>
  <c r="BB22"/>
  <c r="BB12"/>
  <c r="BB18"/>
  <c r="BB6"/>
  <c r="BB9"/>
  <c r="BB35"/>
  <c r="BB31"/>
  <c r="BB27"/>
  <c r="BB23"/>
  <c r="BB16"/>
  <c r="BB11"/>
  <c r="BB7"/>
  <c r="BB13"/>
  <c r="BB36"/>
  <c r="BB32"/>
  <c r="BB28"/>
  <c r="BB24"/>
  <c r="BB20"/>
  <c r="BB15"/>
  <c r="BB10"/>
  <c r="BB17"/>
  <c r="BB37"/>
  <c r="BB33"/>
  <c r="BB29"/>
  <c r="BB25"/>
  <c r="BB21"/>
  <c r="BB19"/>
  <c r="BB14"/>
  <c r="BB8"/>
  <c r="BB5"/>
  <c r="BD5" l="1"/>
  <c r="BC5"/>
  <c r="BE5"/>
  <c r="BD21"/>
  <c r="BC21"/>
  <c r="BE21"/>
  <c r="BD37"/>
  <c r="BC37"/>
  <c r="BE37"/>
  <c r="BC20"/>
  <c r="BE20"/>
  <c r="BD20"/>
  <c r="BC36"/>
  <c r="BE36"/>
  <c r="BD36"/>
  <c r="BE16"/>
  <c r="BD16"/>
  <c r="BC16"/>
  <c r="BE35"/>
  <c r="BD35"/>
  <c r="BC35"/>
  <c r="BD12"/>
  <c r="BC12"/>
  <c r="BE12"/>
  <c r="BD34"/>
  <c r="BC34"/>
  <c r="BE34"/>
  <c r="BC19"/>
  <c r="BE19"/>
  <c r="BD19"/>
  <c r="BC33"/>
  <c r="BE33"/>
  <c r="BD33"/>
  <c r="BE15"/>
  <c r="BD15"/>
  <c r="BC15"/>
  <c r="BE32"/>
  <c r="BD32"/>
  <c r="BC32"/>
  <c r="BD11"/>
  <c r="BC11"/>
  <c r="BE11"/>
  <c r="BD31"/>
  <c r="BC31"/>
  <c r="BE31"/>
  <c r="BC18"/>
  <c r="BE18"/>
  <c r="BD18"/>
  <c r="BC30"/>
  <c r="BE30"/>
  <c r="BD30"/>
  <c r="BE14"/>
  <c r="BD14"/>
  <c r="BC14"/>
  <c r="BE29"/>
  <c r="BD29"/>
  <c r="BC29"/>
  <c r="BE10"/>
  <c r="BD10"/>
  <c r="BC10"/>
  <c r="BE28"/>
  <c r="BD28"/>
  <c r="BC28"/>
  <c r="BD7"/>
  <c r="BE7"/>
  <c r="BC7"/>
  <c r="BC27"/>
  <c r="BE27"/>
  <c r="BD27"/>
  <c r="BC6"/>
  <c r="BE6"/>
  <c r="BD6"/>
  <c r="BE26"/>
  <c r="BD26"/>
  <c r="BC26"/>
  <c r="BE8"/>
  <c r="BD8"/>
  <c r="BC8"/>
  <c r="BE25"/>
  <c r="BD25"/>
  <c r="BC25"/>
  <c r="BE17"/>
  <c r="BD17"/>
  <c r="BC17"/>
  <c r="BE24"/>
  <c r="BD24"/>
  <c r="BC24"/>
  <c r="BE13"/>
  <c r="BD13"/>
  <c r="BC13"/>
  <c r="BE23"/>
  <c r="BD23"/>
  <c r="BC23"/>
  <c r="BE9"/>
  <c r="BD9"/>
  <c r="BC9"/>
  <c r="BE22"/>
  <c r="BD22"/>
  <c r="BC22"/>
</calcChain>
</file>

<file path=xl/sharedStrings.xml><?xml version="1.0" encoding="utf-8"?>
<sst xmlns="http://schemas.openxmlformats.org/spreadsheetml/2006/main" count="2371" uniqueCount="244">
  <si>
    <t>Posn.</t>
  </si>
  <si>
    <t>Name</t>
  </si>
  <si>
    <t>Guests</t>
  </si>
  <si>
    <t>H/C</t>
  </si>
  <si>
    <t xml:space="preserve">COURSE:- </t>
  </si>
  <si>
    <t>Tiebreaker</t>
  </si>
  <si>
    <t>H/C +/-</t>
  </si>
  <si>
    <t>DATE:-</t>
  </si>
  <si>
    <t>TOTAL</t>
  </si>
  <si>
    <t>SCORE</t>
  </si>
  <si>
    <t>PTS</t>
  </si>
  <si>
    <t>H/C+/-</t>
  </si>
  <si>
    <t>Gunn, Ian</t>
  </si>
  <si>
    <t>Griffiths, Derek</t>
  </si>
  <si>
    <t>Ford, John</t>
  </si>
  <si>
    <t>Harrison, Eddie</t>
  </si>
  <si>
    <t>Played</t>
  </si>
  <si>
    <t>Rooks, Jim</t>
  </si>
  <si>
    <t>Sanders, Dave</t>
  </si>
  <si>
    <t>Watts, Dave</t>
  </si>
  <si>
    <t>Grant, Gordon</t>
  </si>
  <si>
    <t>Trewick, Andy</t>
  </si>
  <si>
    <t>South Shields</t>
  </si>
  <si>
    <t>Houghton</t>
  </si>
  <si>
    <t>Wilson, Mark</t>
  </si>
  <si>
    <t>English, Craig</t>
  </si>
  <si>
    <t>Mountford, Bryan</t>
  </si>
  <si>
    <t>Brancepeth</t>
  </si>
  <si>
    <t>Course</t>
  </si>
  <si>
    <t>No</t>
  </si>
  <si>
    <t>Play</t>
  </si>
  <si>
    <t>Handicap</t>
  </si>
  <si>
    <t>ROUND WINNER</t>
  </si>
  <si>
    <t>Points</t>
  </si>
  <si>
    <t>DROP</t>
  </si>
  <si>
    <t>DID NOT PLAY ROUND</t>
  </si>
  <si>
    <t>NEXT LOWEST SCORE</t>
  </si>
  <si>
    <t>CHAMPIONSHIP LEADER</t>
  </si>
  <si>
    <t>DROPPED SCORES</t>
  </si>
  <si>
    <t>West, Gary</t>
  </si>
  <si>
    <t>Dodd, Andy</t>
  </si>
  <si>
    <t>ROUND</t>
  </si>
  <si>
    <t>New play</t>
  </si>
  <si>
    <t>Score</t>
  </si>
  <si>
    <t>Band</t>
  </si>
  <si>
    <t>Full</t>
  </si>
  <si>
    <t>BAND B (10-18 HC)</t>
  </si>
  <si>
    <t>BAND A (0-9 HC)</t>
  </si>
  <si>
    <t>BAND C (19-28 HC)</t>
  </si>
  <si>
    <t>New full</t>
  </si>
  <si>
    <t>Bell, Joe</t>
  </si>
  <si>
    <t>DID NOT PLAY</t>
  </si>
  <si>
    <t>Newbiggin</t>
  </si>
  <si>
    <t>Tynemouth</t>
  </si>
  <si>
    <t>Blyth</t>
  </si>
  <si>
    <t>Total</t>
  </si>
  <si>
    <t>Player / Hole</t>
  </si>
  <si>
    <t>Coates, David</t>
  </si>
  <si>
    <t>Fitzsimon, Bernie</t>
  </si>
  <si>
    <t>Welch, Alan</t>
  </si>
  <si>
    <t>X</t>
  </si>
  <si>
    <t>No Two's</t>
  </si>
  <si>
    <t>Play Off Hole</t>
  </si>
  <si>
    <t>Baberton GC</t>
  </si>
  <si>
    <t>Match</t>
  </si>
  <si>
    <t>Date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</si>
  <si>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</si>
  <si>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</si>
  <si>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</si>
  <si>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</si>
  <si>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</si>
  <si>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</si>
  <si>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</si>
  <si>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</si>
  <si>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</si>
  <si>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</si>
  <si>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</si>
  <si>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</si>
  <si>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Kaisers Matchplay</t>
  </si>
  <si>
    <t>Handicaps &gt;&gt;&gt;</t>
  </si>
  <si>
    <t>SSS 70</t>
  </si>
  <si>
    <t>SSS 66</t>
  </si>
  <si>
    <t>Handicaps</t>
  </si>
  <si>
    <t>Info only</t>
  </si>
  <si>
    <t>Tee Used</t>
  </si>
  <si>
    <t>Hole</t>
  </si>
  <si>
    <t>Yellow Yards</t>
  </si>
  <si>
    <t>Par</t>
  </si>
  <si>
    <t>Stroke Index</t>
  </si>
  <si>
    <t>HCP</t>
  </si>
  <si>
    <t>Gross Score</t>
  </si>
  <si>
    <t>S'ford Points</t>
  </si>
  <si>
    <t>White Yards</t>
  </si>
  <si>
    <t>Out</t>
  </si>
  <si>
    <t>OUT</t>
  </si>
  <si>
    <t>In</t>
  </si>
  <si>
    <t>IN</t>
  </si>
  <si>
    <t>Totals</t>
  </si>
  <si>
    <t>Nett</t>
  </si>
  <si>
    <t>NETT</t>
  </si>
  <si>
    <t>Player 13</t>
  </si>
  <si>
    <t>Player 14</t>
  </si>
  <si>
    <t>Player 15</t>
  </si>
  <si>
    <t>Player 16</t>
  </si>
  <si>
    <t>Slack, Brian</t>
  </si>
  <si>
    <t>Rudd, Steve</t>
  </si>
  <si>
    <t>Handicap Adjustment</t>
  </si>
  <si>
    <t>No Birdies</t>
  </si>
  <si>
    <t>Player 17</t>
  </si>
  <si>
    <t>Player 18</t>
  </si>
  <si>
    <t>Player 19</t>
  </si>
  <si>
    <t>Player 20</t>
  </si>
  <si>
    <t>Player 21</t>
  </si>
  <si>
    <t>Player 22</t>
  </si>
  <si>
    <t>Player 23</t>
  </si>
  <si>
    <t>Player 24</t>
  </si>
  <si>
    <t>Player 25</t>
  </si>
  <si>
    <t>Player 26</t>
  </si>
  <si>
    <t>Player 27</t>
  </si>
  <si>
    <t>Player 28</t>
  </si>
  <si>
    <t>Player 29</t>
  </si>
  <si>
    <t>Player 30</t>
  </si>
  <si>
    <t>Player 31</t>
  </si>
  <si>
    <t>Player 32</t>
  </si>
  <si>
    <t>GUEST 1</t>
  </si>
  <si>
    <t>GUEST 2</t>
  </si>
  <si>
    <t>GUEST 3</t>
  </si>
  <si>
    <t>GUEST 4</t>
  </si>
  <si>
    <t>Guest 3</t>
  </si>
  <si>
    <t>Guest 4</t>
  </si>
  <si>
    <t>DNP</t>
  </si>
  <si>
    <t>WWGS League Table</t>
  </si>
  <si>
    <t>Pos</t>
  </si>
  <si>
    <t>Player</t>
  </si>
  <si>
    <t>Won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</si>
  <si>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</si>
  <si>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</si>
  <si>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</si>
  <si>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</si>
  <si>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</si>
  <si>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</si>
  <si>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</si>
  <si>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</si>
  <si>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</si>
  <si>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</si>
  <si>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</si>
  <si>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</si>
  <si>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</si>
  <si>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</si>
  <si>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</si>
  <si>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</si>
  <si>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r>
      <t xml:space="preserve">*Ties decided by </t>
    </r>
    <r>
      <rPr>
        <b/>
        <u/>
        <sz val="14"/>
        <color indexed="10"/>
        <rFont val="Arial"/>
        <family val="2"/>
      </rPr>
      <t>rounds won</t>
    </r>
    <r>
      <rPr>
        <sz val="14"/>
        <rFont val="Arial"/>
        <family val="2"/>
      </rPr>
      <t xml:space="preserve">, then </t>
    </r>
    <r>
      <rPr>
        <b/>
        <u/>
        <sz val="14"/>
        <rFont val="Arial"/>
        <family val="2"/>
      </rPr>
      <t>most rounds played</t>
    </r>
    <r>
      <rPr>
        <sz val="14"/>
        <rFont val="Arial"/>
        <family val="2"/>
      </rPr>
      <t xml:space="preserve"> then</t>
    </r>
    <r>
      <rPr>
        <sz val="14"/>
        <color indexed="30"/>
        <rFont val="Arial"/>
        <family val="2"/>
      </rPr>
      <t xml:space="preserve"> </t>
    </r>
    <r>
      <rPr>
        <b/>
        <u/>
        <sz val="14"/>
        <color indexed="30"/>
        <rFont val="Arial"/>
        <family val="2"/>
      </rPr>
      <t>highest round score</t>
    </r>
    <r>
      <rPr>
        <sz val="14"/>
        <color indexed="30"/>
        <rFont val="Arial"/>
        <family val="2"/>
      </rPr>
      <t>.</t>
    </r>
  </si>
  <si>
    <t>Total Per Round</t>
  </si>
  <si>
    <t>Y</t>
  </si>
  <si>
    <t>No Winner</t>
  </si>
  <si>
    <t>7=</t>
  </si>
  <si>
    <t>BIRDIE BOWL COMPETITION 2019</t>
  </si>
  <si>
    <t>TWO'S BOWL COMPETITION 2019</t>
  </si>
  <si>
    <t>LONGEST DRIVE COMPETITION 2019</t>
  </si>
  <si>
    <t>NEAREST THE PIN COMPETITION 2019</t>
  </si>
  <si>
    <t>McDonald, Tom</t>
  </si>
  <si>
    <t>Rawlinson, Paul</t>
  </si>
  <si>
    <t>West, Les</t>
  </si>
  <si>
    <t>South Leeds</t>
  </si>
  <si>
    <t>Woodhall Hills</t>
  </si>
  <si>
    <t>Tyneside</t>
  </si>
  <si>
    <t>Ravensworth</t>
  </si>
  <si>
    <t>Woodham</t>
  </si>
  <si>
    <t>Stocksfield</t>
  </si>
  <si>
    <t>Whickham</t>
  </si>
  <si>
    <t>Beamish</t>
  </si>
  <si>
    <t>Durham City</t>
  </si>
  <si>
    <t>Wearside</t>
  </si>
  <si>
    <t>Win</t>
  </si>
  <si>
    <t>Bonus</t>
  </si>
  <si>
    <t>Tie 1</t>
  </si>
  <si>
    <t>Tie 2</t>
  </si>
  <si>
    <t>Tie 3</t>
  </si>
  <si>
    <t>Tie 4</t>
  </si>
  <si>
    <t>Tie 5</t>
  </si>
  <si>
    <t>Tie</t>
  </si>
  <si>
    <t>Rank</t>
  </si>
  <si>
    <t>Position</t>
  </si>
  <si>
    <t>Bar the above</t>
  </si>
  <si>
    <t>Grant, Steve</t>
  </si>
  <si>
    <t>CHAMPIONSHIP LEAGUE TABLE</t>
  </si>
  <si>
    <t>W</t>
  </si>
  <si>
    <t>R17</t>
  </si>
  <si>
    <t>R18</t>
  </si>
  <si>
    <t>8.33m</t>
  </si>
  <si>
    <t>1</t>
  </si>
  <si>
    <t>5.11m</t>
  </si>
  <si>
    <t>1.95m</t>
  </si>
  <si>
    <t>0.62m</t>
  </si>
  <si>
    <t>2</t>
  </si>
  <si>
    <t>15.6m</t>
  </si>
  <si>
    <t>4.55m</t>
  </si>
  <si>
    <t>2.52m</t>
  </si>
  <si>
    <t>11.4m</t>
  </si>
  <si>
    <t>0.5m</t>
  </si>
  <si>
    <t>0.59m</t>
  </si>
  <si>
    <t>4.64m</t>
  </si>
  <si>
    <t>Win/Tie</t>
  </si>
  <si>
    <t>ROUND RESULT</t>
  </si>
  <si>
    <t>T</t>
  </si>
  <si>
    <t>Max</t>
  </si>
  <si>
    <t>Round Winner</t>
  </si>
  <si>
    <t>Tied Winner</t>
  </si>
  <si>
    <t>Dropped Score</t>
  </si>
  <si>
    <t>COLOUR KEY</t>
  </si>
  <si>
    <t>TIED WINNER</t>
  </si>
  <si>
    <t>12.6m</t>
  </si>
  <si>
    <t>14 back 9 (2)</t>
  </si>
  <si>
    <t>18 back 9 (1)</t>
  </si>
  <si>
    <t>1.4m</t>
  </si>
  <si>
    <t>C</t>
  </si>
  <si>
    <t>A</t>
  </si>
  <si>
    <t>N</t>
  </si>
  <si>
    <t>E</t>
  </si>
  <si>
    <t>L</t>
  </si>
  <si>
    <t>D</t>
  </si>
  <si>
    <t>WINNER</t>
  </si>
  <si>
    <t>M</t>
  </si>
  <si>
    <t>H</t>
  </si>
  <si>
    <t>B</t>
  </si>
  <si>
    <t>O</t>
  </si>
  <si>
    <t>2.72m</t>
  </si>
  <si>
    <t>4</t>
  </si>
  <si>
    <t>WWGS CHAMPIONSHIP R16 WEARSIDE, RESULTS &amp; LEAGUE TABLE</t>
  </si>
  <si>
    <t>13 back 9 (1)</t>
  </si>
  <si>
    <t>10 back 9 (1)</t>
  </si>
  <si>
    <t>11 back 9 (2)</t>
  </si>
  <si>
    <t>14 back 9 (1)</t>
  </si>
  <si>
    <t>10 back 9 (2)</t>
  </si>
  <si>
    <t>5 back 9 (2)</t>
  </si>
  <si>
    <t>Paul Baker (guest)</t>
  </si>
  <si>
    <t>Kevin Blenkinsop (guest)</t>
  </si>
  <si>
    <t>Round 16</t>
  </si>
  <si>
    <t>CAN</t>
  </si>
  <si>
    <t>CEL</t>
  </si>
  <si>
    <t>LED</t>
  </si>
  <si>
    <t>ABA</t>
  </si>
  <si>
    <t>NDO</t>
  </si>
  <si>
    <t>NED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</si>
</sst>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d\-mmm"/>
    <numFmt numFmtId="166" formatCode="0;\-0;;@"/>
    <numFmt numFmtId="167" formatCode="hh:mm\ AM/PM_)"/>
    <numFmt numFmtId="168" formatCode="0.0"/>
  </numFmts>
  <fonts count="100">
    <font>
      <sz val="10"/>
      <name val="Arial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u/>
      <sz val="14"/>
      <color indexed="10"/>
      <name val="Arial"/>
      <family val="2"/>
    </font>
    <font>
      <sz val="14"/>
      <color indexed="30"/>
      <name val="Arial"/>
      <family val="2"/>
    </font>
    <font>
      <b/>
      <u/>
      <sz val="14"/>
      <color indexed="30"/>
      <name val="Arial"/>
      <family val="2"/>
    </font>
    <font>
      <u/>
      <sz val="14"/>
      <name val="Arial"/>
      <family val="2"/>
    </font>
    <font>
      <b/>
      <sz val="8"/>
      <name val="Arial"/>
      <family val="2"/>
    </font>
    <font>
      <b/>
      <sz val="14"/>
      <color indexed="10"/>
      <name val="Arial"/>
      <family val="2"/>
    </font>
    <font>
      <sz val="2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4"/>
      <name val="MS Sans Serif"/>
      <family val="2"/>
    </font>
    <font>
      <sz val="12"/>
      <name val="MS Sans Serif"/>
      <family val="2"/>
    </font>
    <font>
      <b/>
      <sz val="11"/>
      <name val="Arial"/>
      <family val="2"/>
    </font>
    <font>
      <b/>
      <sz val="10"/>
      <name val="MS Sans Serif"/>
      <family val="2"/>
    </font>
    <font>
      <b/>
      <sz val="12"/>
      <color indexed="12"/>
      <name val="Arial"/>
      <family val="2"/>
    </font>
    <font>
      <b/>
      <sz val="11"/>
      <color indexed="8"/>
      <name val="Arial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8"/>
      <name val="MS Sans Serif"/>
      <family val="2"/>
    </font>
    <font>
      <sz val="9"/>
      <name val="MS Sans Serif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8"/>
      <name val="Arial"/>
      <family val="2"/>
    </font>
    <font>
      <b/>
      <sz val="9"/>
      <color indexed="8"/>
      <name val="Arial"/>
      <family val="2"/>
    </font>
    <font>
      <sz val="9"/>
      <color indexed="8"/>
      <name val="MS Sans Serif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b/>
      <sz val="12"/>
      <name val="MS Sans Serif"/>
      <family val="2"/>
    </font>
    <font>
      <b/>
      <sz val="12"/>
      <color indexed="10"/>
      <name val="Arial"/>
      <family val="2"/>
    </font>
    <font>
      <sz val="12"/>
      <color indexed="18"/>
      <name val="Arial"/>
      <family val="2"/>
    </font>
    <font>
      <b/>
      <sz val="12"/>
      <color indexed="8"/>
      <name val="Arial"/>
      <family val="2"/>
    </font>
    <font>
      <sz val="12"/>
      <color indexed="8"/>
      <name val="MS Sans Serif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b/>
      <sz val="13"/>
      <name val="Arial"/>
      <family val="2"/>
    </font>
    <font>
      <sz val="14"/>
      <color theme="1"/>
      <name val="Arial"/>
      <family val="2"/>
    </font>
    <font>
      <b/>
      <sz val="14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11.5"/>
      <color theme="9" tint="-0.499984740745262"/>
      <name val="Arial"/>
      <family val="2"/>
    </font>
    <font>
      <b/>
      <sz val="14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b/>
      <sz val="11.5"/>
      <color theme="3" tint="0.39997558519241921"/>
      <name val="Arial"/>
      <family val="2"/>
    </font>
    <font>
      <sz val="11.5"/>
      <color theme="3" tint="0.39997558519241921"/>
      <name val="Arial"/>
      <family val="2"/>
    </font>
    <font>
      <sz val="26"/>
      <color theme="3" tint="0.3999755851924192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.5"/>
      <color rgb="FFFF0000"/>
      <name val="Arial"/>
      <family val="2"/>
    </font>
    <font>
      <sz val="11.5"/>
      <color rgb="FFFF0000"/>
      <name val="Arial"/>
      <family val="2"/>
    </font>
    <font>
      <sz val="26"/>
      <color rgb="FFFF0000"/>
      <name val="Arial"/>
      <family val="2"/>
    </font>
    <font>
      <b/>
      <sz val="14"/>
      <color rgb="FF00B05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1.5"/>
      <color rgb="FF00B050"/>
      <name val="Arial"/>
      <family val="2"/>
    </font>
    <font>
      <sz val="11.5"/>
      <color rgb="FF00B050"/>
      <name val="Arial"/>
      <family val="2"/>
    </font>
    <font>
      <sz val="26"/>
      <color rgb="FF00B050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2"/>
      <color theme="3" tint="0.39997558519241921"/>
      <name val="Arial"/>
      <family val="2"/>
    </font>
    <font>
      <b/>
      <sz val="13"/>
      <color theme="0"/>
      <name val="Arial"/>
      <family val="2"/>
    </font>
    <font>
      <sz val="10"/>
      <color theme="9" tint="-0.499984740745262"/>
      <name val="Arial"/>
      <family val="2"/>
    </font>
    <font>
      <b/>
      <sz val="12"/>
      <color theme="9" tint="-0.499984740745262"/>
      <name val="Arial"/>
      <family val="2"/>
    </font>
    <font>
      <sz val="11.5"/>
      <color theme="9" tint="-0.499984740745262"/>
      <name val="Arial"/>
      <family val="2"/>
    </font>
    <font>
      <b/>
      <sz val="12.5"/>
      <color theme="0"/>
      <name val="MS Sans Serif"/>
      <family val="2"/>
    </font>
    <font>
      <b/>
      <sz val="12"/>
      <color rgb="FFFF0000"/>
      <name val="MS Sans Serif"/>
      <family val="2"/>
    </font>
    <font>
      <sz val="9"/>
      <name val="Arial"/>
      <family val="2"/>
    </font>
    <font>
      <sz val="14"/>
      <color theme="0"/>
      <name val="Arial"/>
      <family val="2"/>
    </font>
    <font>
      <u/>
      <sz val="14"/>
      <color theme="0"/>
      <name val="Arial"/>
      <family val="2"/>
    </font>
    <font>
      <sz val="16"/>
      <color theme="1"/>
      <name val="Calibri"/>
      <family val="2"/>
      <scheme val="minor"/>
    </font>
    <font>
      <sz val="16"/>
      <color theme="0"/>
      <name val="Arial"/>
      <family val="2"/>
    </font>
    <font>
      <sz val="11"/>
      <color theme="0"/>
      <name val="Calibri"/>
      <family val="2"/>
      <scheme val="minor"/>
    </font>
    <font>
      <sz val="15"/>
      <name val="Arial"/>
      <family val="2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sz val="36"/>
      <name val="Arial"/>
      <family val="2"/>
    </font>
    <font>
      <b/>
      <u/>
      <sz val="36"/>
      <color rgb="FF0070C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u/>
      <sz val="34"/>
      <color rgb="FF0070C0"/>
      <name val="Arial"/>
      <family val="2"/>
    </font>
    <font>
      <b/>
      <sz val="11.5"/>
      <color theme="4"/>
      <name val="Arial"/>
      <family val="2"/>
    </font>
    <font>
      <b/>
      <u/>
      <sz val="36"/>
      <color rgb="FF0070C0"/>
      <name val="Lucida Calligraphy"/>
      <family val="4"/>
    </font>
    <font>
      <b/>
      <sz val="1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1FFC1"/>
        <bgColor indexed="64"/>
      </patternFill>
    </fill>
    <fill>
      <patternFill patternType="solid">
        <fgColor rgb="FFFEC2D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BE9A7"/>
        <bgColor indexed="64"/>
      </patternFill>
    </fill>
    <fill>
      <patternFill patternType="solid">
        <fgColor rgb="FF0AD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4FC3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1DDA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5">
    <xf numFmtId="0" fontId="0" fillId="0" borderId="0" xfId="0"/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7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5" fillId="0" borderId="0" xfId="0" applyFont="1"/>
    <xf numFmtId="16" fontId="3" fillId="0" borderId="2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top"/>
    </xf>
    <xf numFmtId="0" fontId="0" fillId="10" borderId="0" xfId="0" applyFill="1"/>
    <xf numFmtId="0" fontId="4" fillId="10" borderId="0" xfId="0" applyNumberFormat="1" applyFont="1" applyFill="1" applyBorder="1" applyAlignment="1" applyProtection="1"/>
    <xf numFmtId="0" fontId="3" fillId="10" borderId="0" xfId="0" applyNumberFormat="1" applyFont="1" applyFill="1" applyBorder="1" applyAlignment="1" applyProtection="1">
      <alignment horizontal="center"/>
    </xf>
    <xf numFmtId="0" fontId="8" fillId="10" borderId="0" xfId="0" applyNumberFormat="1" applyFont="1" applyFill="1" applyBorder="1" applyAlignment="1" applyProtection="1"/>
    <xf numFmtId="0" fontId="3" fillId="10" borderId="0" xfId="0" applyNumberFormat="1" applyFont="1" applyFill="1" applyBorder="1" applyAlignment="1" applyProtection="1">
      <alignment horizontal="left"/>
    </xf>
    <xf numFmtId="0" fontId="3" fillId="10" borderId="0" xfId="0" applyNumberFormat="1" applyFont="1" applyFill="1" applyBorder="1" applyAlignment="1" applyProtection="1"/>
    <xf numFmtId="0" fontId="0" fillId="10" borderId="0" xfId="0" applyNumberFormat="1" applyFont="1" applyFill="1" applyBorder="1" applyAlignment="1" applyProtection="1"/>
    <xf numFmtId="0" fontId="5" fillId="10" borderId="0" xfId="0" applyFont="1" applyFill="1"/>
    <xf numFmtId="0" fontId="1" fillId="10" borderId="0" xfId="0" applyNumberFormat="1" applyFont="1" applyFill="1" applyBorder="1" applyAlignment="1" applyProtection="1">
      <alignment horizontal="center"/>
    </xf>
    <xf numFmtId="0" fontId="1" fillId="10" borderId="0" xfId="0" applyNumberFormat="1" applyFont="1" applyFill="1" applyBorder="1" applyAlignment="1" applyProtection="1"/>
    <xf numFmtId="0" fontId="10" fillId="10" borderId="0" xfId="0" applyNumberFormat="1" applyFont="1" applyFill="1" applyBorder="1" applyAlignment="1" applyProtection="1"/>
    <xf numFmtId="0" fontId="5" fillId="10" borderId="0" xfId="0" applyNumberFormat="1" applyFont="1" applyFill="1" applyBorder="1" applyAlignment="1" applyProtection="1"/>
    <xf numFmtId="0" fontId="1" fillId="10" borderId="0" xfId="0" applyNumberFormat="1" applyFont="1" applyFill="1" applyBorder="1" applyAlignment="1" applyProtection="1">
      <alignment vertical="top"/>
    </xf>
    <xf numFmtId="0" fontId="5" fillId="10" borderId="8" xfId="0" applyNumberFormat="1" applyFont="1" applyFill="1" applyBorder="1" applyAlignment="1" applyProtection="1">
      <alignment horizontal="center"/>
    </xf>
    <xf numFmtId="0" fontId="5" fillId="10" borderId="9" xfId="0" applyNumberFormat="1" applyFont="1" applyFill="1" applyBorder="1" applyAlignment="1" applyProtection="1"/>
    <xf numFmtId="0" fontId="4" fillId="10" borderId="0" xfId="0" applyNumberFormat="1" applyFont="1" applyFill="1" applyBorder="1" applyAlignment="1" applyProtection="1">
      <alignment horizontal="left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7" fillId="10" borderId="0" xfId="0" applyFont="1" applyFill="1" applyAlignment="1">
      <alignment horizontal="center"/>
    </xf>
    <xf numFmtId="0" fontId="15" fillId="10" borderId="0" xfId="0" applyFont="1" applyFill="1" applyAlignment="1">
      <alignment horizontal="right"/>
    </xf>
    <xf numFmtId="0" fontId="15" fillId="10" borderId="0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20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0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7" xfId="0" applyNumberFormat="1" applyFont="1" applyFill="1" applyBorder="1" applyAlignment="1" applyProtection="1">
      <alignment horizontal="center" textRotation="90"/>
    </xf>
    <xf numFmtId="0" fontId="52" fillId="0" borderId="37" xfId="0" applyNumberFormat="1" applyFont="1" applyFill="1" applyBorder="1" applyAlignment="1" applyProtection="1">
      <alignment horizontal="center" textRotation="90"/>
      <protection locked="0"/>
    </xf>
    <xf numFmtId="0" fontId="52" fillId="0" borderId="1" xfId="0" applyNumberFormat="1" applyFont="1" applyFill="1" applyBorder="1" applyAlignment="1" applyProtection="1">
      <alignment horizontal="center" textRotation="90"/>
      <protection locked="0"/>
    </xf>
    <xf numFmtId="0" fontId="51" fillId="0" borderId="1" xfId="0" applyNumberFormat="1" applyFont="1" applyFill="1" applyBorder="1" applyAlignment="1" applyProtection="1">
      <alignment horizontal="center" vertical="center"/>
      <protection locked="0"/>
    </xf>
    <xf numFmtId="1" fontId="53" fillId="0" borderId="5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5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7" xfId="0" applyNumberFormat="1" applyFont="1" applyFill="1" applyBorder="1" applyAlignment="1" applyProtection="1">
      <alignment horizontal="center" textRotation="90"/>
    </xf>
    <xf numFmtId="0" fontId="55" fillId="0" borderId="37" xfId="0" applyNumberFormat="1" applyFont="1" applyFill="1" applyBorder="1" applyAlignment="1" applyProtection="1">
      <alignment horizontal="center" textRotation="90"/>
      <protection locked="0"/>
    </xf>
    <xf numFmtId="0" fontId="55" fillId="0" borderId="1" xfId="0" applyNumberFormat="1" applyFont="1" applyFill="1" applyBorder="1" applyAlignment="1" applyProtection="1">
      <alignment horizontal="center" textRotation="90"/>
      <protection locked="0"/>
    </xf>
    <xf numFmtId="0" fontId="56" fillId="0" borderId="0" xfId="0" applyFont="1"/>
    <xf numFmtId="0" fontId="54" fillId="0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1" xfId="0" applyNumberFormat="1" applyFont="1" applyFill="1" applyBorder="1" applyAlignment="1" applyProtection="1">
      <alignment horizontal="center"/>
      <protection locked="0"/>
    </xf>
    <xf numFmtId="0" fontId="58" fillId="0" borderId="0" xfId="0" applyFont="1"/>
    <xf numFmtId="0" fontId="59" fillId="0" borderId="0" xfId="0" applyNumberFormat="1" applyFont="1" applyFill="1" applyBorder="1" applyAlignment="1" applyProtection="1">
      <alignment horizontal="center"/>
    </xf>
    <xf numFmtId="0" fontId="6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1" fillId="0" borderId="37" xfId="0" applyNumberFormat="1" applyFont="1" applyFill="1" applyBorder="1" applyAlignment="1" applyProtection="1">
      <alignment horizontal="center" textRotation="90"/>
    </xf>
    <xf numFmtId="0" fontId="61" fillId="0" borderId="37" xfId="0" applyNumberFormat="1" applyFont="1" applyFill="1" applyBorder="1" applyAlignment="1" applyProtection="1">
      <alignment horizontal="center" textRotation="90"/>
      <protection locked="0"/>
    </xf>
    <xf numFmtId="0" fontId="61" fillId="0" borderId="1" xfId="0" applyNumberFormat="1" applyFont="1" applyFill="1" applyBorder="1" applyAlignment="1" applyProtection="1">
      <alignment horizontal="center" textRotation="90"/>
      <protection locked="0"/>
    </xf>
    <xf numFmtId="0" fontId="62" fillId="0" borderId="0" xfId="0" applyFont="1"/>
    <xf numFmtId="0" fontId="60" fillId="0" borderId="1" xfId="0" applyNumberFormat="1" applyFont="1" applyFill="1" applyBorder="1" applyAlignment="1" applyProtection="1">
      <alignment horizontal="center" vertical="center"/>
      <protection locked="0"/>
    </xf>
    <xf numFmtId="0" fontId="64" fillId="0" borderId="0" xfId="0" applyFont="1"/>
    <xf numFmtId="2" fontId="53" fillId="0" borderId="17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/>
    </xf>
    <xf numFmtId="0" fontId="62" fillId="0" borderId="0" xfId="0" applyNumberFormat="1" applyFont="1" applyFill="1" applyBorder="1" applyAlignment="1" applyProtection="1">
      <alignment horizontal="center"/>
    </xf>
    <xf numFmtId="0" fontId="6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37" xfId="0" applyNumberFormat="1" applyFont="1" applyFill="1" applyBorder="1" applyAlignment="1" applyProtection="1">
      <alignment horizontal="center" textRotation="90"/>
    </xf>
    <xf numFmtId="0" fontId="67" fillId="0" borderId="37" xfId="0" applyNumberFormat="1" applyFont="1" applyFill="1" applyBorder="1" applyAlignment="1" applyProtection="1">
      <alignment horizontal="center" textRotation="90"/>
      <protection locked="0"/>
    </xf>
    <xf numFmtId="0" fontId="67" fillId="0" borderId="1" xfId="0" applyNumberFormat="1" applyFont="1" applyFill="1" applyBorder="1" applyAlignment="1" applyProtection="1">
      <alignment horizontal="center" textRotation="90"/>
      <protection locked="0"/>
    </xf>
    <xf numFmtId="0" fontId="68" fillId="0" borderId="0" xfId="0" applyFont="1"/>
    <xf numFmtId="0" fontId="66" fillId="0" borderId="1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/>
    <xf numFmtId="0" fontId="71" fillId="0" borderId="0" xfId="0" applyNumberFormat="1" applyFont="1" applyFill="1" applyBorder="1" applyAlignment="1" applyProtection="1">
      <alignment horizontal="center"/>
    </xf>
    <xf numFmtId="0" fontId="68" fillId="0" borderId="0" xfId="0" applyNumberFormat="1" applyFont="1" applyFill="1" applyBorder="1" applyAlignment="1" applyProtection="1">
      <alignment horizontal="center"/>
    </xf>
    <xf numFmtId="49" fontId="53" fillId="0" borderId="6" xfId="0" applyNumberFormat="1" applyFont="1" applyFill="1" applyBorder="1" applyAlignment="1" applyProtection="1">
      <alignment horizontal="center" vertical="center"/>
      <protection locked="0"/>
    </xf>
    <xf numFmtId="49" fontId="53" fillId="0" borderId="28" xfId="0" applyNumberFormat="1" applyFont="1" applyFill="1" applyBorder="1" applyAlignment="1" applyProtection="1">
      <alignment horizontal="center" vertical="center"/>
      <protection locked="0"/>
    </xf>
    <xf numFmtId="49" fontId="53" fillId="0" borderId="2" xfId="0" applyNumberFormat="1" applyFont="1" applyFill="1" applyBorder="1" applyAlignment="1" applyProtection="1">
      <alignment horizontal="center" vertical="center"/>
      <protection locked="0"/>
    </xf>
    <xf numFmtId="49" fontId="53" fillId="0" borderId="5" xfId="0" applyNumberFormat="1" applyFont="1" applyFill="1" applyBorder="1" applyAlignment="1" applyProtection="1">
      <alignment horizontal="center" vertical="center"/>
    </xf>
    <xf numFmtId="49" fontId="53" fillId="0" borderId="2" xfId="0" applyNumberFormat="1" applyFont="1" applyFill="1" applyBorder="1" applyAlignment="1" applyProtection="1">
      <alignment horizontal="center" vertical="center"/>
    </xf>
    <xf numFmtId="49" fontId="53" fillId="0" borderId="6" xfId="0" applyNumberFormat="1" applyFont="1" applyFill="1" applyBorder="1" applyAlignment="1" applyProtection="1">
      <alignment horizontal="center" vertical="center"/>
    </xf>
    <xf numFmtId="49" fontId="53" fillId="0" borderId="28" xfId="0" applyNumberFormat="1" applyFont="1" applyFill="1" applyBorder="1" applyAlignment="1" applyProtection="1">
      <alignment horizontal="center" vertical="center"/>
    </xf>
    <xf numFmtId="49" fontId="53" fillId="0" borderId="17" xfId="0" applyNumberFormat="1" applyFont="1" applyFill="1" applyBorder="1" applyAlignment="1" applyProtection="1">
      <alignment horizontal="center" vertical="center"/>
    </xf>
    <xf numFmtId="49" fontId="53" fillId="0" borderId="22" xfId="0" applyNumberFormat="1" applyFont="1" applyFill="1" applyBorder="1" applyAlignment="1" applyProtection="1">
      <alignment horizontal="center" vertical="center"/>
    </xf>
    <xf numFmtId="49" fontId="53" fillId="0" borderId="41" xfId="0" applyNumberFormat="1" applyFont="1" applyFill="1" applyBorder="1" applyAlignment="1" applyProtection="1">
      <alignment horizontal="center" vertical="center"/>
    </xf>
    <xf numFmtId="49" fontId="53" fillId="0" borderId="1" xfId="0" applyNumberFormat="1" applyFont="1" applyFill="1" applyBorder="1" applyAlignment="1" applyProtection="1">
      <alignment horizontal="center" vertical="center"/>
    </xf>
    <xf numFmtId="0" fontId="74" fillId="0" borderId="1" xfId="0" applyNumberFormat="1" applyFont="1" applyFill="1" applyBorder="1" applyAlignment="1" applyProtection="1">
      <alignment horizontal="center"/>
      <protection locked="0"/>
    </xf>
    <xf numFmtId="49" fontId="57" fillId="0" borderId="6" xfId="0" applyNumberFormat="1" applyFont="1" applyFill="1" applyBorder="1" applyAlignment="1" applyProtection="1">
      <alignment horizontal="center" vertical="center"/>
      <protection locked="0"/>
    </xf>
    <xf numFmtId="49" fontId="57" fillId="0" borderId="28" xfId="0" applyNumberFormat="1" applyFont="1" applyFill="1" applyBorder="1" applyAlignment="1" applyProtection="1">
      <alignment horizontal="center" vertical="center"/>
      <protection locked="0"/>
    </xf>
    <xf numFmtId="49" fontId="57" fillId="0" borderId="2" xfId="0" applyNumberFormat="1" applyFont="1" applyFill="1" applyBorder="1" applyAlignment="1" applyProtection="1">
      <alignment horizontal="center" vertical="center"/>
      <protection locked="0"/>
    </xf>
    <xf numFmtId="49" fontId="57" fillId="0" borderId="2" xfId="0" applyNumberFormat="1" applyFont="1" applyFill="1" applyBorder="1" applyAlignment="1" applyProtection="1">
      <alignment vertical="center"/>
      <protection locked="0"/>
    </xf>
    <xf numFmtId="49" fontId="57" fillId="0" borderId="2" xfId="0" applyNumberFormat="1" applyFont="1" applyFill="1" applyBorder="1" applyAlignment="1" applyProtection="1">
      <alignment horizontal="center" vertical="center"/>
    </xf>
    <xf numFmtId="49" fontId="57" fillId="0" borderId="6" xfId="0" applyNumberFormat="1" applyFont="1" applyFill="1" applyBorder="1" applyAlignment="1" applyProtection="1">
      <alignment horizontal="center" vertical="center"/>
    </xf>
    <xf numFmtId="49" fontId="57" fillId="0" borderId="28" xfId="0" applyNumberFormat="1" applyFont="1" applyFill="1" applyBorder="1" applyAlignment="1" applyProtection="1">
      <alignment horizontal="center" vertical="center"/>
    </xf>
    <xf numFmtId="49" fontId="57" fillId="0" borderId="2" xfId="0" applyNumberFormat="1" applyFont="1" applyFill="1" applyBorder="1" applyAlignment="1" applyProtection="1">
      <alignment vertical="center"/>
    </xf>
    <xf numFmtId="49" fontId="57" fillId="0" borderId="17" xfId="0" applyNumberFormat="1" applyFont="1" applyFill="1" applyBorder="1" applyAlignment="1" applyProtection="1">
      <alignment horizontal="center" vertical="center"/>
    </xf>
    <xf numFmtId="49" fontId="57" fillId="0" borderId="22" xfId="0" applyNumberFormat="1" applyFont="1" applyFill="1" applyBorder="1" applyAlignment="1" applyProtection="1">
      <alignment horizontal="center" vertical="center"/>
    </xf>
    <xf numFmtId="49" fontId="57" fillId="0" borderId="41" xfId="0" applyNumberFormat="1" applyFont="1" applyFill="1" applyBorder="1" applyAlignment="1" applyProtection="1">
      <alignment horizontal="center" vertical="center"/>
    </xf>
    <xf numFmtId="1" fontId="63" fillId="0" borderId="5" xfId="0" applyNumberFormat="1" applyFont="1" applyFill="1" applyBorder="1" applyAlignment="1" applyProtection="1">
      <alignment horizontal="center" vertical="center"/>
    </xf>
    <xf numFmtId="49" fontId="57" fillId="0" borderId="15" xfId="0" applyNumberFormat="1" applyFont="1" applyFill="1" applyBorder="1" applyAlignment="1" applyProtection="1">
      <alignment horizontal="center" vertical="center"/>
    </xf>
    <xf numFmtId="1" fontId="57" fillId="0" borderId="15" xfId="0" applyNumberFormat="1" applyFont="1" applyFill="1" applyBorder="1" applyAlignment="1" applyProtection="1">
      <alignment horizontal="center" vertical="center"/>
    </xf>
    <xf numFmtId="49" fontId="57" fillId="0" borderId="20" xfId="0" applyNumberFormat="1" applyFont="1" applyFill="1" applyBorder="1" applyAlignment="1" applyProtection="1">
      <alignment horizontal="center" vertical="center"/>
    </xf>
    <xf numFmtId="49" fontId="57" fillId="0" borderId="24" xfId="0" applyNumberFormat="1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left"/>
      <protection locked="0"/>
    </xf>
    <xf numFmtId="165" fontId="21" fillId="2" borderId="9" xfId="0" applyNumberFormat="1" applyFont="1" applyFill="1" applyBorder="1" applyAlignment="1" applyProtection="1">
      <alignment horizontal="left" vertical="center"/>
    </xf>
    <xf numFmtId="0" fontId="21" fillId="2" borderId="9" xfId="0" applyFont="1" applyFill="1" applyBorder="1" applyAlignment="1" applyProtection="1">
      <alignment horizontal="right" vertical="center"/>
    </xf>
    <xf numFmtId="18" fontId="21" fillId="2" borderId="9" xfId="0" applyNumberFormat="1" applyFont="1" applyFill="1" applyBorder="1" applyAlignment="1" applyProtection="1">
      <alignment horizontal="left" vertical="center"/>
    </xf>
    <xf numFmtId="0" fontId="21" fillId="2" borderId="10" xfId="0" applyFont="1" applyFill="1" applyBorder="1" applyProtection="1"/>
    <xf numFmtId="167" fontId="21" fillId="2" borderId="9" xfId="0" applyNumberFormat="1" applyFont="1" applyFill="1" applyBorder="1" applyAlignment="1" applyProtection="1">
      <alignment horizontal="left" vertical="center"/>
    </xf>
    <xf numFmtId="0" fontId="21" fillId="2" borderId="9" xfId="0" applyFont="1" applyFill="1" applyBorder="1" applyProtection="1"/>
    <xf numFmtId="0" fontId="8" fillId="2" borderId="9" xfId="0" applyFont="1" applyFill="1" applyBorder="1" applyAlignment="1" applyProtection="1">
      <alignment horizontal="left"/>
    </xf>
    <xf numFmtId="0" fontId="22" fillId="2" borderId="9" xfId="0" applyFont="1" applyFill="1" applyBorder="1" applyAlignment="1" applyProtection="1">
      <alignment horizontal="center" vertical="center"/>
    </xf>
    <xf numFmtId="0" fontId="0" fillId="2" borderId="9" xfId="0" applyFill="1" applyBorder="1"/>
    <xf numFmtId="0" fontId="22" fillId="10" borderId="10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21" fillId="2" borderId="25" xfId="0" applyFont="1" applyFill="1" applyBorder="1" applyProtection="1"/>
    <xf numFmtId="0" fontId="21" fillId="2" borderId="0" xfId="0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0" fontId="0" fillId="2" borderId="0" xfId="0" applyFill="1" applyBorder="1"/>
    <xf numFmtId="0" fontId="8" fillId="10" borderId="25" xfId="0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8" fillId="10" borderId="25" xfId="0" applyFont="1" applyFill="1" applyBorder="1" applyAlignment="1" applyProtection="1">
      <alignment horizontal="left" vertical="center"/>
      <protection hidden="1"/>
    </xf>
    <xf numFmtId="0" fontId="0" fillId="2" borderId="0" xfId="0" applyFill="1" applyProtection="1"/>
    <xf numFmtId="0" fontId="8" fillId="2" borderId="25" xfId="0" applyFont="1" applyFill="1" applyBorder="1" applyProtection="1"/>
    <xf numFmtId="0" fontId="26" fillId="2" borderId="0" xfId="0" applyFont="1" applyFill="1" applyBorder="1" applyAlignment="1" applyProtection="1"/>
    <xf numFmtId="0" fontId="25" fillId="2" borderId="0" xfId="0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8" fillId="2" borderId="0" xfId="0" applyFont="1" applyFill="1" applyBorder="1" applyProtection="1"/>
    <xf numFmtId="0" fontId="0" fillId="10" borderId="25" xfId="0" applyFill="1" applyBorder="1" applyProtection="1"/>
    <xf numFmtId="0" fontId="25" fillId="2" borderId="25" xfId="0" applyFont="1" applyFill="1" applyBorder="1" applyProtection="1"/>
    <xf numFmtId="0" fontId="25" fillId="2" borderId="0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25" fillId="2" borderId="0" xfId="0" applyFont="1" applyFill="1" applyBorder="1" applyProtection="1"/>
    <xf numFmtId="0" fontId="0" fillId="2" borderId="0" xfId="0" applyFill="1" applyBorder="1" applyAlignment="1" applyProtection="1"/>
    <xf numFmtId="0" fontId="25" fillId="2" borderId="0" xfId="0" applyFont="1" applyFill="1" applyBorder="1" applyAlignment="1" applyProtection="1">
      <alignment horizontal="right" vertical="center"/>
    </xf>
    <xf numFmtId="0" fontId="28" fillId="2" borderId="0" xfId="0" applyFont="1" applyFill="1" applyBorder="1" applyAlignment="1" applyProtection="1">
      <alignment horizontal="center" vertical="center"/>
    </xf>
    <xf numFmtId="0" fontId="29" fillId="2" borderId="0" xfId="0" applyFont="1" applyFill="1" applyBorder="1" applyProtection="1"/>
    <xf numFmtId="0" fontId="28" fillId="2" borderId="1" xfId="0" applyFont="1" applyFill="1" applyBorder="1" applyAlignment="1" applyProtection="1">
      <alignment horizontal="center" vertical="center"/>
    </xf>
    <xf numFmtId="0" fontId="25" fillId="2" borderId="26" xfId="0" applyFont="1" applyFill="1" applyBorder="1" applyAlignment="1" applyProtection="1">
      <alignment horizontal="center"/>
      <protection locked="0"/>
    </xf>
    <xf numFmtId="0" fontId="30" fillId="2" borderId="0" xfId="0" applyFont="1" applyFill="1" applyBorder="1" applyAlignment="1" applyProtection="1">
      <alignment horizontal="center"/>
      <protection locked="0"/>
    </xf>
    <xf numFmtId="0" fontId="29" fillId="10" borderId="25" xfId="0" applyFont="1" applyFill="1" applyBorder="1" applyProtection="1"/>
    <xf numFmtId="0" fontId="8" fillId="2" borderId="0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vertical="center"/>
    </xf>
    <xf numFmtId="0" fontId="0" fillId="2" borderId="45" xfId="0" applyFill="1" applyBorder="1" applyProtection="1"/>
    <xf numFmtId="0" fontId="8" fillId="2" borderId="17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/>
    <xf numFmtId="0" fontId="32" fillId="6" borderId="6" xfId="0" applyFont="1" applyFill="1" applyBorder="1" applyAlignment="1" applyProtection="1">
      <alignment horizontal="center" vertical="center"/>
    </xf>
    <xf numFmtId="0" fontId="32" fillId="14" borderId="2" xfId="0" applyFont="1" applyFill="1" applyBorder="1" applyAlignment="1" applyProtection="1">
      <alignment horizontal="center" vertical="center" wrapText="1"/>
      <protection locked="0"/>
    </xf>
    <xf numFmtId="0" fontId="32" fillId="7" borderId="2" xfId="0" applyFont="1" applyFill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4" fillId="2" borderId="0" xfId="0" applyFont="1" applyFill="1" applyBorder="1" applyAlignment="1" applyProtection="1">
      <alignment horizontal="center"/>
    </xf>
    <xf numFmtId="0" fontId="35" fillId="0" borderId="1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1" fillId="0" borderId="0" xfId="0" applyFont="1" applyBorder="1" applyProtection="1"/>
    <xf numFmtId="0" fontId="34" fillId="0" borderId="0" xfId="0" applyFont="1" applyBorder="1" applyAlignment="1" applyProtection="1">
      <alignment horizontal="center"/>
    </xf>
    <xf numFmtId="0" fontId="35" fillId="7" borderId="1" xfId="0" applyFont="1" applyFill="1" applyBorder="1" applyAlignment="1" applyProtection="1">
      <alignment horizontal="center" vertical="center" wrapText="1"/>
    </xf>
    <xf numFmtId="0" fontId="34" fillId="5" borderId="46" xfId="0" applyFont="1" applyFill="1" applyBorder="1" applyAlignment="1" applyProtection="1">
      <alignment horizontal="center" vertical="center"/>
    </xf>
    <xf numFmtId="0" fontId="34" fillId="7" borderId="47" xfId="0" applyFont="1" applyFill="1" applyBorder="1" applyAlignment="1" applyProtection="1">
      <alignment horizontal="center" vertical="center"/>
    </xf>
    <xf numFmtId="0" fontId="34" fillId="3" borderId="47" xfId="0" applyFont="1" applyFill="1" applyBorder="1" applyAlignment="1" applyProtection="1">
      <alignment horizontal="center" vertical="center"/>
    </xf>
    <xf numFmtId="0" fontId="35" fillId="8" borderId="1" xfId="0" applyFont="1" applyFill="1" applyBorder="1" applyAlignment="1" applyProtection="1">
      <alignment horizontal="center" vertical="center" wrapText="1"/>
    </xf>
    <xf numFmtId="0" fontId="36" fillId="2" borderId="0" xfId="0" applyFont="1" applyFill="1" applyBorder="1" applyProtection="1"/>
    <xf numFmtId="0" fontId="31" fillId="2" borderId="0" xfId="0" applyFont="1" applyFill="1" applyBorder="1"/>
    <xf numFmtId="0" fontId="32" fillId="2" borderId="2" xfId="0" applyFont="1" applyFill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36" fillId="10" borderId="25" xfId="0" applyFont="1" applyFill="1" applyBorder="1" applyProtection="1"/>
    <xf numFmtId="0" fontId="31" fillId="10" borderId="0" xfId="0" applyFont="1" applyFill="1"/>
    <xf numFmtId="0" fontId="31" fillId="0" borderId="0" xfId="0" applyFont="1"/>
    <xf numFmtId="0" fontId="19" fillId="2" borderId="26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37" fillId="2" borderId="25" xfId="0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/>
    </xf>
    <xf numFmtId="0" fontId="40" fillId="2" borderId="0" xfId="0" applyNumberFormat="1" applyFont="1" applyFill="1" applyBorder="1" applyAlignment="1" applyProtection="1">
      <alignment horizontal="center" vertical="center"/>
    </xf>
    <xf numFmtId="0" fontId="38" fillId="2" borderId="48" xfId="0" applyFont="1" applyFill="1" applyBorder="1" applyAlignment="1" applyProtection="1">
      <alignment horizontal="center" vertical="center"/>
    </xf>
    <xf numFmtId="0" fontId="38" fillId="2" borderId="49" xfId="0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horizontal="center" vertical="center"/>
    </xf>
    <xf numFmtId="0" fontId="41" fillId="2" borderId="0" xfId="0" applyFont="1" applyFill="1" applyBorder="1" applyProtection="1"/>
    <xf numFmtId="0" fontId="37" fillId="2" borderId="0" xfId="0" applyFont="1" applyFill="1" applyBorder="1" applyAlignment="1" applyProtection="1">
      <alignment horizontal="center" vertical="center"/>
      <protection locked="0"/>
    </xf>
    <xf numFmtId="0" fontId="41" fillId="10" borderId="25" xfId="0" applyFont="1" applyFill="1" applyBorder="1" applyProtection="1"/>
    <xf numFmtId="0" fontId="23" fillId="2" borderId="0" xfId="0" applyFont="1" applyFill="1"/>
    <xf numFmtId="0" fontId="8" fillId="6" borderId="6" xfId="0" applyFont="1" applyFill="1" applyBorder="1" applyAlignment="1" applyProtection="1">
      <alignment horizontal="center" vertical="center"/>
    </xf>
    <xf numFmtId="0" fontId="42" fillId="14" borderId="2" xfId="0" applyFont="1" applyFill="1" applyBorder="1" applyAlignment="1" applyProtection="1">
      <alignment horizontal="center" vertical="center"/>
      <protection locked="0"/>
    </xf>
    <xf numFmtId="0" fontId="42" fillId="7" borderId="2" xfId="0" applyFont="1" applyFill="1" applyBorder="1" applyAlignment="1" applyProtection="1">
      <alignment horizontal="center" vertical="center"/>
      <protection locked="0"/>
    </xf>
    <xf numFmtId="0" fontId="43" fillId="0" borderId="4" xfId="0" applyFont="1" applyBorder="1" applyAlignment="1" applyProtection="1">
      <alignment horizontal="center" vertical="center"/>
      <protection locked="0"/>
    </xf>
    <xf numFmtId="0" fontId="44" fillId="2" borderId="0" xfId="0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45" fillId="5" borderId="2" xfId="0" applyNumberFormat="1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45" fillId="0" borderId="2" xfId="0" applyFont="1" applyFill="1" applyBorder="1" applyAlignment="1" applyProtection="1">
      <alignment horizontal="center" vertical="center"/>
      <protection hidden="1"/>
    </xf>
    <xf numFmtId="0" fontId="46" fillId="0" borderId="0" xfId="0" applyFont="1" applyBorder="1" applyProtection="1"/>
    <xf numFmtId="0" fontId="23" fillId="2" borderId="0" xfId="0" applyFont="1" applyFill="1" applyBorder="1"/>
    <xf numFmtId="0" fontId="42" fillId="0" borderId="2" xfId="0" applyFont="1" applyBorder="1" applyAlignment="1" applyProtection="1">
      <alignment horizontal="center"/>
      <protection locked="0"/>
    </xf>
    <xf numFmtId="0" fontId="42" fillId="4" borderId="2" xfId="0" applyFont="1" applyFill="1" applyBorder="1" applyAlignment="1" applyProtection="1">
      <alignment horizontal="center"/>
      <protection locked="0"/>
    </xf>
    <xf numFmtId="0" fontId="43" fillId="0" borderId="2" xfId="0" applyFont="1" applyBorder="1" applyAlignment="1" applyProtection="1">
      <alignment horizontal="center" vertical="center"/>
      <protection locked="0"/>
    </xf>
    <xf numFmtId="0" fontId="46" fillId="10" borderId="25" xfId="0" applyFont="1" applyFill="1" applyBorder="1" applyProtection="1"/>
    <xf numFmtId="0" fontId="23" fillId="10" borderId="0" xfId="0" applyFont="1" applyFill="1"/>
    <xf numFmtId="0" fontId="23" fillId="0" borderId="0" xfId="0" applyFont="1"/>
    <xf numFmtId="0" fontId="23" fillId="2" borderId="0" xfId="0" applyFont="1" applyFill="1" applyAlignment="1">
      <alignment vertical="center"/>
    </xf>
    <xf numFmtId="0" fontId="23" fillId="2" borderId="0" xfId="0" applyFont="1" applyFill="1" applyBorder="1" applyAlignment="1">
      <alignment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43" fillId="0" borderId="25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45" fillId="2" borderId="50" xfId="0" applyNumberFormat="1" applyFont="1" applyFill="1" applyBorder="1" applyAlignment="1" applyProtection="1">
      <alignment horizontal="center" vertical="center"/>
    </xf>
    <xf numFmtId="0" fontId="9" fillId="2" borderId="51" xfId="0" applyFont="1" applyFill="1" applyBorder="1" applyAlignment="1" applyProtection="1">
      <alignment horizontal="center" vertical="center"/>
    </xf>
    <xf numFmtId="0" fontId="45" fillId="2" borderId="50" xfId="0" applyFont="1" applyFill="1" applyBorder="1" applyAlignment="1" applyProtection="1">
      <alignment horizontal="center" vertical="center"/>
    </xf>
    <xf numFmtId="0" fontId="46" fillId="2" borderId="0" xfId="0" applyFont="1" applyFill="1" applyBorder="1" applyProtection="1"/>
    <xf numFmtId="0" fontId="43" fillId="0" borderId="0" xfId="0" applyFont="1" applyFill="1" applyBorder="1" applyAlignment="1" applyProtection="1">
      <alignment horizontal="center" vertical="center"/>
      <protection locked="0"/>
    </xf>
    <xf numFmtId="0" fontId="8" fillId="14" borderId="2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/>
    </xf>
    <xf numFmtId="0" fontId="45" fillId="0" borderId="1" xfId="0" applyNumberFormat="1" applyFont="1" applyFill="1" applyBorder="1" applyAlignment="1" applyProtection="1">
      <alignment horizontal="center" vertical="center"/>
    </xf>
    <xf numFmtId="0" fontId="9" fillId="5" borderId="46" xfId="0" applyFont="1" applyFill="1" applyBorder="1" applyAlignment="1" applyProtection="1">
      <alignment horizontal="center" vertical="center"/>
    </xf>
    <xf numFmtId="0" fontId="9" fillId="7" borderId="47" xfId="0" applyFont="1" applyFill="1" applyBorder="1" applyAlignment="1" applyProtection="1">
      <alignment horizontal="center" vertical="center"/>
    </xf>
    <xf numFmtId="0" fontId="9" fillId="3" borderId="5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5" fillId="2" borderId="53" xfId="0" applyNumberFormat="1" applyFont="1" applyFill="1" applyBorder="1" applyAlignment="1" applyProtection="1">
      <alignment horizontal="center" vertical="center"/>
    </xf>
    <xf numFmtId="0" fontId="9" fillId="2" borderId="49" xfId="0" applyFont="1" applyFill="1" applyBorder="1" applyAlignment="1" applyProtection="1">
      <alignment horizontal="center" vertical="center"/>
    </xf>
    <xf numFmtId="0" fontId="45" fillId="0" borderId="53" xfId="0" applyFont="1" applyFill="1" applyBorder="1" applyAlignment="1" applyProtection="1">
      <alignment horizontal="center" vertical="center"/>
    </xf>
    <xf numFmtId="0" fontId="47" fillId="0" borderId="25" xfId="0" applyFont="1" applyFill="1" applyBorder="1" applyAlignment="1" applyProtection="1">
      <alignment horizontal="center" vertical="center"/>
      <protection locked="0"/>
    </xf>
    <xf numFmtId="0" fontId="44" fillId="2" borderId="0" xfId="0" applyFont="1" applyFill="1" applyBorder="1" applyProtection="1"/>
    <xf numFmtId="0" fontId="48" fillId="0" borderId="0" xfId="0" applyFont="1" applyFill="1" applyBorder="1" applyProtection="1"/>
    <xf numFmtId="0" fontId="44" fillId="0" borderId="0" xfId="0" applyFont="1" applyFill="1" applyBorder="1" applyProtection="1"/>
    <xf numFmtId="0" fontId="44" fillId="2" borderId="51" xfId="0" applyFont="1" applyFill="1" applyBorder="1" applyAlignment="1" applyProtection="1">
      <alignment horizontal="center" vertical="center"/>
    </xf>
    <xf numFmtId="0" fontId="45" fillId="0" borderId="50" xfId="0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Protection="1"/>
    <xf numFmtId="0" fontId="45" fillId="0" borderId="1" xfId="0" applyNumberFormat="1" applyFont="1" applyFill="1" applyBorder="1" applyAlignment="1" applyProtection="1">
      <alignment horizontal="center" vertical="center"/>
      <protection hidden="1"/>
    </xf>
    <xf numFmtId="0" fontId="44" fillId="5" borderId="46" xfId="0" applyFont="1" applyFill="1" applyBorder="1" applyAlignment="1" applyProtection="1">
      <alignment horizontal="center" vertical="center"/>
      <protection hidden="1"/>
    </xf>
    <xf numFmtId="0" fontId="44" fillId="7" borderId="47" xfId="0" applyFont="1" applyFill="1" applyBorder="1" applyAlignment="1" applyProtection="1">
      <alignment horizontal="center" vertical="center"/>
      <protection hidden="1"/>
    </xf>
    <xf numFmtId="0" fontId="44" fillId="3" borderId="52" xfId="0" applyFont="1" applyFill="1" applyBorder="1" applyAlignment="1" applyProtection="1">
      <alignment horizontal="center" vertical="center"/>
      <protection hidden="1"/>
    </xf>
    <xf numFmtId="0" fontId="46" fillId="0" borderId="0" xfId="0" applyFont="1" applyBorder="1" applyProtection="1">
      <protection hidden="1"/>
    </xf>
    <xf numFmtId="0" fontId="46" fillId="10" borderId="25" xfId="0" applyFont="1" applyFill="1" applyBorder="1" applyProtection="1">
      <protection hidden="1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45" fillId="2" borderId="54" xfId="0" applyNumberFormat="1" applyFont="1" applyFill="1" applyBorder="1" applyAlignment="1" applyProtection="1">
      <alignment horizontal="center" vertical="center"/>
      <protection hidden="1"/>
    </xf>
    <xf numFmtId="0" fontId="44" fillId="2" borderId="47" xfId="0" applyFont="1" applyFill="1" applyBorder="1" applyAlignment="1" applyProtection="1">
      <alignment horizontal="center" vertical="center"/>
      <protection hidden="1"/>
    </xf>
    <xf numFmtId="0" fontId="45" fillId="0" borderId="54" xfId="0" applyFont="1" applyFill="1" applyBorder="1" applyAlignment="1" applyProtection="1">
      <alignment horizontal="center" vertical="center"/>
      <protection hidden="1"/>
    </xf>
    <xf numFmtId="0" fontId="46" fillId="2" borderId="0" xfId="0" applyFont="1" applyFill="1" applyBorder="1" applyProtection="1">
      <protection hidden="1"/>
    </xf>
    <xf numFmtId="0" fontId="45" fillId="0" borderId="1" xfId="0" applyFont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/>
    </xf>
    <xf numFmtId="0" fontId="45" fillId="7" borderId="1" xfId="0" applyNumberFormat="1" applyFont="1" applyFill="1" applyBorder="1" applyAlignment="1" applyProtection="1">
      <alignment horizontal="center" vertical="center"/>
      <protection hidden="1"/>
    </xf>
    <xf numFmtId="0" fontId="8" fillId="8" borderId="1" xfId="1" applyNumberFormat="1" applyFont="1" applyFill="1" applyBorder="1" applyAlignment="1" applyProtection="1">
      <alignment horizontal="center" vertical="center"/>
      <protection hidden="1"/>
    </xf>
    <xf numFmtId="0" fontId="19" fillId="2" borderId="26" xfId="0" applyFont="1" applyFill="1" applyBorder="1" applyProtection="1"/>
    <xf numFmtId="0" fontId="19" fillId="2" borderId="0" xfId="0" applyFont="1" applyFill="1" applyBorder="1" applyProtection="1"/>
    <xf numFmtId="0" fontId="24" fillId="2" borderId="25" xfId="0" applyFont="1" applyFill="1" applyBorder="1" applyProtection="1"/>
    <xf numFmtId="0" fontId="0" fillId="0" borderId="0" xfId="0" applyBorder="1" applyProtection="1"/>
    <xf numFmtId="0" fontId="41" fillId="0" borderId="0" xfId="0" applyFont="1" applyBorder="1" applyAlignment="1" applyProtection="1">
      <alignment horizontal="center" vertical="center"/>
    </xf>
    <xf numFmtId="0" fontId="40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40" fillId="2" borderId="0" xfId="0" applyFont="1" applyFill="1" applyBorder="1" applyAlignment="1" applyProtection="1">
      <alignment horizontal="center" vertical="center"/>
      <protection hidden="1"/>
    </xf>
    <xf numFmtId="0" fontId="41" fillId="2" borderId="0" xfId="0" applyFont="1" applyFill="1" applyBorder="1" applyProtection="1">
      <protection hidden="1"/>
    </xf>
    <xf numFmtId="0" fontId="24" fillId="2" borderId="0" xfId="0" applyFont="1" applyFill="1" applyBorder="1" applyProtection="1"/>
    <xf numFmtId="0" fontId="41" fillId="10" borderId="25" xfId="0" applyFont="1" applyFill="1" applyBorder="1" applyProtection="1">
      <protection hidden="1"/>
    </xf>
    <xf numFmtId="0" fontId="0" fillId="2" borderId="26" xfId="0" applyFill="1" applyBorder="1" applyProtection="1"/>
    <xf numFmtId="0" fontId="24" fillId="0" borderId="25" xfId="0" applyFont="1" applyBorder="1" applyAlignment="1" applyProtection="1">
      <alignment horizontal="right" vertical="center"/>
    </xf>
    <xf numFmtId="0" fontId="40" fillId="0" borderId="0" xfId="0" applyFont="1" applyBorder="1" applyAlignment="1" applyProtection="1">
      <alignment horizontal="center" vertical="center"/>
    </xf>
    <xf numFmtId="0" fontId="45" fillId="3" borderId="1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Protection="1">
      <protection hidden="1"/>
    </xf>
    <xf numFmtId="0" fontId="24" fillId="0" borderId="0" xfId="0" applyFont="1" applyBorder="1" applyAlignment="1" applyProtection="1">
      <alignment horizontal="right" vertical="center"/>
    </xf>
    <xf numFmtId="0" fontId="41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Protection="1">
      <protection hidden="1"/>
    </xf>
    <xf numFmtId="0" fontId="0" fillId="2" borderId="31" xfId="0" applyFill="1" applyBorder="1" applyProtection="1"/>
    <xf numFmtId="0" fontId="0" fillId="2" borderId="32" xfId="0" applyFill="1" applyBorder="1" applyProtection="1"/>
    <xf numFmtId="0" fontId="0" fillId="2" borderId="33" xfId="0" applyFill="1" applyBorder="1" applyProtection="1"/>
    <xf numFmtId="0" fontId="41" fillId="2" borderId="32" xfId="0" applyFont="1" applyFill="1" applyBorder="1" applyAlignment="1" applyProtection="1">
      <alignment horizontal="center" vertical="center"/>
    </xf>
    <xf numFmtId="0" fontId="41" fillId="2" borderId="32" xfId="0" applyFont="1" applyFill="1" applyBorder="1" applyProtection="1"/>
    <xf numFmtId="0" fontId="0" fillId="2" borderId="32" xfId="0" applyFill="1" applyBorder="1"/>
    <xf numFmtId="0" fontId="41" fillId="10" borderId="33" xfId="0" applyFont="1" applyFill="1" applyBorder="1" applyProtection="1"/>
    <xf numFmtId="166" fontId="0" fillId="2" borderId="0" xfId="0" applyNumberFormat="1" applyFill="1" applyAlignment="1" applyProtection="1">
      <alignment wrapText="1"/>
    </xf>
    <xf numFmtId="166" fontId="40" fillId="2" borderId="0" xfId="0" applyNumberFormat="1" applyFont="1" applyFill="1" applyBorder="1" applyAlignment="1" applyProtection="1">
      <alignment horizontal="center" vertical="center" wrapText="1"/>
    </xf>
    <xf numFmtId="166" fontId="0" fillId="2" borderId="0" xfId="0" applyNumberFormat="1" applyFill="1" applyBorder="1" applyAlignment="1" applyProtection="1">
      <alignment wrapText="1"/>
    </xf>
    <xf numFmtId="166" fontId="38" fillId="2" borderId="0" xfId="0" applyNumberFormat="1" applyFont="1" applyFill="1" applyBorder="1" applyAlignment="1" applyProtection="1">
      <alignment horizontal="center" wrapText="1"/>
    </xf>
    <xf numFmtId="166" fontId="38" fillId="2" borderId="0" xfId="0" applyNumberFormat="1" applyFont="1" applyFill="1" applyBorder="1" applyAlignment="1" applyProtection="1">
      <alignment horizontal="center" vertical="center" wrapText="1"/>
    </xf>
    <xf numFmtId="166" fontId="41" fillId="2" borderId="0" xfId="0" applyNumberFormat="1" applyFont="1" applyFill="1" applyBorder="1" applyAlignment="1" applyProtection="1">
      <alignment wrapText="1"/>
    </xf>
    <xf numFmtId="166" fontId="41" fillId="10" borderId="0" xfId="0" applyNumberFormat="1" applyFont="1" applyFill="1" applyBorder="1" applyAlignment="1" applyProtection="1">
      <alignment wrapText="1"/>
    </xf>
    <xf numFmtId="0" fontId="49" fillId="0" borderId="35" xfId="0" applyNumberFormat="1" applyFont="1" applyFill="1" applyBorder="1" applyAlignment="1" applyProtection="1">
      <alignment horizontal="center" vertical="center"/>
    </xf>
    <xf numFmtId="0" fontId="49" fillId="0" borderId="24" xfId="0" applyNumberFormat="1" applyFont="1" applyFill="1" applyBorder="1" applyAlignment="1" applyProtection="1">
      <alignment horizontal="center" vertical="center"/>
    </xf>
    <xf numFmtId="0" fontId="49" fillId="0" borderId="30" xfId="0" applyNumberFormat="1" applyFont="1" applyFill="1" applyBorder="1" applyAlignment="1" applyProtection="1">
      <alignment horizontal="center" vertical="center"/>
    </xf>
    <xf numFmtId="0" fontId="49" fillId="0" borderId="2" xfId="0" applyNumberFormat="1" applyFont="1" applyFill="1" applyBorder="1" applyAlignment="1" applyProtection="1">
      <alignment horizontal="center" vertical="center"/>
    </xf>
    <xf numFmtId="0" fontId="49" fillId="0" borderId="1" xfId="0" applyNumberFormat="1" applyFont="1" applyFill="1" applyBorder="1" applyAlignment="1" applyProtection="1">
      <alignment horizontal="center"/>
    </xf>
    <xf numFmtId="0" fontId="49" fillId="0" borderId="23" xfId="0" applyNumberFormat="1" applyFont="1" applyFill="1" applyBorder="1" applyAlignment="1" applyProtection="1">
      <alignment horizontal="center"/>
    </xf>
    <xf numFmtId="0" fontId="49" fillId="9" borderId="56" xfId="0" applyNumberFormat="1" applyFont="1" applyFill="1" applyBorder="1" applyAlignment="1" applyProtection="1">
      <alignment horizontal="center" vertical="center"/>
    </xf>
    <xf numFmtId="0" fontId="49" fillId="9" borderId="23" xfId="0" applyNumberFormat="1" applyFont="1" applyFill="1" applyBorder="1" applyAlignment="1" applyProtection="1">
      <alignment horizontal="center" vertical="center"/>
    </xf>
    <xf numFmtId="0" fontId="49" fillId="0" borderId="14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6" fillId="0" borderId="0" xfId="0" applyFont="1" applyAlignment="1">
      <alignment horizontal="center"/>
    </xf>
    <xf numFmtId="0" fontId="53" fillId="0" borderId="38" xfId="0" applyNumberFormat="1" applyFont="1" applyFill="1" applyBorder="1" applyAlignment="1" applyProtection="1">
      <alignment horizontal="center" vertical="center" wrapText="1"/>
    </xf>
    <xf numFmtId="2" fontId="53" fillId="0" borderId="42" xfId="0" applyNumberFormat="1" applyFont="1" applyFill="1" applyBorder="1" applyAlignment="1" applyProtection="1">
      <alignment horizontal="center" vertical="center"/>
      <protection locked="0"/>
    </xf>
    <xf numFmtId="2" fontId="53" fillId="0" borderId="16" xfId="0" applyNumberFormat="1" applyFont="1" applyFill="1" applyBorder="1" applyAlignment="1" applyProtection="1">
      <alignment horizontal="center" vertical="center"/>
      <protection locked="0"/>
    </xf>
    <xf numFmtId="2" fontId="53" fillId="0" borderId="17" xfId="0" applyNumberFormat="1" applyFont="1" applyFill="1" applyBorder="1" applyAlignment="1" applyProtection="1">
      <alignment horizontal="center" vertical="center"/>
      <protection locked="0"/>
    </xf>
    <xf numFmtId="0" fontId="53" fillId="0" borderId="1" xfId="0" applyNumberFormat="1" applyFont="1" applyFill="1" applyBorder="1" applyAlignment="1" applyProtection="1">
      <alignment horizontal="center" vertical="center" wrapText="1"/>
    </xf>
    <xf numFmtId="0" fontId="77" fillId="0" borderId="1" xfId="0" applyNumberFormat="1" applyFont="1" applyFill="1" applyBorder="1" applyAlignment="1" applyProtection="1">
      <alignment horizontal="center" vertical="center"/>
      <protection locked="0"/>
    </xf>
    <xf numFmtId="0" fontId="76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80" fillId="0" borderId="0" xfId="0" applyFont="1" applyBorder="1" applyAlignment="1" applyProtection="1">
      <alignment horizontal="center"/>
      <protection hidden="1"/>
    </xf>
    <xf numFmtId="49" fontId="81" fillId="0" borderId="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/>
    </xf>
    <xf numFmtId="0" fontId="57" fillId="0" borderId="38" xfId="0" applyNumberFormat="1" applyFont="1" applyFill="1" applyBorder="1" applyAlignment="1" applyProtection="1">
      <alignment horizontal="center" vertical="center" wrapText="1"/>
    </xf>
    <xf numFmtId="0" fontId="57" fillId="0" borderId="1" xfId="0" applyNumberFormat="1" applyFont="1" applyFill="1" applyBorder="1" applyAlignment="1" applyProtection="1">
      <alignment horizontal="center" vertical="center" wrapText="1"/>
    </xf>
    <xf numFmtId="0" fontId="56" fillId="0" borderId="0" xfId="0" applyNumberFormat="1" applyFont="1" applyFill="1" applyBorder="1" applyAlignment="1" applyProtection="1">
      <alignment horizontal="center"/>
    </xf>
    <xf numFmtId="0" fontId="63" fillId="0" borderId="18" xfId="0" applyNumberFormat="1" applyFont="1" applyFill="1" applyBorder="1" applyAlignment="1" applyProtection="1">
      <alignment horizontal="center" vertical="center" wrapText="1"/>
    </xf>
    <xf numFmtId="0" fontId="63" fillId="0" borderId="5" xfId="0" applyNumberFormat="1" applyFont="1" applyFill="1" applyBorder="1" applyAlignment="1" applyProtection="1">
      <alignment horizontal="center" vertical="center" wrapText="1"/>
    </xf>
    <xf numFmtId="0" fontId="63" fillId="0" borderId="1" xfId="0" applyNumberFormat="1" applyFont="1" applyFill="1" applyBorder="1" applyAlignment="1" applyProtection="1">
      <alignment horizontal="center" vertical="center" wrapText="1"/>
    </xf>
    <xf numFmtId="0" fontId="69" fillId="0" borderId="38" xfId="0" applyNumberFormat="1" applyFont="1" applyFill="1" applyBorder="1" applyAlignment="1" applyProtection="1">
      <alignment horizontal="center" vertical="center" wrapText="1"/>
    </xf>
    <xf numFmtId="0" fontId="69" fillId="0" borderId="1" xfId="0" applyNumberFormat="1" applyFont="1" applyFill="1" applyBorder="1" applyAlignment="1" applyProtection="1">
      <alignment horizontal="center" vertical="center" wrapText="1"/>
    </xf>
    <xf numFmtId="49" fontId="57" fillId="0" borderId="5" xfId="0" applyNumberFormat="1" applyFont="1" applyFill="1" applyBorder="1" applyAlignment="1" applyProtection="1">
      <alignment horizontal="center" vertical="center"/>
    </xf>
    <xf numFmtId="1" fontId="57" fillId="0" borderId="5" xfId="0" applyNumberFormat="1" applyFont="1" applyFill="1" applyBorder="1" applyAlignment="1" applyProtection="1">
      <alignment horizontal="center" vertical="center"/>
    </xf>
    <xf numFmtId="49" fontId="57" fillId="0" borderId="1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2" borderId="0" xfId="0" applyFont="1" applyFill="1" applyBorder="1" applyProtection="1"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" fontId="69" fillId="0" borderId="6" xfId="0" applyNumberFormat="1" applyFont="1" applyFill="1" applyBorder="1" applyAlignment="1" applyProtection="1">
      <alignment horizontal="center"/>
      <protection locked="0"/>
    </xf>
    <xf numFmtId="1" fontId="69" fillId="0" borderId="28" xfId="0" applyNumberFormat="1" applyFont="1" applyFill="1" applyBorder="1" applyAlignment="1" applyProtection="1">
      <alignment horizontal="center"/>
      <protection locked="0"/>
    </xf>
    <xf numFmtId="1" fontId="69" fillId="0" borderId="2" xfId="0" applyNumberFormat="1" applyFont="1" applyFill="1" applyBorder="1" applyAlignment="1" applyProtection="1">
      <alignment horizontal="center"/>
      <protection locked="0"/>
    </xf>
    <xf numFmtId="1" fontId="69" fillId="0" borderId="5" xfId="0" applyNumberFormat="1" applyFont="1" applyFill="1" applyBorder="1" applyAlignment="1" applyProtection="1">
      <alignment horizontal="center"/>
    </xf>
    <xf numFmtId="1" fontId="69" fillId="0" borderId="2" xfId="0" applyNumberFormat="1" applyFont="1" applyFill="1" applyBorder="1" applyAlignment="1" applyProtection="1">
      <alignment horizontal="center"/>
    </xf>
    <xf numFmtId="1" fontId="69" fillId="0" borderId="6" xfId="0" applyNumberFormat="1" applyFont="1" applyFill="1" applyBorder="1" applyAlignment="1" applyProtection="1">
      <alignment horizontal="center"/>
    </xf>
    <xf numFmtId="1" fontId="69" fillId="0" borderId="28" xfId="0" applyNumberFormat="1" applyFont="1" applyFill="1" applyBorder="1" applyAlignment="1" applyProtection="1">
      <alignment horizontal="center"/>
    </xf>
    <xf numFmtId="1" fontId="69" fillId="0" borderId="17" xfId="0" applyNumberFormat="1" applyFont="1" applyFill="1" applyBorder="1" applyAlignment="1" applyProtection="1">
      <alignment horizontal="center"/>
    </xf>
    <xf numFmtId="1" fontId="69" fillId="0" borderId="22" xfId="0" applyNumberFormat="1" applyFont="1" applyFill="1" applyBorder="1" applyAlignment="1" applyProtection="1">
      <alignment horizontal="center"/>
    </xf>
    <xf numFmtId="1" fontId="69" fillId="0" borderId="41" xfId="0" applyNumberFormat="1" applyFont="1" applyFill="1" applyBorder="1" applyAlignment="1" applyProtection="1">
      <alignment horizontal="center"/>
    </xf>
    <xf numFmtId="1" fontId="69" fillId="0" borderId="1" xfId="0" applyNumberFormat="1" applyFont="1" applyFill="1" applyBorder="1" applyAlignment="1" applyProtection="1">
      <alignment horizontal="center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1" fillId="0" borderId="35" xfId="0" applyNumberFormat="1" applyFont="1" applyFill="1" applyBorder="1" applyAlignment="1" applyProtection="1">
      <alignment horizontal="center" vertical="center"/>
    </xf>
    <xf numFmtId="0" fontId="1" fillId="0" borderId="24" xfId="0" applyNumberFormat="1" applyFont="1" applyFill="1" applyBorder="1" applyAlignment="1" applyProtection="1">
      <alignment horizontal="center" vertical="center"/>
    </xf>
    <xf numFmtId="49" fontId="81" fillId="0" borderId="2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/>
    </xf>
    <xf numFmtId="49" fontId="81" fillId="0" borderId="14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49" fontId="81" fillId="0" borderId="3" xfId="0" applyNumberFormat="1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1" fontId="27" fillId="5" borderId="1" xfId="0" applyNumberFormat="1" applyFont="1" applyFill="1" applyBorder="1" applyAlignment="1" applyProtection="1">
      <alignment horizontal="center" vertical="center"/>
      <protection locked="0"/>
    </xf>
    <xf numFmtId="0" fontId="9" fillId="20" borderId="2" xfId="0" applyFont="1" applyFill="1" applyBorder="1" applyAlignment="1" applyProtection="1">
      <alignment horizontal="center" vertical="center"/>
    </xf>
    <xf numFmtId="0" fontId="4" fillId="0" borderId="61" xfId="0" applyFont="1" applyFill="1" applyBorder="1" applyAlignment="1">
      <alignment horizontal="center"/>
    </xf>
    <xf numFmtId="168" fontId="49" fillId="0" borderId="18" xfId="0" applyNumberFormat="1" applyFont="1" applyFill="1" applyBorder="1" applyAlignment="1" applyProtection="1">
      <alignment horizontal="center" vertical="center"/>
    </xf>
    <xf numFmtId="1" fontId="49" fillId="0" borderId="18" xfId="0" applyNumberFormat="1" applyFont="1" applyFill="1" applyBorder="1" applyAlignment="1" applyProtection="1">
      <alignment horizontal="center" vertical="center"/>
    </xf>
    <xf numFmtId="168" fontId="49" fillId="0" borderId="13" xfId="0" applyNumberFormat="1" applyFont="1" applyFill="1" applyBorder="1" applyAlignment="1" applyProtection="1">
      <alignment horizontal="center" vertical="center"/>
    </xf>
    <xf numFmtId="1" fontId="49" fillId="0" borderId="5" xfId="0" applyNumberFormat="1" applyFont="1" applyFill="1" applyBorder="1" applyAlignment="1" applyProtection="1">
      <alignment horizontal="center" vertical="center"/>
    </xf>
    <xf numFmtId="0" fontId="49" fillId="0" borderId="61" xfId="0" applyNumberFormat="1" applyFont="1" applyFill="1" applyBorder="1" applyAlignment="1" applyProtection="1">
      <alignment horizontal="center" vertical="center"/>
    </xf>
    <xf numFmtId="168" fontId="75" fillId="0" borderId="13" xfId="0" applyNumberFormat="1" applyFont="1" applyFill="1" applyBorder="1" applyAlignment="1" applyProtection="1">
      <alignment horizontal="center" vertical="center"/>
    </xf>
    <xf numFmtId="1" fontId="75" fillId="0" borderId="5" xfId="0" applyNumberFormat="1" applyFont="1" applyFill="1" applyBorder="1" applyAlignment="1" applyProtection="1">
      <alignment horizontal="center" vertical="center"/>
    </xf>
    <xf numFmtId="0" fontId="75" fillId="0" borderId="36" xfId="0" applyNumberFormat="1" applyFont="1" applyFill="1" applyBorder="1" applyAlignment="1" applyProtection="1">
      <alignment horizontal="center" vertical="center"/>
    </xf>
    <xf numFmtId="0" fontId="75" fillId="0" borderId="14" xfId="0" applyNumberFormat="1" applyFont="1" applyFill="1" applyBorder="1" applyAlignment="1" applyProtection="1">
      <alignment horizontal="center" vertical="center"/>
    </xf>
    <xf numFmtId="0" fontId="75" fillId="0" borderId="2" xfId="0" applyNumberFormat="1" applyFont="1" applyFill="1" applyBorder="1" applyAlignment="1" applyProtection="1">
      <alignment horizontal="center" vertical="center"/>
    </xf>
    <xf numFmtId="0" fontId="75" fillId="0" borderId="61" xfId="0" applyNumberFormat="1" applyFont="1" applyFill="1" applyBorder="1" applyAlignment="1" applyProtection="1">
      <alignment horizontal="center" vertical="center"/>
    </xf>
    <xf numFmtId="0" fontId="16" fillId="15" borderId="0" xfId="0" applyNumberFormat="1" applyFont="1" applyFill="1" applyBorder="1" applyAlignment="1" applyProtection="1">
      <alignment horizontal="center" vertical="center"/>
    </xf>
    <xf numFmtId="0" fontId="49" fillId="0" borderId="6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27" xfId="0" applyNumberFormat="1" applyFont="1" applyFill="1" applyBorder="1" applyAlignment="1" applyProtection="1">
      <alignment horizontal="center"/>
    </xf>
    <xf numFmtId="168" fontId="1" fillId="0" borderId="1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10" borderId="1" xfId="0" applyFont="1" applyFill="1" applyBorder="1" applyAlignment="1">
      <alignment vertical="center"/>
    </xf>
    <xf numFmtId="0" fontId="1" fillId="10" borderId="0" xfId="0" applyFont="1" applyFill="1"/>
    <xf numFmtId="0" fontId="1" fillId="0" borderId="0" xfId="0" applyFont="1"/>
    <xf numFmtId="0" fontId="1" fillId="10" borderId="3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168" fontId="15" fillId="10" borderId="0" xfId="0" applyNumberFormat="1" applyFont="1" applyFill="1" applyAlignment="1">
      <alignment horizontal="right"/>
    </xf>
    <xf numFmtId="1" fontId="15" fillId="10" borderId="0" xfId="0" applyNumberFormat="1" applyFont="1" applyFill="1" applyAlignment="1">
      <alignment horizontal="right"/>
    </xf>
    <xf numFmtId="168" fontId="1" fillId="10" borderId="0" xfId="0" applyNumberFormat="1" applyFont="1" applyFill="1"/>
    <xf numFmtId="0" fontId="83" fillId="10" borderId="0" xfId="0" applyNumberFormat="1" applyFont="1" applyFill="1" applyBorder="1" applyAlignment="1" applyProtection="1">
      <alignment horizontal="right"/>
    </xf>
    <xf numFmtId="168" fontId="1" fillId="10" borderId="0" xfId="0" applyNumberFormat="1" applyFont="1" applyFill="1" applyAlignment="1">
      <alignment horizontal="right"/>
    </xf>
    <xf numFmtId="1" fontId="1" fillId="10" borderId="0" xfId="0" applyNumberFormat="1" applyFont="1" applyFill="1" applyAlignment="1">
      <alignment horizontal="right"/>
    </xf>
    <xf numFmtId="0" fontId="1" fillId="10" borderId="0" xfId="0" applyFont="1" applyFill="1" applyBorder="1" applyAlignment="1">
      <alignment horizontal="center" vertical="center"/>
    </xf>
    <xf numFmtId="0" fontId="1" fillId="10" borderId="0" xfId="0" applyNumberFormat="1" applyFont="1" applyFill="1" applyBorder="1" applyAlignment="1" applyProtection="1">
      <alignment horizontal="right"/>
    </xf>
    <xf numFmtId="0" fontId="82" fillId="10" borderId="0" xfId="0" applyNumberFormat="1" applyFont="1" applyFill="1" applyBorder="1" applyAlignment="1" applyProtection="1">
      <alignment horizontal="right"/>
    </xf>
    <xf numFmtId="49" fontId="1" fillId="0" borderId="24" xfId="0" applyNumberFormat="1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82" fillId="10" borderId="0" xfId="0" applyNumberFormat="1" applyFont="1" applyFill="1" applyBorder="1" applyAlignment="1" applyProtection="1">
      <alignment horizontal="center"/>
    </xf>
    <xf numFmtId="0" fontId="1" fillId="1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10" borderId="27" xfId="0" applyFont="1" applyFill="1" applyBorder="1" applyAlignment="1">
      <alignment horizontal="center"/>
    </xf>
    <xf numFmtId="168" fontId="3" fillId="10" borderId="0" xfId="0" applyNumberFormat="1" applyFont="1" applyFill="1" applyBorder="1" applyAlignment="1" applyProtection="1">
      <alignment horizontal="center"/>
    </xf>
    <xf numFmtId="1" fontId="3" fillId="10" borderId="0" xfId="0" applyNumberFormat="1" applyFont="1" applyFill="1" applyBorder="1" applyAlignment="1" applyProtection="1">
      <alignment horizontal="center"/>
    </xf>
    <xf numFmtId="0" fontId="1" fillId="1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168" fontId="2" fillId="0" borderId="1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168" fontId="75" fillId="0" borderId="1" xfId="0" applyNumberFormat="1" applyFont="1" applyFill="1" applyBorder="1" applyAlignment="1" applyProtection="1">
      <alignment horizontal="center" vertical="center"/>
    </xf>
    <xf numFmtId="1" fontId="49" fillId="0" borderId="1" xfId="0" applyNumberFormat="1" applyFont="1" applyFill="1" applyBorder="1" applyAlignment="1" applyProtection="1">
      <alignment horizontal="center" vertical="center"/>
    </xf>
    <xf numFmtId="0" fontId="49" fillId="0" borderId="56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/>
    <xf numFmtId="165" fontId="8" fillId="0" borderId="11" xfId="0" applyNumberFormat="1" applyFont="1" applyFill="1" applyBorder="1" applyAlignment="1" applyProtection="1">
      <alignment horizontal="left" vertical="center" shrinkToFit="1"/>
      <protection locked="0"/>
    </xf>
    <xf numFmtId="165" fontId="8" fillId="0" borderId="20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49" fillId="14" borderId="2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left" vertical="center" wrapText="1"/>
    </xf>
    <xf numFmtId="0" fontId="5" fillId="10" borderId="1" xfId="0" applyNumberFormat="1" applyFont="1" applyFill="1" applyBorder="1" applyAlignment="1" applyProtection="1">
      <alignment horizontal="center" vertical="center"/>
    </xf>
    <xf numFmtId="0" fontId="5" fillId="10" borderId="37" xfId="0" applyNumberFormat="1" applyFont="1" applyFill="1" applyBorder="1" applyAlignment="1" applyProtection="1">
      <alignment horizontal="center" vertical="center"/>
    </xf>
    <xf numFmtId="0" fontId="84" fillId="0" borderId="0" xfId="0" applyFont="1"/>
    <xf numFmtId="0" fontId="1" fillId="0" borderId="18" xfId="0" applyNumberFormat="1" applyFont="1" applyFill="1" applyBorder="1" applyAlignment="1" applyProtection="1">
      <alignment horizontal="center"/>
    </xf>
    <xf numFmtId="0" fontId="1" fillId="0" borderId="58" xfId="0" applyNumberFormat="1" applyFont="1" applyFill="1" applyBorder="1" applyAlignment="1" applyProtection="1">
      <alignment wrapText="1"/>
    </xf>
    <xf numFmtId="0" fontId="1" fillId="0" borderId="38" xfId="0" applyNumberFormat="1" applyFont="1" applyFill="1" applyBorder="1" applyAlignment="1" applyProtection="1">
      <alignment wrapText="1"/>
    </xf>
    <xf numFmtId="0" fontId="5" fillId="0" borderId="10" xfId="0" applyNumberFormat="1" applyFont="1" applyFill="1" applyBorder="1" applyAlignment="1" applyProtection="1">
      <alignment horizontal="center"/>
    </xf>
    <xf numFmtId="0" fontId="4" fillId="10" borderId="0" xfId="0" applyNumberFormat="1" applyFont="1" applyFill="1" applyBorder="1" applyAlignment="1" applyProtection="1">
      <alignment horizontal="center"/>
    </xf>
    <xf numFmtId="1" fontId="70" fillId="0" borderId="0" xfId="0" applyNumberFormat="1" applyFont="1"/>
    <xf numFmtId="1" fontId="63" fillId="0" borderId="28" xfId="0" applyNumberFormat="1" applyFont="1" applyFill="1" applyBorder="1" applyAlignment="1" applyProtection="1">
      <alignment horizontal="center" vertical="center"/>
      <protection locked="0"/>
    </xf>
    <xf numFmtId="1" fontId="63" fillId="0" borderId="2" xfId="0" applyNumberFormat="1" applyFont="1" applyFill="1" applyBorder="1" applyAlignment="1" applyProtection="1">
      <alignment horizontal="center" vertical="center"/>
      <protection locked="0"/>
    </xf>
    <xf numFmtId="1" fontId="63" fillId="0" borderId="28" xfId="0" applyNumberFormat="1" applyFont="1" applyFill="1" applyBorder="1" applyAlignment="1" applyProtection="1">
      <alignment horizontal="center" vertical="center"/>
    </xf>
    <xf numFmtId="1" fontId="63" fillId="0" borderId="22" xfId="0" applyNumberFormat="1" applyFont="1" applyFill="1" applyBorder="1" applyAlignment="1" applyProtection="1">
      <alignment horizontal="center" vertical="center"/>
    </xf>
    <xf numFmtId="1" fontId="63" fillId="0" borderId="41" xfId="0" applyNumberFormat="1" applyFont="1" applyFill="1" applyBorder="1" applyAlignment="1" applyProtection="1">
      <alignment horizontal="center" vertical="center"/>
    </xf>
    <xf numFmtId="1" fontId="63" fillId="0" borderId="1" xfId="0" applyNumberFormat="1" applyFont="1" applyFill="1" applyBorder="1" applyAlignment="1" applyProtection="1">
      <alignment horizontal="center" vertical="center"/>
    </xf>
    <xf numFmtId="168" fontId="49" fillId="0" borderId="1" xfId="0" applyNumberFormat="1" applyFont="1" applyFill="1" applyBorder="1" applyAlignment="1" applyProtection="1">
      <alignment horizontal="center" vertical="center"/>
    </xf>
    <xf numFmtId="0" fontId="49" fillId="0" borderId="65" xfId="0" applyNumberFormat="1" applyFont="1" applyFill="1" applyBorder="1" applyAlignment="1" applyProtection="1">
      <alignment horizontal="center" vertical="center"/>
    </xf>
    <xf numFmtId="0" fontId="49" fillId="0" borderId="6" xfId="0" applyNumberFormat="1" applyFont="1" applyFill="1" applyBorder="1" applyAlignment="1" applyProtection="1">
      <alignment horizontal="center" vertical="center"/>
    </xf>
    <xf numFmtId="0" fontId="49" fillId="19" borderId="2" xfId="0" applyNumberFormat="1" applyFont="1" applyFill="1" applyBorder="1" applyAlignment="1" applyProtection="1">
      <alignment horizontal="center" vertical="center"/>
    </xf>
    <xf numFmtId="0" fontId="49" fillId="19" borderId="62" xfId="0" applyNumberFormat="1" applyFont="1" applyFill="1" applyBorder="1" applyAlignment="1" applyProtection="1">
      <alignment horizontal="center" vertical="center"/>
    </xf>
    <xf numFmtId="0" fontId="49" fillId="21" borderId="2" xfId="0" applyNumberFormat="1" applyFont="1" applyFill="1" applyBorder="1" applyAlignment="1" applyProtection="1">
      <alignment horizontal="center" vertical="center"/>
    </xf>
    <xf numFmtId="0" fontId="49" fillId="22" borderId="2" xfId="0" applyNumberFormat="1" applyFont="1" applyFill="1" applyBorder="1" applyAlignment="1" applyProtection="1">
      <alignment horizontal="center" vertical="center"/>
    </xf>
    <xf numFmtId="0" fontId="49" fillId="15" borderId="14" xfId="0" applyNumberFormat="1" applyFont="1" applyFill="1" applyBorder="1" applyAlignment="1" applyProtection="1">
      <alignment horizontal="center" vertical="center"/>
    </xf>
    <xf numFmtId="0" fontId="49" fillId="15" borderId="2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wrapText="1"/>
    </xf>
    <xf numFmtId="0" fontId="4" fillId="0" borderId="5" xfId="0" applyNumberFormat="1" applyFont="1" applyFill="1" applyBorder="1" applyAlignment="1" applyProtection="1">
      <alignment horizontal="center" wrapText="1"/>
    </xf>
    <xf numFmtId="0" fontId="4" fillId="0" borderId="6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>
      <alignment horizontal="center" wrapText="1"/>
    </xf>
    <xf numFmtId="0" fontId="75" fillId="23" borderId="56" xfId="0" applyNumberFormat="1" applyFont="1" applyFill="1" applyBorder="1" applyAlignment="1" applyProtection="1">
      <alignment horizontal="center" vertical="center"/>
    </xf>
    <xf numFmtId="0" fontId="75" fillId="23" borderId="23" xfId="0" applyNumberFormat="1" applyFont="1" applyFill="1" applyBorder="1" applyAlignment="1" applyProtection="1">
      <alignment horizontal="center" vertical="center"/>
    </xf>
    <xf numFmtId="0" fontId="49" fillId="16" borderId="6" xfId="0" applyNumberFormat="1" applyFont="1" applyFill="1" applyBorder="1" applyAlignment="1" applyProtection="1">
      <alignment horizontal="center" vertical="center"/>
    </xf>
    <xf numFmtId="0" fontId="49" fillId="16" borderId="65" xfId="0" applyNumberFormat="1" applyFont="1" applyFill="1" applyBorder="1" applyAlignment="1" applyProtection="1">
      <alignment horizontal="center" vertical="center"/>
    </xf>
    <xf numFmtId="168" fontId="75" fillId="0" borderId="18" xfId="0" applyNumberFormat="1" applyFont="1" applyFill="1" applyBorder="1" applyAlignment="1" applyProtection="1">
      <alignment horizontal="center" vertical="center"/>
    </xf>
    <xf numFmtId="1" fontId="75" fillId="0" borderId="18" xfId="0" applyNumberFormat="1" applyFont="1" applyFill="1" applyBorder="1" applyAlignment="1" applyProtection="1">
      <alignment horizontal="center" vertical="center"/>
    </xf>
    <xf numFmtId="0" fontId="75" fillId="0" borderId="35" xfId="0" applyNumberFormat="1" applyFont="1" applyFill="1" applyBorder="1" applyAlignment="1" applyProtection="1">
      <alignment horizontal="center" vertical="center"/>
    </xf>
    <xf numFmtId="0" fontId="75" fillId="0" borderId="24" xfId="0" applyNumberFormat="1" applyFont="1" applyFill="1" applyBorder="1" applyAlignment="1" applyProtection="1">
      <alignment horizontal="center" vertical="center"/>
    </xf>
    <xf numFmtId="0" fontId="75" fillId="0" borderId="30" xfId="0" applyNumberFormat="1" applyFont="1" applyFill="1" applyBorder="1" applyAlignment="1" applyProtection="1">
      <alignment horizontal="center" vertical="center"/>
    </xf>
    <xf numFmtId="0" fontId="85" fillId="10" borderId="0" xfId="0" applyFont="1" applyFill="1"/>
    <xf numFmtId="49" fontId="53" fillId="0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>
      <alignment horizontal="center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0" borderId="4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vertical="center" wrapText="1"/>
    </xf>
    <xf numFmtId="0" fontId="1" fillId="0" borderId="33" xfId="0" applyNumberFormat="1" applyFont="1" applyFill="1" applyBorder="1" applyAlignment="1" applyProtection="1">
      <alignment vertical="center" wrapText="1"/>
    </xf>
    <xf numFmtId="0" fontId="86" fillId="10" borderId="0" xfId="0" applyNumberFormat="1" applyFont="1" applyFill="1" applyBorder="1" applyAlignment="1" applyProtection="1"/>
    <xf numFmtId="0" fontId="86" fillId="0" borderId="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5" fillId="10" borderId="0" xfId="0" applyFont="1" applyFill="1" applyBorder="1" applyAlignment="1">
      <alignment horizontal="center"/>
    </xf>
    <xf numFmtId="0" fontId="87" fillId="10" borderId="0" xfId="0" applyNumberFormat="1" applyFont="1" applyFill="1" applyBorder="1" applyAlignment="1" applyProtection="1">
      <alignment horizontal="right"/>
    </xf>
    <xf numFmtId="49" fontId="5" fillId="10" borderId="0" xfId="0" applyNumberFormat="1" applyFont="1" applyFill="1" applyBorder="1" applyAlignment="1">
      <alignment horizontal="center" vertical="center"/>
    </xf>
    <xf numFmtId="0" fontId="88" fillId="10" borderId="0" xfId="0" applyFont="1" applyFill="1" applyBorder="1" applyAlignment="1">
      <alignment horizontal="center" vertical="center"/>
    </xf>
    <xf numFmtId="0" fontId="1" fillId="0" borderId="37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10" borderId="37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wrapText="1"/>
    </xf>
    <xf numFmtId="0" fontId="50" fillId="10" borderId="1" xfId="0" applyFont="1" applyFill="1" applyBorder="1" applyAlignment="1">
      <alignment horizontal="center" vertical="center"/>
    </xf>
    <xf numFmtId="0" fontId="1" fillId="0" borderId="58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center" vertical="center"/>
    </xf>
    <xf numFmtId="0" fontId="1" fillId="0" borderId="55" xfId="0" applyNumberFormat="1" applyFont="1" applyFill="1" applyBorder="1" applyAlignment="1" applyProtection="1">
      <alignment horizontal="center" vertical="center"/>
    </xf>
    <xf numFmtId="0" fontId="1" fillId="10" borderId="18" xfId="0" applyNumberFormat="1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4" xfId="0" applyFont="1" applyBorder="1"/>
    <xf numFmtId="0" fontId="1" fillId="0" borderId="5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8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67" xfId="0" applyNumberFormat="1" applyFont="1" applyFill="1" applyBorder="1" applyAlignment="1" applyProtection="1">
      <alignment horizontal="center" vertical="center"/>
    </xf>
    <xf numFmtId="0" fontId="1" fillId="10" borderId="5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8" xfId="0" applyNumberFormat="1" applyFont="1" applyFill="1" applyBorder="1" applyAlignment="1" applyProtection="1">
      <alignment horizontal="center" vertical="center"/>
    </xf>
    <xf numFmtId="0" fontId="1" fillId="0" borderId="2" xfId="0" applyFont="1" applyBorder="1"/>
    <xf numFmtId="0" fontId="1" fillId="0" borderId="3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9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/>
    </xf>
    <xf numFmtId="0" fontId="1" fillId="0" borderId="63" xfId="0" applyNumberFormat="1" applyFont="1" applyFill="1" applyBorder="1" applyAlignment="1" applyProtection="1">
      <alignment horizontal="center" vertical="center"/>
    </xf>
    <xf numFmtId="0" fontId="4" fillId="0" borderId="70" xfId="0" applyFont="1" applyFill="1" applyBorder="1" applyAlignment="1">
      <alignment horizontal="center"/>
    </xf>
    <xf numFmtId="0" fontId="1" fillId="0" borderId="71" xfId="0" applyNumberFormat="1" applyFont="1" applyFill="1" applyBorder="1" applyAlignment="1" applyProtection="1">
      <alignment horizontal="center" vertical="center"/>
    </xf>
    <xf numFmtId="0" fontId="1" fillId="10" borderId="19" xfId="0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66" xfId="0" applyNumberFormat="1" applyFont="1" applyFill="1" applyBorder="1" applyAlignment="1" applyProtection="1">
      <alignment horizontal="center" vertical="center"/>
    </xf>
    <xf numFmtId="0" fontId="1" fillId="10" borderId="13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6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/>
    <xf numFmtId="0" fontId="1" fillId="1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10" borderId="0" xfId="0" applyNumberFormat="1" applyFont="1" applyFill="1" applyBorder="1" applyAlignment="1" applyProtection="1">
      <alignment horizontal="center"/>
    </xf>
    <xf numFmtId="168" fontId="1" fillId="0" borderId="37" xfId="0" applyNumberFormat="1" applyFont="1" applyFill="1" applyBorder="1" applyAlignment="1" applyProtection="1">
      <alignment horizontal="center"/>
    </xf>
    <xf numFmtId="1" fontId="1" fillId="0" borderId="37" xfId="0" applyNumberFormat="1" applyFont="1" applyFill="1" applyBorder="1" applyAlignment="1" applyProtection="1">
      <alignment horizontal="center"/>
    </xf>
    <xf numFmtId="0" fontId="1" fillId="10" borderId="37" xfId="0" applyFont="1" applyFill="1" applyBorder="1" applyAlignment="1">
      <alignment vertical="center"/>
    </xf>
    <xf numFmtId="0" fontId="1" fillId="0" borderId="37" xfId="0" applyNumberFormat="1" applyFont="1" applyFill="1" applyBorder="1" applyAlignment="1" applyProtection="1">
      <alignment horizontal="center" wrapText="1"/>
    </xf>
    <xf numFmtId="0" fontId="1" fillId="0" borderId="8" xfId="0" applyNumberFormat="1" applyFont="1" applyFill="1" applyBorder="1" applyAlignment="1" applyProtection="1">
      <alignment horizontal="center" wrapText="1"/>
    </xf>
    <xf numFmtId="0" fontId="50" fillId="10" borderId="3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82" fillId="10" borderId="9" xfId="0" applyNumberFormat="1" applyFont="1" applyFill="1" applyBorder="1" applyAlignment="1" applyProtection="1">
      <alignment horizontal="center" vertical="center"/>
    </xf>
    <xf numFmtId="168" fontId="82" fillId="10" borderId="9" xfId="0" applyNumberFormat="1" applyFont="1" applyFill="1" applyBorder="1" applyAlignment="1" applyProtection="1">
      <alignment horizontal="center"/>
    </xf>
    <xf numFmtId="1" fontId="1" fillId="10" borderId="9" xfId="0" applyNumberFormat="1" applyFont="1" applyFill="1" applyBorder="1" applyAlignment="1" applyProtection="1">
      <alignment horizontal="center"/>
    </xf>
    <xf numFmtId="0" fontId="1" fillId="10" borderId="9" xfId="0" applyNumberFormat="1" applyFont="1" applyFill="1" applyBorder="1" applyAlignment="1" applyProtection="1">
      <alignment horizontal="center" vertical="center" wrapText="1"/>
    </xf>
    <xf numFmtId="0" fontId="1" fillId="10" borderId="9" xfId="0" applyNumberFormat="1" applyFont="1" applyFill="1" applyBorder="1" applyAlignment="1" applyProtection="1">
      <alignment horizontal="center" vertical="center"/>
    </xf>
    <xf numFmtId="0" fontId="1" fillId="10" borderId="9" xfId="0" applyNumberFormat="1" applyFont="1" applyFill="1" applyBorder="1" applyAlignment="1" applyProtection="1">
      <alignment horizontal="center"/>
    </xf>
    <xf numFmtId="168" fontId="1" fillId="10" borderId="9" xfId="0" applyNumberFormat="1" applyFont="1" applyFill="1" applyBorder="1" applyAlignment="1" applyProtection="1">
      <alignment horizontal="center"/>
    </xf>
    <xf numFmtId="0" fontId="1" fillId="10" borderId="10" xfId="0" applyFont="1" applyFill="1" applyBorder="1" applyAlignment="1">
      <alignment vertical="center"/>
    </xf>
    <xf numFmtId="0" fontId="89" fillId="10" borderId="0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18" xfId="0" applyFont="1" applyBorder="1"/>
    <xf numFmtId="168" fontId="4" fillId="0" borderId="18" xfId="0" applyNumberFormat="1" applyFont="1" applyFill="1" applyBorder="1" applyAlignment="1" applyProtection="1">
      <alignment horizontal="center" vertical="center"/>
    </xf>
    <xf numFmtId="1" fontId="4" fillId="0" borderId="59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1" fontId="4" fillId="0" borderId="29" xfId="0" applyNumberFormat="1" applyFont="1" applyFill="1" applyBorder="1" applyAlignment="1" applyProtection="1">
      <alignment horizontal="center" vertical="center"/>
    </xf>
    <xf numFmtId="0" fontId="89" fillId="10" borderId="9" xfId="0" applyNumberFormat="1" applyFont="1" applyFill="1" applyBorder="1" applyAlignment="1" applyProtection="1">
      <alignment horizontal="center" vertical="center"/>
    </xf>
    <xf numFmtId="0" fontId="1" fillId="10" borderId="9" xfId="0" applyFont="1" applyFill="1" applyBorder="1" applyAlignment="1">
      <alignment horizontal="center"/>
    </xf>
    <xf numFmtId="0" fontId="1" fillId="0" borderId="5" xfId="0" applyFont="1" applyBorder="1"/>
    <xf numFmtId="168" fontId="4" fillId="0" borderId="5" xfId="0" applyNumberFormat="1" applyFont="1" applyFill="1" applyBorder="1" applyAlignment="1" applyProtection="1">
      <alignment horizontal="center" vertical="center"/>
    </xf>
    <xf numFmtId="1" fontId="4" fillId="0" borderId="15" xfId="0" applyNumberFormat="1" applyFont="1" applyFill="1" applyBorder="1" applyAlignment="1" applyProtection="1">
      <alignment horizontal="center" vertical="center"/>
    </xf>
    <xf numFmtId="0" fontId="60" fillId="0" borderId="4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168" fontId="4" fillId="0" borderId="13" xfId="0" applyNumberFormat="1" applyFont="1" applyFill="1" applyBorder="1" applyAlignment="1" applyProtection="1">
      <alignment horizontal="center" vertical="center"/>
    </xf>
    <xf numFmtId="1" fontId="4" fillId="0" borderId="28" xfId="0" applyNumberFormat="1" applyFont="1" applyFill="1" applyBorder="1" applyAlignment="1" applyProtection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168" fontId="4" fillId="0" borderId="19" xfId="0" applyNumberFormat="1" applyFont="1" applyFill="1" applyBorder="1" applyAlignment="1" applyProtection="1">
      <alignment horizontal="center" vertical="center"/>
    </xf>
    <xf numFmtId="1" fontId="4" fillId="0" borderId="64" xfId="0" applyNumberFormat="1" applyFont="1" applyFill="1" applyBorder="1" applyAlignment="1" applyProtection="1">
      <alignment horizontal="center" vertical="center"/>
    </xf>
    <xf numFmtId="0" fontId="4" fillId="0" borderId="60" xfId="0" applyNumberFormat="1" applyFont="1" applyFill="1" applyBorder="1" applyAlignment="1" applyProtection="1">
      <alignment horizontal="center" vertical="center"/>
    </xf>
    <xf numFmtId="168" fontId="4" fillId="0" borderId="60" xfId="0" applyNumberFormat="1" applyFont="1" applyFill="1" applyBorder="1" applyAlignment="1" applyProtection="1">
      <alignment horizontal="center" vertical="center"/>
    </xf>
    <xf numFmtId="1" fontId="4" fillId="0" borderId="63" xfId="0" applyNumberFormat="1" applyFont="1" applyFill="1" applyBorder="1" applyAlignment="1" applyProtection="1">
      <alignment horizontal="center" vertical="center"/>
    </xf>
    <xf numFmtId="0" fontId="89" fillId="10" borderId="32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0" fontId="1" fillId="10" borderId="19" xfId="0" applyFont="1" applyFill="1" applyBorder="1" applyAlignment="1">
      <alignment horizontal="center" vertical="center"/>
    </xf>
    <xf numFmtId="0" fontId="1" fillId="0" borderId="19" xfId="0" applyFont="1" applyBorder="1"/>
    <xf numFmtId="1" fontId="4" fillId="0" borderId="44" xfId="0" applyNumberFormat="1" applyFont="1" applyFill="1" applyBorder="1" applyAlignment="1" applyProtection="1">
      <alignment horizontal="center" vertical="center"/>
    </xf>
    <xf numFmtId="1" fontId="4" fillId="0" borderId="66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4" xfId="0" applyNumberFormat="1" applyFont="1" applyFill="1" applyBorder="1" applyAlignment="1" applyProtection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36" xfId="0" applyNumberFormat="1" applyFont="1" applyFill="1" applyBorder="1" applyAlignment="1" applyProtection="1">
      <alignment horizontal="center" vertical="center"/>
    </xf>
    <xf numFmtId="0" fontId="1" fillId="0" borderId="66" xfId="0" applyFont="1" applyBorder="1"/>
    <xf numFmtId="0" fontId="1" fillId="0" borderId="28" xfId="0" applyFont="1" applyBorder="1"/>
    <xf numFmtId="0" fontId="1" fillId="0" borderId="43" xfId="0" applyNumberFormat="1" applyFont="1" applyFill="1" applyBorder="1" applyAlignment="1" applyProtection="1">
      <alignment horizontal="center" vertical="center"/>
    </xf>
    <xf numFmtId="0" fontId="1" fillId="0" borderId="63" xfId="0" applyFont="1" applyBorder="1"/>
    <xf numFmtId="0" fontId="4" fillId="0" borderId="29" xfId="0" applyNumberFormat="1" applyFont="1" applyFill="1" applyBorder="1" applyAlignment="1" applyProtection="1">
      <alignment horizontal="center"/>
    </xf>
    <xf numFmtId="0" fontId="4" fillId="0" borderId="59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 wrapText="1"/>
    </xf>
    <xf numFmtId="0" fontId="4" fillId="0" borderId="28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15" xfId="0" applyNumberFormat="1" applyFont="1" applyFill="1" applyBorder="1" applyAlignment="1" applyProtection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3" xfId="0" applyNumberFormat="1" applyFont="1" applyFill="1" applyBorder="1" applyAlignment="1" applyProtection="1">
      <alignment horizontal="center"/>
    </xf>
    <xf numFmtId="0" fontId="1" fillId="0" borderId="19" xfId="0" applyNumberFormat="1" applyFont="1" applyFill="1" applyBorder="1" applyAlignment="1" applyProtection="1">
      <alignment horizontal="center" wrapText="1"/>
    </xf>
    <xf numFmtId="0" fontId="4" fillId="0" borderId="63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33" xfId="0" applyNumberFormat="1" applyFont="1" applyFill="1" applyBorder="1" applyAlignment="1" applyProtection="1">
      <alignment horizontal="center"/>
    </xf>
    <xf numFmtId="0" fontId="4" fillId="0" borderId="60" xfId="0" applyFont="1" applyBorder="1" applyAlignment="1">
      <alignment horizontal="center"/>
    </xf>
    <xf numFmtId="0" fontId="66" fillId="0" borderId="11" xfId="0" applyNumberFormat="1" applyFont="1" applyFill="1" applyBorder="1" applyAlignment="1" applyProtection="1">
      <alignment horizontal="center" vertical="center"/>
    </xf>
    <xf numFmtId="0" fontId="66" fillId="0" borderId="20" xfId="0" applyNumberFormat="1" applyFont="1" applyFill="1" applyBorder="1" applyAlignment="1" applyProtection="1">
      <alignment horizontal="center" vertical="center"/>
    </xf>
    <xf numFmtId="1" fontId="69" fillId="0" borderId="4" xfId="0" applyNumberFormat="1" applyFont="1" applyFill="1" applyBorder="1" applyAlignment="1" applyProtection="1">
      <alignment horizontal="center"/>
    </xf>
    <xf numFmtId="2" fontId="53" fillId="0" borderId="6" xfId="0" applyNumberFormat="1" applyFont="1" applyFill="1" applyBorder="1" applyAlignment="1" applyProtection="1">
      <alignment horizontal="center" vertical="center"/>
      <protection locked="0"/>
    </xf>
    <xf numFmtId="2" fontId="53" fillId="0" borderId="28" xfId="0" applyNumberFormat="1" applyFont="1" applyFill="1" applyBorder="1" applyAlignment="1" applyProtection="1">
      <alignment horizontal="center" vertical="center"/>
      <protection locked="0"/>
    </xf>
    <xf numFmtId="2" fontId="53" fillId="0" borderId="2" xfId="0" applyNumberFormat="1" applyFont="1" applyFill="1" applyBorder="1" applyAlignment="1" applyProtection="1">
      <alignment horizontal="center" vertical="center"/>
      <protection locked="0"/>
    </xf>
    <xf numFmtId="2" fontId="53" fillId="0" borderId="2" xfId="0" applyNumberFormat="1" applyFont="1" applyFill="1" applyBorder="1" applyAlignment="1" applyProtection="1">
      <alignment horizontal="center" vertical="center"/>
    </xf>
    <xf numFmtId="2" fontId="53" fillId="0" borderId="4" xfId="0" applyNumberFormat="1" applyFont="1" applyFill="1" applyBorder="1" applyAlignment="1" applyProtection="1">
      <alignment horizontal="center" vertical="center"/>
    </xf>
    <xf numFmtId="2" fontId="57" fillId="0" borderId="6" xfId="0" applyNumberFormat="1" applyFont="1" applyFill="1" applyBorder="1" applyAlignment="1" applyProtection="1">
      <alignment vertical="center"/>
      <protection locked="0"/>
    </xf>
    <xf numFmtId="2" fontId="57" fillId="0" borderId="28" xfId="0" applyNumberFormat="1" applyFont="1" applyFill="1" applyBorder="1" applyAlignment="1" applyProtection="1">
      <alignment vertical="center"/>
      <protection locked="0"/>
    </xf>
    <xf numFmtId="2" fontId="57" fillId="0" borderId="2" xfId="0" applyNumberFormat="1" applyFont="1" applyFill="1" applyBorder="1" applyAlignment="1" applyProtection="1">
      <alignment vertical="center"/>
      <protection locked="0"/>
    </xf>
    <xf numFmtId="2" fontId="57" fillId="0" borderId="2" xfId="0" applyNumberFormat="1" applyFont="1" applyFill="1" applyBorder="1" applyAlignment="1" applyProtection="1">
      <alignment horizontal="center" vertical="center"/>
    </xf>
    <xf numFmtId="2" fontId="57" fillId="0" borderId="2" xfId="0" applyNumberFormat="1" applyFont="1" applyFill="1" applyBorder="1" applyAlignment="1" applyProtection="1">
      <alignment vertical="center"/>
    </xf>
    <xf numFmtId="1" fontId="63" fillId="0" borderId="6" xfId="0" applyNumberFormat="1" applyFont="1" applyFill="1" applyBorder="1" applyAlignment="1" applyProtection="1">
      <alignment horizontal="center" vertical="center"/>
      <protection locked="0"/>
    </xf>
    <xf numFmtId="0" fontId="9" fillId="10" borderId="0" xfId="0" applyFont="1" applyFill="1" applyAlignment="1">
      <alignment horizontal="center" vertical="center"/>
    </xf>
    <xf numFmtId="0" fontId="2" fillId="10" borderId="0" xfId="0" applyNumberFormat="1" applyFont="1" applyFill="1" applyBorder="1" applyAlignment="1" applyProtection="1">
      <alignment horizontal="center" vertical="center"/>
    </xf>
    <xf numFmtId="49" fontId="3" fillId="10" borderId="0" xfId="0" applyNumberFormat="1" applyFont="1" applyFill="1" applyBorder="1" applyAlignment="1" applyProtection="1">
      <alignment horizontal="center" vertical="center"/>
    </xf>
    <xf numFmtId="0" fontId="3" fillId="10" borderId="0" xfId="0" applyNumberFormat="1" applyFont="1" applyFill="1" applyBorder="1" applyAlignment="1" applyProtection="1">
      <alignment horizontal="center" vertical="center"/>
    </xf>
    <xf numFmtId="49" fontId="3" fillId="10" borderId="0" xfId="0" applyNumberFormat="1" applyFont="1" applyFill="1" applyBorder="1" applyAlignment="1" applyProtection="1">
      <alignment vertical="center"/>
    </xf>
    <xf numFmtId="0" fontId="3" fillId="10" borderId="0" xfId="0" applyNumberFormat="1" applyFont="1" applyFill="1" applyBorder="1" applyAlignment="1" applyProtection="1">
      <alignment vertical="center"/>
    </xf>
    <xf numFmtId="0" fontId="3" fillId="10" borderId="0" xfId="0" applyNumberFormat="1" applyFont="1" applyFill="1" applyBorder="1" applyAlignment="1" applyProtection="1">
      <alignment horizontal="left" vertical="center"/>
    </xf>
    <xf numFmtId="0" fontId="0" fillId="10" borderId="0" xfId="0" applyNumberFormat="1" applyFont="1" applyFill="1" applyBorder="1" applyAlignment="1" applyProtection="1">
      <alignment horizontal="center" vertical="center"/>
    </xf>
    <xf numFmtId="49" fontId="0" fillId="10" borderId="0" xfId="0" applyNumberFormat="1" applyFont="1" applyFill="1" applyBorder="1" applyAlignment="1" applyProtection="1">
      <alignment horizontal="center" vertical="center"/>
    </xf>
    <xf numFmtId="0" fontId="0" fillId="10" borderId="0" xfId="0" applyNumberFormat="1" applyFont="1" applyFill="1" applyBorder="1" applyAlignment="1" applyProtection="1">
      <alignment vertical="center"/>
    </xf>
    <xf numFmtId="0" fontId="0" fillId="10" borderId="0" xfId="0" applyFill="1" applyAlignment="1">
      <alignment vertical="center"/>
    </xf>
    <xf numFmtId="0" fontId="5" fillId="10" borderId="0" xfId="0" applyFont="1" applyFill="1" applyAlignment="1">
      <alignment vertical="center"/>
    </xf>
    <xf numFmtId="0" fontId="49" fillId="21" borderId="24" xfId="0" applyNumberFormat="1" applyFont="1" applyFill="1" applyBorder="1" applyAlignment="1" applyProtection="1">
      <alignment horizontal="center" vertical="center"/>
    </xf>
    <xf numFmtId="0" fontId="49" fillId="14" borderId="24" xfId="0" applyNumberFormat="1" applyFont="1" applyFill="1" applyBorder="1" applyAlignment="1" applyProtection="1">
      <alignment horizontal="center" vertical="center"/>
    </xf>
    <xf numFmtId="0" fontId="73" fillId="15" borderId="1" xfId="0" applyNumberFormat="1" applyFont="1" applyFill="1" applyBorder="1" applyAlignment="1" applyProtection="1">
      <alignment horizontal="center"/>
      <protection locked="0"/>
    </xf>
    <xf numFmtId="0" fontId="72" fillId="24" borderId="1" xfId="0" applyNumberFormat="1" applyFont="1" applyFill="1" applyBorder="1" applyAlignment="1" applyProtection="1">
      <alignment horizontal="center"/>
      <protection locked="0"/>
    </xf>
    <xf numFmtId="0" fontId="49" fillId="0" borderId="36" xfId="0" applyNumberFormat="1" applyFont="1" applyFill="1" applyBorder="1" applyAlignment="1" applyProtection="1">
      <alignment horizontal="center" vertical="center"/>
    </xf>
    <xf numFmtId="1" fontId="4" fillId="0" borderId="13" xfId="0" applyNumberFormat="1" applyFont="1" applyFill="1" applyBorder="1" applyAlignment="1" applyProtection="1">
      <alignment horizontal="center" vertical="center"/>
    </xf>
    <xf numFmtId="1" fontId="4" fillId="0" borderId="36" xfId="0" applyNumberFormat="1" applyFont="1" applyFill="1" applyBorder="1" applyAlignment="1" applyProtection="1">
      <alignment horizontal="center" vertical="center"/>
    </xf>
    <xf numFmtId="0" fontId="4" fillId="22" borderId="6" xfId="0" applyNumberFormat="1" applyFont="1" applyFill="1" applyBorder="1" applyAlignment="1" applyProtection="1">
      <alignment horizontal="center"/>
    </xf>
    <xf numFmtId="0" fontId="4" fillId="0" borderId="59" xfId="0" applyFont="1" applyBorder="1" applyAlignment="1">
      <alignment horizontal="center"/>
    </xf>
    <xf numFmtId="0" fontId="1" fillId="0" borderId="57" xfId="0" applyNumberFormat="1" applyFont="1" applyFill="1" applyBorder="1" applyAlignment="1" applyProtection="1">
      <alignment horizontal="center" vertical="center"/>
    </xf>
    <xf numFmtId="0" fontId="60" fillId="0" borderId="30" xfId="0" applyNumberFormat="1" applyFont="1" applyFill="1" applyBorder="1" applyAlignment="1" applyProtection="1">
      <alignment horizontal="center" vertical="center"/>
    </xf>
    <xf numFmtId="0" fontId="60" fillId="0" borderId="27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  <protection hidden="1"/>
    </xf>
    <xf numFmtId="165" fontId="8" fillId="2" borderId="11" xfId="0" applyNumberFormat="1" applyFont="1" applyFill="1" applyBorder="1" applyAlignment="1" applyProtection="1">
      <alignment horizontal="left" vertical="center" shrinkToFit="1"/>
      <protection locked="0"/>
    </xf>
    <xf numFmtId="165" fontId="8" fillId="2" borderId="20" xfId="0" applyNumberFormat="1" applyFont="1" applyFill="1" applyBorder="1" applyAlignment="1" applyProtection="1">
      <alignment horizontal="left" vertical="center" shrinkToFit="1"/>
      <protection locked="0"/>
    </xf>
    <xf numFmtId="0" fontId="4" fillId="22" borderId="28" xfId="0" applyNumberFormat="1" applyFont="1" applyFill="1" applyBorder="1" applyAlignment="1" applyProtection="1">
      <alignment horizontal="center"/>
    </xf>
    <xf numFmtId="0" fontId="49" fillId="21" borderId="14" xfId="0" applyNumberFormat="1" applyFont="1" applyFill="1" applyBorder="1" applyAlignment="1" applyProtection="1">
      <alignment horizontal="center" vertical="center"/>
    </xf>
    <xf numFmtId="0" fontId="90" fillId="0" borderId="0" xfId="0" applyFont="1"/>
    <xf numFmtId="0" fontId="91" fillId="10" borderId="0" xfId="0" applyNumberFormat="1" applyFont="1" applyFill="1" applyBorder="1" applyAlignment="1" applyProtection="1"/>
    <xf numFmtId="0" fontId="1" fillId="10" borderId="0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4" fillId="21" borderId="29" xfId="0" applyNumberFormat="1" applyFont="1" applyFill="1" applyBorder="1" applyAlignment="1" applyProtection="1">
      <alignment horizontal="center"/>
    </xf>
    <xf numFmtId="0" fontId="4" fillId="21" borderId="28" xfId="0" applyNumberFormat="1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 wrapText="1"/>
    </xf>
    <xf numFmtId="0" fontId="4" fillId="0" borderId="36" xfId="0" applyNumberFormat="1" applyFont="1" applyFill="1" applyBorder="1" applyAlignment="1" applyProtection="1">
      <alignment horizontal="center"/>
    </xf>
    <xf numFmtId="0" fontId="4" fillId="0" borderId="66" xfId="0" applyNumberFormat="1" applyFont="1" applyFill="1" applyBorder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/>
    </xf>
    <xf numFmtId="49" fontId="53" fillId="14" borderId="17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/>
    </xf>
    <xf numFmtId="0" fontId="1" fillId="0" borderId="19" xfId="0" applyNumberFormat="1" applyFont="1" applyFill="1" applyBorder="1" applyAlignment="1" applyProtection="1">
      <alignment horizontal="center"/>
    </xf>
    <xf numFmtId="0" fontId="1" fillId="0" borderId="69" xfId="0" applyNumberFormat="1" applyFont="1" applyFill="1" applyBorder="1" applyAlignment="1" applyProtection="1">
      <alignment wrapText="1"/>
    </xf>
    <xf numFmtId="0" fontId="4" fillId="0" borderId="64" xfId="0" applyNumberFormat="1" applyFon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68" xfId="0" applyNumberFormat="1" applyFont="1" applyFill="1" applyBorder="1" applyAlignment="1" applyProtection="1">
      <alignment wrapText="1"/>
    </xf>
    <xf numFmtId="0" fontId="1" fillId="0" borderId="13" xfId="0" applyNumberFormat="1" applyFont="1" applyFill="1" applyBorder="1" applyAlignment="1" applyProtection="1">
      <alignment horizontal="center" wrapText="1"/>
    </xf>
    <xf numFmtId="0" fontId="4" fillId="0" borderId="44" xfId="0" applyNumberFormat="1" applyFont="1" applyFill="1" applyBorder="1" applyAlignment="1" applyProtection="1">
      <alignment horizontal="center"/>
    </xf>
    <xf numFmtId="0" fontId="49" fillId="19" borderId="14" xfId="0" applyNumberFormat="1" applyFont="1" applyFill="1" applyBorder="1" applyAlignment="1" applyProtection="1">
      <alignment horizontal="center" vertical="center"/>
    </xf>
    <xf numFmtId="49" fontId="53" fillId="0" borderId="2" xfId="0" applyNumberFormat="1" applyFont="1" applyFill="1" applyBorder="1" applyAlignment="1" applyProtection="1">
      <alignment horizontal="center"/>
      <protection locked="0"/>
    </xf>
    <xf numFmtId="0" fontId="4" fillId="15" borderId="6" xfId="0" applyNumberFormat="1" applyFont="1" applyFill="1" applyBorder="1" applyAlignment="1" applyProtection="1">
      <alignment horizontal="center"/>
    </xf>
    <xf numFmtId="0" fontId="4" fillId="15" borderId="29" xfId="0" applyNumberFormat="1" applyFont="1" applyFill="1" applyBorder="1" applyAlignment="1" applyProtection="1">
      <alignment horizontal="center"/>
    </xf>
    <xf numFmtId="0" fontId="4" fillId="15" borderId="28" xfId="0" applyNumberFormat="1" applyFont="1" applyFill="1" applyBorder="1" applyAlignment="1" applyProtection="1">
      <alignment horizontal="center"/>
    </xf>
    <xf numFmtId="0" fontId="4" fillId="15" borderId="7" xfId="0" applyNumberFormat="1" applyFont="1" applyFill="1" applyBorder="1" applyAlignment="1" applyProtection="1">
      <alignment horizontal="center"/>
    </xf>
    <xf numFmtId="0" fontId="45" fillId="25" borderId="2" xfId="0" applyNumberFormat="1" applyFont="1" applyFill="1" applyBorder="1" applyAlignment="1" applyProtection="1">
      <alignment horizontal="center" vertical="center"/>
      <protection locked="0"/>
    </xf>
    <xf numFmtId="0" fontId="9" fillId="25" borderId="2" xfId="0" applyFont="1" applyFill="1" applyBorder="1" applyAlignment="1" applyProtection="1">
      <alignment horizontal="center" vertical="center"/>
    </xf>
    <xf numFmtId="0" fontId="45" fillId="25" borderId="2" xfId="0" applyFont="1" applyFill="1" applyBorder="1" applyAlignment="1" applyProtection="1">
      <alignment horizontal="center" vertical="center"/>
      <protection hidden="1"/>
    </xf>
    <xf numFmtId="0" fontId="45" fillId="15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7" xfId="0" applyNumberFormat="1" applyFont="1" applyFill="1" applyBorder="1" applyAlignment="1" applyProtection="1">
      <alignment vertical="center" wrapText="1"/>
    </xf>
    <xf numFmtId="0" fontId="82" fillId="10" borderId="0" xfId="0" applyNumberFormat="1" applyFont="1" applyFill="1" applyBorder="1" applyAlignment="1" applyProtection="1">
      <alignment vertical="center"/>
    </xf>
    <xf numFmtId="0" fontId="60" fillId="0" borderId="61" xfId="0" applyNumberFormat="1" applyFont="1" applyFill="1" applyBorder="1" applyAlignment="1" applyProtection="1">
      <alignment horizontal="center" vertical="center"/>
    </xf>
    <xf numFmtId="0" fontId="4" fillId="0" borderId="58" xfId="0" applyNumberFormat="1" applyFont="1" applyFill="1" applyBorder="1" applyAlignment="1" applyProtection="1">
      <alignment horizontal="center" wrapText="1"/>
    </xf>
    <xf numFmtId="0" fontId="4" fillId="0" borderId="38" xfId="0" applyNumberFormat="1" applyFont="1" applyFill="1" applyBorder="1" applyAlignment="1" applyProtection="1">
      <alignment horizontal="center" wrapText="1"/>
    </xf>
    <xf numFmtId="0" fontId="4" fillId="0" borderId="69" xfId="0" applyNumberFormat="1" applyFont="1" applyFill="1" applyBorder="1" applyAlignment="1" applyProtection="1">
      <alignment horizontal="center" wrapText="1"/>
    </xf>
    <xf numFmtId="0" fontId="4" fillId="15" borderId="63" xfId="0" applyNumberFormat="1" applyFont="1" applyFill="1" applyBorder="1" applyAlignment="1" applyProtection="1">
      <alignment horizontal="center"/>
    </xf>
    <xf numFmtId="0" fontId="4" fillId="0" borderId="68" xfId="0" applyNumberFormat="1" applyFont="1" applyFill="1" applyBorder="1" applyAlignment="1" applyProtection="1">
      <alignment horizontal="center" wrapText="1"/>
    </xf>
    <xf numFmtId="0" fontId="86" fillId="10" borderId="0" xfId="0" applyNumberFormat="1" applyFont="1" applyFill="1" applyBorder="1" applyAlignment="1" applyProtection="1">
      <alignment horizontal="center" vertical="center"/>
    </xf>
    <xf numFmtId="0" fontId="5" fillId="10" borderId="0" xfId="0" applyNumberFormat="1" applyFont="1" applyFill="1" applyBorder="1" applyAlignment="1" applyProtection="1">
      <alignment horizontal="center" vertical="center"/>
    </xf>
    <xf numFmtId="0" fontId="92" fillId="10" borderId="0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93" fillId="10" borderId="0" xfId="0" applyNumberFormat="1" applyFont="1" applyFill="1" applyBorder="1" applyAlignment="1" applyProtection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5" fillId="10" borderId="0" xfId="0" applyNumberFormat="1" applyFont="1" applyFill="1" applyBorder="1" applyAlignment="1" applyProtection="1">
      <alignment horizontal="center" vertical="center"/>
    </xf>
    <xf numFmtId="0" fontId="49" fillId="26" borderId="14" xfId="0" applyNumberFormat="1" applyFont="1" applyFill="1" applyBorder="1" applyAlignment="1" applyProtection="1">
      <alignment horizontal="center" vertical="center"/>
    </xf>
    <xf numFmtId="0" fontId="4" fillId="10" borderId="0" xfId="0" applyNumberFormat="1" applyFont="1" applyFill="1" applyBorder="1" applyAlignment="1" applyProtection="1">
      <alignment horizontal="center" vertical="center"/>
    </xf>
    <xf numFmtId="0" fontId="49" fillId="0" borderId="1" xfId="0" applyNumberFormat="1" applyFont="1" applyFill="1" applyBorder="1" applyAlignment="1" applyProtection="1">
      <alignment horizontal="center" vertical="center"/>
    </xf>
    <xf numFmtId="0" fontId="49" fillId="0" borderId="56" xfId="0" applyNumberFormat="1" applyFont="1" applyFill="1" applyBorder="1" applyAlignment="1" applyProtection="1">
      <alignment horizontal="center" vertical="center"/>
    </xf>
    <xf numFmtId="0" fontId="49" fillId="0" borderId="23" xfId="0" applyNumberFormat="1" applyFont="1" applyFill="1" applyBorder="1" applyAlignment="1" applyProtection="1">
      <alignment horizontal="center" vertical="center"/>
    </xf>
    <xf numFmtId="0" fontId="94" fillId="10" borderId="0" xfId="0" applyNumberFormat="1" applyFont="1" applyFill="1" applyBorder="1" applyAlignment="1" applyProtection="1">
      <alignment horizontal="center" vertical="center"/>
    </xf>
    <xf numFmtId="0" fontId="95" fillId="10" borderId="1" xfId="0" applyNumberFormat="1" applyFont="1" applyFill="1" applyBorder="1" applyAlignment="1" applyProtection="1">
      <alignment horizontal="center" vertical="center"/>
    </xf>
    <xf numFmtId="0" fontId="95" fillId="10" borderId="0" xfId="0" applyNumberFormat="1" applyFont="1" applyFill="1" applyBorder="1" applyAlignment="1" applyProtection="1">
      <alignment horizontal="center" vertical="center"/>
    </xf>
    <xf numFmtId="0" fontId="2" fillId="10" borderId="0" xfId="0" applyNumberFormat="1" applyFont="1" applyFill="1" applyBorder="1" applyAlignment="1" applyProtection="1">
      <alignment vertical="center"/>
    </xf>
    <xf numFmtId="0" fontId="93" fillId="0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0" fontId="86" fillId="0" borderId="0" xfId="0" applyNumberFormat="1" applyFont="1" applyFill="1" applyBorder="1" applyAlignment="1" applyProtection="1">
      <alignment horizontal="center" vertical="center"/>
    </xf>
    <xf numFmtId="0" fontId="49" fillId="26" borderId="24" xfId="0" applyNumberFormat="1" applyFont="1" applyFill="1" applyBorder="1" applyAlignment="1" applyProtection="1">
      <alignment horizontal="center" vertical="center"/>
    </xf>
    <xf numFmtId="0" fontId="49" fillId="10" borderId="0" xfId="0" applyNumberFormat="1" applyFont="1" applyFill="1" applyBorder="1" applyAlignment="1" applyProtection="1">
      <alignment horizontal="center" vertical="center"/>
    </xf>
    <xf numFmtId="0" fontId="49" fillId="19" borderId="24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63" fillId="15" borderId="28" xfId="0" applyNumberFormat="1" applyFont="1" applyFill="1" applyBorder="1" applyAlignment="1" applyProtection="1">
      <alignment horizontal="center" vertical="center"/>
      <protection locked="0"/>
    </xf>
    <xf numFmtId="1" fontId="63" fillId="15" borderId="28" xfId="0" applyNumberFormat="1" applyFont="1" applyFill="1" applyBorder="1" applyAlignment="1" applyProtection="1">
      <alignment horizontal="center" vertical="center"/>
    </xf>
    <xf numFmtId="1" fontId="63" fillId="15" borderId="2" xfId="0" applyNumberFormat="1" applyFont="1" applyFill="1" applyBorder="1" applyAlignment="1" applyProtection="1">
      <alignment horizontal="center" vertical="center"/>
      <protection locked="0"/>
    </xf>
    <xf numFmtId="0" fontId="63" fillId="14" borderId="5" xfId="0" applyNumberFormat="1" applyFont="1" applyFill="1" applyBorder="1" applyAlignment="1" applyProtection="1">
      <alignment horizontal="center" vertical="center" wrapText="1"/>
    </xf>
    <xf numFmtId="1" fontId="63" fillId="14" borderId="5" xfId="0" applyNumberFormat="1" applyFont="1" applyFill="1" applyBorder="1" applyAlignment="1" applyProtection="1">
      <alignment horizontal="center" vertical="center"/>
    </xf>
    <xf numFmtId="49" fontId="53" fillId="27" borderId="2" xfId="0" applyNumberFormat="1" applyFont="1" applyFill="1" applyBorder="1" applyAlignment="1" applyProtection="1">
      <alignment horizontal="center" vertical="center"/>
      <protection locked="0"/>
    </xf>
    <xf numFmtId="49" fontId="53" fillId="27" borderId="2" xfId="0" applyNumberFormat="1" applyFont="1" applyFill="1" applyBorder="1" applyAlignment="1" applyProtection="1">
      <alignment horizontal="center" vertical="center"/>
    </xf>
    <xf numFmtId="2" fontId="53" fillId="27" borderId="17" xfId="0" applyNumberFormat="1" applyFont="1" applyFill="1" applyBorder="1" applyAlignment="1" applyProtection="1">
      <alignment horizontal="center" vertical="center"/>
      <protection locked="0"/>
    </xf>
    <xf numFmtId="2" fontId="53" fillId="27" borderId="2" xfId="0" applyNumberFormat="1" applyFont="1" applyFill="1" applyBorder="1" applyAlignment="1" applyProtection="1">
      <alignment horizontal="center" vertical="center"/>
      <protection locked="0"/>
    </xf>
    <xf numFmtId="0" fontId="77" fillId="27" borderId="1" xfId="0" applyNumberFormat="1" applyFont="1" applyFill="1" applyBorder="1" applyAlignment="1" applyProtection="1">
      <alignment horizontal="center" vertical="center"/>
      <protection locked="0"/>
    </xf>
    <xf numFmtId="2" fontId="53" fillId="27" borderId="17" xfId="0" applyNumberFormat="1" applyFont="1" applyFill="1" applyBorder="1" applyAlignment="1" applyProtection="1">
      <alignment horizontal="center" vertical="center"/>
    </xf>
    <xf numFmtId="2" fontId="53" fillId="27" borderId="2" xfId="0" applyNumberFormat="1" applyFont="1" applyFill="1" applyBorder="1" applyAlignment="1" applyProtection="1">
      <alignment horizontal="center" vertical="center"/>
    </xf>
    <xf numFmtId="49" fontId="63" fillId="0" borderId="2" xfId="0" applyNumberFormat="1" applyFont="1" applyFill="1" applyBorder="1" applyAlignment="1" applyProtection="1">
      <alignment horizontal="center" vertical="center"/>
      <protection locked="0"/>
    </xf>
    <xf numFmtId="49" fontId="63" fillId="0" borderId="2" xfId="0" applyNumberFormat="1" applyFont="1" applyFill="1" applyBorder="1" applyAlignment="1" applyProtection="1">
      <alignment horizontal="center" vertical="center"/>
    </xf>
    <xf numFmtId="49" fontId="69" fillId="0" borderId="2" xfId="0" applyNumberFormat="1" applyFont="1" applyFill="1" applyBorder="1" applyAlignment="1" applyProtection="1">
      <alignment horizontal="center" vertical="center"/>
      <protection locked="0"/>
    </xf>
    <xf numFmtId="49" fontId="69" fillId="0" borderId="2" xfId="0" applyNumberFormat="1" applyFont="1" applyFill="1" applyBorder="1" applyAlignment="1" applyProtection="1">
      <alignment horizontal="center" vertical="center"/>
    </xf>
    <xf numFmtId="1" fontId="69" fillId="24" borderId="2" xfId="0" applyNumberFormat="1" applyFont="1" applyFill="1" applyBorder="1" applyAlignment="1" applyProtection="1">
      <alignment horizontal="center"/>
      <protection locked="0"/>
    </xf>
    <xf numFmtId="1" fontId="69" fillId="24" borderId="2" xfId="0" applyNumberFormat="1" applyFont="1" applyFill="1" applyBorder="1" applyAlignment="1" applyProtection="1">
      <alignment horizontal="center"/>
    </xf>
    <xf numFmtId="49" fontId="69" fillId="24" borderId="2" xfId="0" applyNumberFormat="1" applyFont="1" applyFill="1" applyBorder="1" applyAlignment="1" applyProtection="1">
      <alignment horizontal="center" vertical="center"/>
      <protection locked="0"/>
    </xf>
    <xf numFmtId="1" fontId="69" fillId="24" borderId="17" xfId="0" applyNumberFormat="1" applyFont="1" applyFill="1" applyBorder="1" applyAlignment="1" applyProtection="1">
      <alignment horizontal="center"/>
    </xf>
    <xf numFmtId="1" fontId="57" fillId="0" borderId="28" xfId="0" applyNumberFormat="1" applyFont="1" applyFill="1" applyBorder="1" applyAlignment="1" applyProtection="1">
      <alignment horizontal="center" vertical="center"/>
      <protection locked="0"/>
    </xf>
    <xf numFmtId="1" fontId="57" fillId="0" borderId="28" xfId="0" applyNumberFormat="1" applyFont="1" applyFill="1" applyBorder="1" applyAlignment="1" applyProtection="1">
      <alignment horizontal="center" vertical="center"/>
    </xf>
    <xf numFmtId="0" fontId="74" fillId="28" borderId="1" xfId="0" applyNumberFormat="1" applyFont="1" applyFill="1" applyBorder="1" applyAlignment="1" applyProtection="1">
      <alignment horizontal="center"/>
      <protection locked="0"/>
    </xf>
    <xf numFmtId="1" fontId="97" fillId="28" borderId="28" xfId="0" applyNumberFormat="1" applyFont="1" applyFill="1" applyBorder="1" applyAlignment="1" applyProtection="1">
      <alignment horizontal="center" vertical="center"/>
      <protection locked="0"/>
    </xf>
    <xf numFmtId="1" fontId="57" fillId="28" borderId="28" xfId="0" applyNumberFormat="1" applyFont="1" applyFill="1" applyBorder="1" applyAlignment="1" applyProtection="1">
      <alignment horizontal="center" vertical="center"/>
    </xf>
    <xf numFmtId="1" fontId="57" fillId="28" borderId="28" xfId="0" applyNumberFormat="1" applyFont="1" applyFill="1" applyBorder="1" applyAlignment="1" applyProtection="1">
      <alignment horizontal="center" vertical="center"/>
      <protection locked="0"/>
    </xf>
    <xf numFmtId="1" fontId="57" fillId="28" borderId="2" xfId="0" applyNumberFormat="1" applyFont="1" applyFill="1" applyBorder="1" applyAlignment="1" applyProtection="1">
      <alignment horizontal="center" vertical="center"/>
      <protection locked="0"/>
    </xf>
    <xf numFmtId="49" fontId="57" fillId="28" borderId="2" xfId="0" applyNumberFormat="1" applyFont="1" applyFill="1" applyBorder="1" applyAlignment="1" applyProtection="1">
      <alignment horizontal="center" vertical="center"/>
      <protection locked="0"/>
    </xf>
    <xf numFmtId="49" fontId="57" fillId="28" borderId="17" xfId="0" applyNumberFormat="1" applyFont="1" applyFill="1" applyBorder="1" applyAlignment="1" applyProtection="1">
      <alignment horizontal="center" vertical="center"/>
    </xf>
    <xf numFmtId="2" fontId="57" fillId="28" borderId="2" xfId="0" applyNumberFormat="1" applyFont="1" applyFill="1" applyBorder="1" applyAlignment="1" applyProtection="1">
      <alignment horizontal="center" vertical="center"/>
    </xf>
    <xf numFmtId="49" fontId="63" fillId="15" borderId="2" xfId="0" applyNumberFormat="1" applyFont="1" applyFill="1" applyBorder="1" applyAlignment="1" applyProtection="1">
      <alignment horizontal="center" vertical="center"/>
      <protection locked="0"/>
    </xf>
    <xf numFmtId="1" fontId="63" fillId="15" borderId="17" xfId="0" applyNumberFormat="1" applyFont="1" applyFill="1" applyBorder="1" applyAlignment="1" applyProtection="1">
      <alignment horizontal="center" vertical="center"/>
    </xf>
    <xf numFmtId="1" fontId="63" fillId="15" borderId="4" xfId="0" applyNumberFormat="1" applyFont="1" applyFill="1" applyBorder="1" applyAlignment="1" applyProtection="1">
      <alignment horizontal="center" vertical="center"/>
    </xf>
    <xf numFmtId="1" fontId="63" fillId="24" borderId="28" xfId="0" applyNumberFormat="1" applyFont="1" applyFill="1" applyBorder="1" applyAlignment="1" applyProtection="1">
      <alignment horizontal="center" vertical="center"/>
      <protection locked="0"/>
    </xf>
    <xf numFmtId="1" fontId="63" fillId="24" borderId="28" xfId="0" applyNumberFormat="1" applyFont="1" applyFill="1" applyBorder="1" applyAlignment="1" applyProtection="1">
      <alignment horizontal="center" vertical="center"/>
    </xf>
    <xf numFmtId="1" fontId="63" fillId="24" borderId="2" xfId="0" applyNumberFormat="1" applyFont="1" applyFill="1" applyBorder="1" applyAlignment="1" applyProtection="1">
      <alignment horizontal="center" vertical="center"/>
      <protection locked="0"/>
    </xf>
    <xf numFmtId="1" fontId="69" fillId="0" borderId="28" xfId="0" applyNumberFormat="1" applyFont="1" applyFill="1" applyBorder="1" applyAlignment="1" applyProtection="1">
      <alignment horizontal="center" vertical="center"/>
      <protection locked="0"/>
    </xf>
    <xf numFmtId="1" fontId="69" fillId="0" borderId="28" xfId="0" applyNumberFormat="1" applyFont="1" applyFill="1" applyBorder="1" applyAlignment="1" applyProtection="1">
      <alignment horizontal="center" vertical="center"/>
    </xf>
    <xf numFmtId="0" fontId="1" fillId="0" borderId="37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82" fillId="10" borderId="0" xfId="0" applyNumberFormat="1" applyFont="1" applyFill="1" applyBorder="1" applyAlignment="1" applyProtection="1">
      <alignment horizontal="center" vertical="center"/>
    </xf>
    <xf numFmtId="0" fontId="1" fillId="0" borderId="72" xfId="0" applyNumberFormat="1" applyFont="1" applyFill="1" applyBorder="1" applyAlignment="1" applyProtection="1">
      <alignment horizontal="center" vertical="center"/>
    </xf>
    <xf numFmtId="0" fontId="1" fillId="0" borderId="37" xfId="0" applyNumberFormat="1" applyFont="1" applyFill="1" applyBorder="1" applyAlignment="1" applyProtection="1">
      <alignment horizontal="center" vertical="center" wrapText="1"/>
    </xf>
    <xf numFmtId="0" fontId="1" fillId="0" borderId="60" xfId="0" applyNumberFormat="1" applyFont="1" applyFill="1" applyBorder="1" applyAlignment="1" applyProtection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72" xfId="0" applyNumberFormat="1" applyFont="1" applyFill="1" applyBorder="1" applyAlignment="1" applyProtection="1">
      <alignment horizontal="center" vertical="center" wrapText="1"/>
    </xf>
    <xf numFmtId="0" fontId="25" fillId="10" borderId="0" xfId="0" applyFont="1" applyFill="1" applyBorder="1" applyAlignment="1" applyProtection="1">
      <alignment horizontal="center" vertical="center"/>
    </xf>
    <xf numFmtId="0" fontId="4" fillId="29" borderId="29" xfId="0" applyNumberFormat="1" applyFont="1" applyFill="1" applyBorder="1" applyAlignment="1" applyProtection="1">
      <alignment horizontal="center"/>
    </xf>
    <xf numFmtId="0" fontId="4" fillId="29" borderId="28" xfId="0" applyNumberFormat="1" applyFont="1" applyFill="1" applyBorder="1" applyAlignment="1" applyProtection="1">
      <alignment horizontal="center"/>
    </xf>
    <xf numFmtId="0" fontId="4" fillId="29" borderId="63" xfId="0" applyNumberFormat="1" applyFont="1" applyFill="1" applyBorder="1" applyAlignment="1" applyProtection="1">
      <alignment horizontal="center"/>
    </xf>
    <xf numFmtId="0" fontId="53" fillId="14" borderId="38" xfId="0" applyNumberFormat="1" applyFont="1" applyFill="1" applyBorder="1" applyAlignment="1" applyProtection="1">
      <alignment horizontal="center" vertical="center" wrapText="1"/>
    </xf>
    <xf numFmtId="49" fontId="53" fillId="14" borderId="5" xfId="0" applyNumberFormat="1" applyFont="1" applyFill="1" applyBorder="1" applyAlignment="1" applyProtection="1">
      <alignment horizontal="center" vertical="center"/>
    </xf>
    <xf numFmtId="0" fontId="57" fillId="14" borderId="38" xfId="0" applyNumberFormat="1" applyFont="1" applyFill="1" applyBorder="1" applyAlignment="1" applyProtection="1">
      <alignment horizontal="center" vertical="center" wrapText="1"/>
    </xf>
    <xf numFmtId="49" fontId="57" fillId="14" borderId="5" xfId="0" applyNumberFormat="1" applyFont="1" applyFill="1" applyBorder="1" applyAlignment="1" applyProtection="1">
      <alignment horizontal="center" vertical="center"/>
    </xf>
    <xf numFmtId="1" fontId="69" fillId="14" borderId="5" xfId="0" applyNumberFormat="1" applyFont="1" applyFill="1" applyBorder="1" applyAlignment="1" applyProtection="1">
      <alignment horizontal="center"/>
    </xf>
    <xf numFmtId="0" fontId="69" fillId="14" borderId="38" xfId="0" applyNumberFormat="1" applyFont="1" applyFill="1" applyBorder="1" applyAlignment="1" applyProtection="1">
      <alignment horizontal="center" vertical="center" wrapText="1"/>
    </xf>
    <xf numFmtId="0" fontId="4" fillId="19" borderId="35" xfId="0" applyNumberFormat="1" applyFont="1" applyFill="1" applyBorder="1" applyAlignment="1" applyProtection="1">
      <alignment horizontal="center"/>
    </xf>
    <xf numFmtId="0" fontId="92" fillId="15" borderId="29" xfId="0" applyNumberFormat="1" applyFont="1" applyFill="1" applyBorder="1" applyAlignment="1" applyProtection="1">
      <alignment horizontal="center"/>
    </xf>
    <xf numFmtId="0" fontId="92" fillId="15" borderId="28" xfId="0" applyNumberFormat="1" applyFont="1" applyFill="1" applyBorder="1" applyAlignment="1" applyProtection="1">
      <alignment horizontal="center"/>
    </xf>
    <xf numFmtId="0" fontId="92" fillId="15" borderId="2" xfId="0" applyNumberFormat="1" applyFont="1" applyFill="1" applyBorder="1" applyAlignment="1" applyProtection="1">
      <alignment horizontal="center"/>
    </xf>
    <xf numFmtId="0" fontId="92" fillId="15" borderId="6" xfId="0" applyNumberFormat="1" applyFont="1" applyFill="1" applyBorder="1" applyAlignment="1" applyProtection="1">
      <alignment horizontal="center"/>
    </xf>
    <xf numFmtId="0" fontId="4" fillId="19" borderId="28" xfId="0" applyNumberFormat="1" applyFont="1" applyFill="1" applyBorder="1" applyAlignment="1" applyProtection="1">
      <alignment horizontal="center"/>
    </xf>
    <xf numFmtId="0" fontId="92" fillId="15" borderId="63" xfId="0" applyNumberFormat="1" applyFont="1" applyFill="1" applyBorder="1" applyAlignment="1" applyProtection="1">
      <alignment horizontal="center"/>
    </xf>
    <xf numFmtId="0" fontId="98" fillId="10" borderId="0" xfId="0" applyNumberFormat="1" applyFont="1" applyFill="1" applyBorder="1" applyAlignment="1" applyProtection="1"/>
    <xf numFmtId="0" fontId="82" fillId="0" borderId="5" xfId="0" applyFont="1" applyFill="1" applyBorder="1" applyAlignment="1">
      <alignment horizontal="center" vertical="center"/>
    </xf>
    <xf numFmtId="0" fontId="82" fillId="0" borderId="68" xfId="0" applyNumberFormat="1" applyFont="1" applyFill="1" applyBorder="1" applyAlignment="1" applyProtection="1">
      <alignment horizontal="center" vertical="center"/>
    </xf>
    <xf numFmtId="0" fontId="82" fillId="0" borderId="2" xfId="0" applyFont="1" applyBorder="1"/>
    <xf numFmtId="0" fontId="82" fillId="0" borderId="34" xfId="0" applyFont="1" applyBorder="1" applyAlignment="1">
      <alignment horizontal="center" vertical="center"/>
    </xf>
    <xf numFmtId="0" fontId="82" fillId="0" borderId="5" xfId="0" applyFont="1" applyBorder="1" applyAlignment="1">
      <alignment horizontal="center" vertical="center"/>
    </xf>
    <xf numFmtId="0" fontId="82" fillId="0" borderId="19" xfId="0" applyFont="1" applyFill="1" applyBorder="1" applyAlignment="1">
      <alignment horizontal="center" vertical="center"/>
    </xf>
    <xf numFmtId="0" fontId="82" fillId="0" borderId="31" xfId="0" applyNumberFormat="1" applyFont="1" applyFill="1" applyBorder="1" applyAlignment="1" applyProtection="1">
      <alignment horizontal="center" vertical="center"/>
    </xf>
    <xf numFmtId="0" fontId="82" fillId="0" borderId="3" xfId="0" applyFont="1" applyBorder="1"/>
    <xf numFmtId="0" fontId="82" fillId="0" borderId="57" xfId="0" applyFont="1" applyBorder="1" applyAlignment="1">
      <alignment horizontal="center" vertical="center"/>
    </xf>
    <xf numFmtId="0" fontId="82" fillId="0" borderId="19" xfId="0" applyFont="1" applyBorder="1" applyAlignment="1">
      <alignment horizontal="center" vertical="center"/>
    </xf>
    <xf numFmtId="0" fontId="82" fillId="10" borderId="19" xfId="0" applyFont="1" applyFill="1" applyBorder="1" applyAlignment="1">
      <alignment horizontal="center" vertical="center"/>
    </xf>
    <xf numFmtId="0" fontId="82" fillId="0" borderId="60" xfId="0" applyNumberFormat="1" applyFont="1" applyFill="1" applyBorder="1" applyAlignment="1" applyProtection="1">
      <alignment horizontal="center" vertical="center"/>
    </xf>
    <xf numFmtId="0" fontId="82" fillId="0" borderId="19" xfId="0" applyFont="1" applyBorder="1"/>
    <xf numFmtId="168" fontId="1" fillId="0" borderId="35" xfId="0" applyNumberFormat="1" applyFont="1" applyFill="1" applyBorder="1" applyAlignment="1" applyProtection="1">
      <alignment horizontal="center" vertical="center"/>
    </xf>
    <xf numFmtId="1" fontId="1" fillId="0" borderId="30" xfId="0" applyNumberFormat="1" applyFont="1" applyFill="1" applyBorder="1" applyAlignment="1" applyProtection="1">
      <alignment horizontal="center" vertical="center"/>
    </xf>
    <xf numFmtId="168" fontId="1" fillId="0" borderId="24" xfId="0" applyNumberFormat="1" applyFont="1" applyFill="1" applyBorder="1" applyAlignment="1" applyProtection="1">
      <alignment horizontal="center" vertical="center"/>
    </xf>
    <xf numFmtId="168" fontId="1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168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/>
    </xf>
    <xf numFmtId="168" fontId="1" fillId="0" borderId="2" xfId="0" applyNumberFormat="1" applyFont="1" applyFill="1" applyBorder="1" applyAlignment="1" applyProtection="1">
      <alignment horizontal="center"/>
    </xf>
    <xf numFmtId="168" fontId="1" fillId="0" borderId="6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68" fontId="1" fillId="0" borderId="7" xfId="0" applyNumberFormat="1" applyFont="1" applyFill="1" applyBorder="1" applyAlignment="1" applyProtection="1">
      <alignment horizontal="center"/>
    </xf>
    <xf numFmtId="1" fontId="1" fillId="0" borderId="27" xfId="0" applyNumberFormat="1" applyFont="1" applyFill="1" applyBorder="1" applyAlignment="1" applyProtection="1">
      <alignment horizontal="center"/>
    </xf>
    <xf numFmtId="168" fontId="1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99" fillId="30" borderId="36" xfId="0" applyNumberFormat="1" applyFont="1" applyFill="1" applyBorder="1" applyAlignment="1" applyProtection="1">
      <alignment horizontal="center" vertical="center"/>
    </xf>
    <xf numFmtId="0" fontId="99" fillId="30" borderId="14" xfId="0" applyNumberFormat="1" applyFont="1" applyFill="1" applyBorder="1" applyAlignment="1" applyProtection="1">
      <alignment horizontal="center" vertical="center"/>
    </xf>
    <xf numFmtId="168" fontId="49" fillId="25" borderId="1" xfId="0" applyNumberFormat="1" applyFont="1" applyFill="1" applyBorder="1" applyAlignment="1" applyProtection="1">
      <alignment horizontal="center" vertical="center"/>
    </xf>
    <xf numFmtId="1" fontId="49" fillId="25" borderId="1" xfId="0" applyNumberFormat="1" applyFont="1" applyFill="1" applyBorder="1" applyAlignment="1" applyProtection="1">
      <alignment horizontal="center" vertical="center"/>
    </xf>
    <xf numFmtId="0" fontId="75" fillId="23" borderId="20" xfId="0" applyNumberFormat="1" applyFont="1" applyFill="1" applyBorder="1" applyAlignment="1" applyProtection="1">
      <alignment horizontal="center" vertical="center"/>
    </xf>
    <xf numFmtId="0" fontId="99" fillId="30" borderId="6" xfId="0" applyNumberFormat="1" applyFont="1" applyFill="1" applyBorder="1" applyAlignment="1" applyProtection="1">
      <alignment horizontal="center" vertical="center"/>
    </xf>
    <xf numFmtId="0" fontId="75" fillId="23" borderId="11" xfId="0" applyNumberFormat="1" applyFont="1" applyFill="1" applyBorder="1" applyAlignment="1" applyProtection="1">
      <alignment horizontal="center" vertical="center"/>
    </xf>
    <xf numFmtId="0" fontId="1" fillId="0" borderId="69" xfId="0" applyFont="1" applyBorder="1" applyAlignment="1">
      <alignment horizontal="left"/>
    </xf>
    <xf numFmtId="0" fontId="1" fillId="0" borderId="64" xfId="0" applyFont="1" applyBorder="1" applyAlignment="1">
      <alignment horizontal="left"/>
    </xf>
    <xf numFmtId="0" fontId="1" fillId="0" borderId="58" xfId="0" applyFont="1" applyFill="1" applyBorder="1" applyAlignment="1">
      <alignment horizontal="left"/>
    </xf>
    <xf numFmtId="0" fontId="1" fillId="0" borderId="59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7" xfId="0" applyNumberFormat="1" applyFont="1" applyFill="1" applyBorder="1" applyAlignment="1" applyProtection="1">
      <alignment horizontal="center" vertical="center"/>
    </xf>
    <xf numFmtId="0" fontId="1" fillId="0" borderId="72" xfId="0" applyNumberFormat="1" applyFont="1" applyFill="1" applyBorder="1" applyAlignment="1" applyProtection="1">
      <alignment horizontal="center" vertical="center"/>
    </xf>
    <xf numFmtId="0" fontId="96" fillId="10" borderId="0" xfId="0" applyNumberFormat="1" applyFont="1" applyFill="1" applyBorder="1" applyAlignment="1" applyProtection="1">
      <alignment horizontal="center" vertical="center"/>
    </xf>
    <xf numFmtId="0" fontId="5" fillId="10" borderId="32" xfId="0" applyNumberFormat="1" applyFont="1" applyFill="1" applyBorder="1" applyAlignment="1" applyProtection="1">
      <alignment horizontal="center"/>
    </xf>
    <xf numFmtId="14" fontId="5" fillId="10" borderId="32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31" xfId="0" applyNumberFormat="1" applyFont="1" applyFill="1" applyBorder="1" applyAlignment="1" applyProtection="1">
      <alignment horizontal="center" vertical="center"/>
    </xf>
    <xf numFmtId="0" fontId="1" fillId="0" borderId="3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37" xfId="0" applyNumberFormat="1" applyFont="1" applyFill="1" applyBorder="1" applyAlignment="1" applyProtection="1">
      <alignment horizontal="center" vertical="center" wrapText="1"/>
    </xf>
    <xf numFmtId="0" fontId="1" fillId="0" borderId="60" xfId="0" applyNumberFormat="1" applyFont="1" applyFill="1" applyBorder="1" applyAlignment="1" applyProtection="1">
      <alignment horizontal="center" vertical="center" wrapText="1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2" xfId="0" applyNumberFormat="1" applyFont="1" applyFill="1" applyBorder="1" applyAlignment="1" applyProtection="1">
      <alignment horizontal="center" vertical="center" wrapText="1"/>
    </xf>
    <xf numFmtId="0" fontId="1" fillId="0" borderId="56" xfId="0" applyNumberFormat="1" applyFont="1" applyFill="1" applyBorder="1" applyAlignment="1" applyProtection="1">
      <alignment horizontal="center"/>
    </xf>
    <xf numFmtId="0" fontId="50" fillId="10" borderId="11" xfId="0" applyFont="1" applyFill="1" applyBorder="1" applyAlignment="1">
      <alignment horizontal="center"/>
    </xf>
    <xf numFmtId="0" fontId="50" fillId="10" borderId="56" xfId="0" applyFont="1" applyFill="1" applyBorder="1" applyAlignment="1">
      <alignment horizontal="center"/>
    </xf>
    <xf numFmtId="0" fontId="50" fillId="10" borderId="20" xfId="0" applyFont="1" applyFill="1" applyBorder="1" applyAlignment="1">
      <alignment horizontal="center"/>
    </xf>
    <xf numFmtId="0" fontId="82" fillId="10" borderId="0" xfId="0" applyNumberFormat="1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0" fontId="8" fillId="2" borderId="56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5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4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56" xfId="0" applyFont="1" applyFill="1" applyBorder="1" applyAlignment="1" applyProtection="1">
      <alignment horizontal="left" vertical="center" wrapText="1"/>
      <protection locked="0"/>
    </xf>
    <xf numFmtId="0" fontId="24" fillId="0" borderId="20" xfId="0" applyFont="1" applyFill="1" applyBorder="1" applyAlignment="1" applyProtection="1">
      <alignment horizontal="left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56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165" fontId="20" fillId="2" borderId="11" xfId="0" applyNumberFormat="1" applyFont="1" applyFill="1" applyBorder="1" applyAlignment="1" applyProtection="1">
      <alignment horizontal="center" vertical="center" shrinkToFit="1"/>
      <protection locked="0"/>
    </xf>
    <xf numFmtId="165" fontId="20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horizontal="center" vertical="center"/>
    </xf>
    <xf numFmtId="0" fontId="25" fillId="2" borderId="26" xfId="0" applyFont="1" applyFill="1" applyBorder="1" applyAlignment="1" applyProtection="1">
      <alignment horizontal="center" vertical="center"/>
    </xf>
    <xf numFmtId="0" fontId="25" fillId="10" borderId="0" xfId="0" applyFont="1" applyFill="1" applyBorder="1" applyAlignment="1" applyProtection="1">
      <alignment horizontal="center" vertical="center"/>
    </xf>
    <xf numFmtId="0" fontId="79" fillId="15" borderId="26" xfId="0" applyFont="1" applyFill="1" applyBorder="1" applyAlignment="1" applyProtection="1">
      <alignment horizontal="center" vertical="center"/>
      <protection locked="0"/>
    </xf>
    <xf numFmtId="0" fontId="79" fillId="15" borderId="0" xfId="0" applyFont="1" applyFill="1" applyBorder="1" applyAlignment="1" applyProtection="1">
      <alignment horizontal="center" vertical="center"/>
      <protection locked="0"/>
    </xf>
    <xf numFmtId="0" fontId="79" fillId="15" borderId="25" xfId="0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 applyProtection="1">
      <alignment horizontal="left" vertical="center" wrapText="1"/>
      <protection locked="0"/>
    </xf>
    <xf numFmtId="0" fontId="24" fillId="2" borderId="56" xfId="0" applyFont="1" applyFill="1" applyBorder="1" applyAlignment="1" applyProtection="1">
      <alignment horizontal="left" vertical="center" wrapText="1"/>
      <protection locked="0"/>
    </xf>
    <xf numFmtId="0" fontId="24" fillId="2" borderId="20" xfId="0" applyFont="1" applyFill="1" applyBorder="1" applyAlignment="1" applyProtection="1">
      <alignment horizontal="left" vertical="center" wrapText="1"/>
      <protection locked="0"/>
    </xf>
    <xf numFmtId="0" fontId="8" fillId="0" borderId="56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1" fillId="10" borderId="31" xfId="0" applyNumberFormat="1" applyFont="1" applyFill="1" applyBorder="1" applyAlignment="1" applyProtection="1">
      <alignment horizontal="center" vertical="top"/>
    </xf>
    <xf numFmtId="0" fontId="1" fillId="10" borderId="32" xfId="0" applyNumberFormat="1" applyFont="1" applyFill="1" applyBorder="1" applyAlignment="1" applyProtection="1">
      <alignment horizontal="center" vertical="top"/>
    </xf>
    <xf numFmtId="0" fontId="1" fillId="10" borderId="33" xfId="0" applyNumberFormat="1" applyFont="1" applyFill="1" applyBorder="1" applyAlignment="1" applyProtection="1">
      <alignment horizontal="center" vertical="top"/>
    </xf>
    <xf numFmtId="0" fontId="91" fillId="0" borderId="0" xfId="0" applyFont="1" applyFill="1" applyAlignment="1">
      <alignment horizontal="center" vertical="center"/>
    </xf>
    <xf numFmtId="0" fontId="91" fillId="0" borderId="32" xfId="0" applyFont="1" applyFill="1" applyBorder="1" applyAlignment="1">
      <alignment horizontal="center" vertical="center"/>
    </xf>
    <xf numFmtId="0" fontId="1" fillId="10" borderId="26" xfId="0" applyNumberFormat="1" applyFont="1" applyFill="1" applyBorder="1" applyAlignment="1" applyProtection="1">
      <alignment horizontal="center"/>
    </xf>
    <xf numFmtId="0" fontId="5" fillId="22" borderId="11" xfId="0" applyNumberFormat="1" applyFont="1" applyFill="1" applyBorder="1" applyAlignment="1" applyProtection="1">
      <alignment horizontal="center"/>
    </xf>
    <xf numFmtId="0" fontId="5" fillId="22" borderId="56" xfId="0" applyNumberFormat="1" applyFont="1" applyFill="1" applyBorder="1" applyAlignment="1" applyProtection="1">
      <alignment horizontal="center"/>
    </xf>
    <xf numFmtId="0" fontId="5" fillId="22" borderId="20" xfId="0" applyNumberFormat="1" applyFont="1" applyFill="1" applyBorder="1" applyAlignment="1" applyProtection="1">
      <alignment horizontal="center"/>
    </xf>
    <xf numFmtId="0" fontId="5" fillId="19" borderId="11" xfId="0" applyNumberFormat="1" applyFont="1" applyFill="1" applyBorder="1" applyAlignment="1" applyProtection="1">
      <alignment horizontal="center"/>
    </xf>
    <xf numFmtId="0" fontId="5" fillId="19" borderId="56" xfId="0" applyNumberFormat="1" applyFont="1" applyFill="1" applyBorder="1" applyAlignment="1" applyProtection="1">
      <alignment horizontal="center"/>
    </xf>
    <xf numFmtId="0" fontId="5" fillId="19" borderId="20" xfId="0" applyNumberFormat="1" applyFont="1" applyFill="1" applyBorder="1" applyAlignment="1" applyProtection="1">
      <alignment horizontal="center"/>
    </xf>
    <xf numFmtId="0" fontId="5" fillId="15" borderId="11" xfId="0" applyNumberFormat="1" applyFont="1" applyFill="1" applyBorder="1" applyAlignment="1" applyProtection="1">
      <alignment horizontal="center"/>
    </xf>
    <xf numFmtId="0" fontId="5" fillId="15" borderId="56" xfId="0" applyNumberFormat="1" applyFont="1" applyFill="1" applyBorder="1" applyAlignment="1" applyProtection="1">
      <alignment horizontal="center"/>
    </xf>
    <xf numFmtId="0" fontId="5" fillId="15" borderId="20" xfId="0" applyNumberFormat="1" applyFont="1" applyFill="1" applyBorder="1" applyAlignment="1" applyProtection="1">
      <alignment horizontal="center"/>
    </xf>
    <xf numFmtId="0" fontId="3" fillId="0" borderId="37" xfId="0" applyFont="1" applyBorder="1" applyAlignment="1">
      <alignment horizontal="center" vertical="center" textRotation="90"/>
    </xf>
    <xf numFmtId="0" fontId="3" fillId="0" borderId="60" xfId="0" applyFont="1" applyBorder="1" applyAlignment="1">
      <alignment horizontal="center" vertical="center" textRotation="90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56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2" fillId="14" borderId="11" xfId="0" applyNumberFormat="1" applyFont="1" applyFill="1" applyBorder="1" applyAlignment="1" applyProtection="1">
      <alignment horizontal="center" vertical="center"/>
    </xf>
    <xf numFmtId="0" fontId="2" fillId="14" borderId="56" xfId="0" applyNumberFormat="1" applyFont="1" applyFill="1" applyBorder="1" applyAlignment="1" applyProtection="1">
      <alignment horizontal="center" vertical="center"/>
    </xf>
    <xf numFmtId="0" fontId="2" fillId="14" borderId="20" xfId="0" applyNumberFormat="1" applyFont="1" applyFill="1" applyBorder="1" applyAlignment="1" applyProtection="1">
      <alignment horizontal="center" vertical="center"/>
    </xf>
    <xf numFmtId="0" fontId="2" fillId="18" borderId="11" xfId="0" applyNumberFormat="1" applyFont="1" applyFill="1" applyBorder="1" applyAlignment="1" applyProtection="1">
      <alignment horizontal="center" vertical="center"/>
    </xf>
    <xf numFmtId="0" fontId="2" fillId="18" borderId="56" xfId="0" applyNumberFormat="1" applyFont="1" applyFill="1" applyBorder="1" applyAlignment="1" applyProtection="1">
      <alignment horizontal="center" vertical="center"/>
    </xf>
    <xf numFmtId="0" fontId="2" fillId="18" borderId="20" xfId="0" applyNumberFormat="1" applyFont="1" applyFill="1" applyBorder="1" applyAlignment="1" applyProtection="1">
      <alignment horizontal="center" vertical="center"/>
    </xf>
    <xf numFmtId="0" fontId="2" fillId="26" borderId="11" xfId="0" applyNumberFormat="1" applyFont="1" applyFill="1" applyBorder="1" applyAlignment="1" applyProtection="1">
      <alignment horizontal="center" vertical="center"/>
    </xf>
    <xf numFmtId="0" fontId="2" fillId="26" borderId="56" xfId="0" applyNumberFormat="1" applyFont="1" applyFill="1" applyBorder="1" applyAlignment="1" applyProtection="1">
      <alignment horizontal="center" vertical="center"/>
    </xf>
    <xf numFmtId="0" fontId="2" fillId="26" borderId="20" xfId="0" applyNumberFormat="1" applyFont="1" applyFill="1" applyBorder="1" applyAlignment="1" applyProtection="1">
      <alignment horizontal="center" vertical="center"/>
    </xf>
    <xf numFmtId="0" fontId="2" fillId="16" borderId="11" xfId="0" applyNumberFormat="1" applyFont="1" applyFill="1" applyBorder="1" applyAlignment="1" applyProtection="1">
      <alignment horizontal="center" vertical="center"/>
    </xf>
    <xf numFmtId="0" fontId="2" fillId="16" borderId="56" xfId="0" applyNumberFormat="1" applyFont="1" applyFill="1" applyBorder="1" applyAlignment="1" applyProtection="1">
      <alignment horizontal="center" vertical="center"/>
    </xf>
    <xf numFmtId="0" fontId="2" fillId="16" borderId="20" xfId="0" applyNumberFormat="1" applyFont="1" applyFill="1" applyBorder="1" applyAlignment="1" applyProtection="1">
      <alignment horizontal="center" vertical="center"/>
    </xf>
    <xf numFmtId="0" fontId="2" fillId="19" borderId="11" xfId="0" applyNumberFormat="1" applyFont="1" applyFill="1" applyBorder="1" applyAlignment="1" applyProtection="1">
      <alignment horizontal="center" vertical="center"/>
    </xf>
    <xf numFmtId="0" fontId="2" fillId="19" borderId="56" xfId="0" applyNumberFormat="1" applyFont="1" applyFill="1" applyBorder="1" applyAlignment="1" applyProtection="1">
      <alignment horizontal="center" vertical="center"/>
    </xf>
    <xf numFmtId="0" fontId="2" fillId="19" borderId="20" xfId="0" applyNumberFormat="1" applyFont="1" applyFill="1" applyBorder="1" applyAlignment="1" applyProtection="1">
      <alignment horizontal="center" vertical="center"/>
    </xf>
    <xf numFmtId="0" fontId="2" fillId="15" borderId="11" xfId="0" applyNumberFormat="1" applyFont="1" applyFill="1" applyBorder="1" applyAlignment="1" applyProtection="1">
      <alignment horizontal="center" vertical="center"/>
    </xf>
    <xf numFmtId="0" fontId="2" fillId="15" borderId="56" xfId="0" applyNumberFormat="1" applyFont="1" applyFill="1" applyBorder="1" applyAlignment="1" applyProtection="1">
      <alignment horizontal="center" vertical="center"/>
    </xf>
    <xf numFmtId="0" fontId="2" fillId="15" borderId="20" xfId="0" applyNumberFormat="1" applyFont="1" applyFill="1" applyBorder="1" applyAlignment="1" applyProtection="1">
      <alignment horizontal="center" vertical="center"/>
    </xf>
    <xf numFmtId="0" fontId="4" fillId="14" borderId="11" xfId="0" applyNumberFormat="1" applyFont="1" applyFill="1" applyBorder="1" applyAlignment="1" applyProtection="1">
      <alignment horizontal="center" vertical="center"/>
    </xf>
    <xf numFmtId="0" fontId="4" fillId="14" borderId="56" xfId="0" applyNumberFormat="1" applyFont="1" applyFill="1" applyBorder="1" applyAlignment="1" applyProtection="1">
      <alignment horizontal="center" vertical="center"/>
    </xf>
    <xf numFmtId="0" fontId="4" fillId="14" borderId="20" xfId="0" applyNumberFormat="1" applyFont="1" applyFill="1" applyBorder="1" applyAlignment="1" applyProtection="1">
      <alignment horizontal="center" vertical="center"/>
    </xf>
    <xf numFmtId="0" fontId="16" fillId="18" borderId="11" xfId="0" applyNumberFormat="1" applyFont="1" applyFill="1" applyBorder="1" applyAlignment="1" applyProtection="1">
      <alignment horizontal="center" vertical="center"/>
    </xf>
    <xf numFmtId="0" fontId="16" fillId="18" borderId="56" xfId="0" applyNumberFormat="1" applyFont="1" applyFill="1" applyBorder="1" applyAlignment="1" applyProtection="1">
      <alignment horizontal="center" vertical="center"/>
    </xf>
    <xf numFmtId="0" fontId="16" fillId="18" borderId="20" xfId="0" applyNumberFormat="1" applyFont="1" applyFill="1" applyBorder="1" applyAlignment="1" applyProtection="1">
      <alignment horizontal="center" vertical="center"/>
    </xf>
    <xf numFmtId="0" fontId="16" fillId="15" borderId="11" xfId="0" applyNumberFormat="1" applyFont="1" applyFill="1" applyBorder="1" applyAlignment="1" applyProtection="1">
      <alignment horizontal="center" vertical="center"/>
    </xf>
    <xf numFmtId="0" fontId="16" fillId="15" borderId="56" xfId="0" applyNumberFormat="1" applyFont="1" applyFill="1" applyBorder="1" applyAlignment="1" applyProtection="1">
      <alignment horizontal="center" vertical="center"/>
    </xf>
    <xf numFmtId="0" fontId="16" fillId="15" borderId="20" xfId="0" applyNumberFormat="1" applyFont="1" applyFill="1" applyBorder="1" applyAlignment="1" applyProtection="1">
      <alignment horizontal="center" vertical="center"/>
    </xf>
    <xf numFmtId="0" fontId="16" fillId="19" borderId="11" xfId="0" applyNumberFormat="1" applyFont="1" applyFill="1" applyBorder="1" applyAlignment="1" applyProtection="1">
      <alignment horizontal="center" vertical="center"/>
    </xf>
    <xf numFmtId="0" fontId="16" fillId="19" borderId="56" xfId="0" applyNumberFormat="1" applyFont="1" applyFill="1" applyBorder="1" applyAlignment="1" applyProtection="1">
      <alignment horizontal="center" vertical="center"/>
    </xf>
    <xf numFmtId="0" fontId="16" fillId="19" borderId="20" xfId="0" applyNumberFormat="1" applyFont="1" applyFill="1" applyBorder="1" applyAlignment="1" applyProtection="1">
      <alignment horizontal="center" vertical="center"/>
    </xf>
    <xf numFmtId="0" fontId="16" fillId="16" borderId="11" xfId="0" applyNumberFormat="1" applyFont="1" applyFill="1" applyBorder="1" applyAlignment="1" applyProtection="1">
      <alignment horizontal="center" vertical="center"/>
    </xf>
    <xf numFmtId="0" fontId="16" fillId="16" borderId="56" xfId="0" applyNumberFormat="1" applyFont="1" applyFill="1" applyBorder="1" applyAlignment="1" applyProtection="1">
      <alignment horizontal="center" vertical="center"/>
    </xf>
    <xf numFmtId="0" fontId="16" fillId="16" borderId="20" xfId="0" applyNumberFormat="1" applyFont="1" applyFill="1" applyBorder="1" applyAlignment="1" applyProtection="1">
      <alignment horizontal="center" vertical="center"/>
    </xf>
    <xf numFmtId="0" fontId="16" fillId="12" borderId="11" xfId="0" applyNumberFormat="1" applyFont="1" applyFill="1" applyBorder="1" applyAlignment="1" applyProtection="1">
      <alignment horizontal="center" vertical="center"/>
    </xf>
    <xf numFmtId="0" fontId="16" fillId="12" borderId="20" xfId="0" applyNumberFormat="1" applyFont="1" applyFill="1" applyBorder="1" applyAlignment="1" applyProtection="1">
      <alignment horizontal="center" vertical="center"/>
    </xf>
    <xf numFmtId="0" fontId="16" fillId="17" borderId="11" xfId="0" applyNumberFormat="1" applyFont="1" applyFill="1" applyBorder="1" applyAlignment="1" applyProtection="1">
      <alignment horizontal="center" vertical="center"/>
    </xf>
    <xf numFmtId="0" fontId="16" fillId="17" borderId="56" xfId="0" applyNumberFormat="1" applyFont="1" applyFill="1" applyBorder="1" applyAlignment="1" applyProtection="1">
      <alignment horizontal="center" vertical="center"/>
    </xf>
    <xf numFmtId="0" fontId="16" fillId="17" borderId="20" xfId="0" applyNumberFormat="1" applyFont="1" applyFill="1" applyBorder="1" applyAlignment="1" applyProtection="1">
      <alignment horizontal="center" vertical="center"/>
    </xf>
    <xf numFmtId="0" fontId="16" fillId="13" borderId="11" xfId="0" applyNumberFormat="1" applyFont="1" applyFill="1" applyBorder="1" applyAlignment="1" applyProtection="1">
      <alignment horizontal="center" vertical="center"/>
    </xf>
    <xf numFmtId="0" fontId="16" fillId="13" borderId="56" xfId="0" applyNumberFormat="1" applyFont="1" applyFill="1" applyBorder="1" applyAlignment="1" applyProtection="1">
      <alignment horizontal="center" vertical="center"/>
    </xf>
    <xf numFmtId="0" fontId="16" fillId="13" borderId="20" xfId="0" applyNumberFormat="1" applyFont="1" applyFill="1" applyBorder="1" applyAlignment="1" applyProtection="1">
      <alignment horizontal="center" vertical="center"/>
    </xf>
    <xf numFmtId="0" fontId="77" fillId="0" borderId="37" xfId="0" applyNumberFormat="1" applyFont="1" applyFill="1" applyBorder="1" applyAlignment="1" applyProtection="1">
      <alignment horizontal="center" textRotation="90"/>
    </xf>
    <xf numFmtId="0" fontId="77" fillId="0" borderId="60" xfId="0" applyNumberFormat="1" applyFont="1" applyFill="1" applyBorder="1" applyAlignment="1" applyProtection="1">
      <alignment horizontal="center" textRotation="90"/>
    </xf>
    <xf numFmtId="49" fontId="53" fillId="14" borderId="34" xfId="0" applyNumberFormat="1" applyFont="1" applyFill="1" applyBorder="1" applyAlignment="1" applyProtection="1">
      <alignment horizontal="center" vertical="center"/>
    </xf>
    <xf numFmtId="49" fontId="53" fillId="14" borderId="28" xfId="0" applyNumberFormat="1" applyFont="1" applyFill="1" applyBorder="1" applyAlignment="1" applyProtection="1">
      <alignment horizontal="center" vertical="center"/>
    </xf>
    <xf numFmtId="0" fontId="74" fillId="0" borderId="37" xfId="0" applyNumberFormat="1" applyFont="1" applyFill="1" applyBorder="1" applyAlignment="1" applyProtection="1">
      <alignment horizontal="center" vertical="center" textRotation="90"/>
    </xf>
    <xf numFmtId="0" fontId="74" fillId="0" borderId="60" xfId="0" applyNumberFormat="1" applyFont="1" applyFill="1" applyBorder="1" applyAlignment="1" applyProtection="1">
      <alignment horizontal="center" vertical="center" textRotation="90"/>
    </xf>
    <xf numFmtId="49" fontId="57" fillId="14" borderId="34" xfId="0" applyNumberFormat="1" applyFont="1" applyFill="1" applyBorder="1" applyAlignment="1" applyProtection="1">
      <alignment horizontal="center" vertical="center"/>
    </xf>
    <xf numFmtId="49" fontId="57" fillId="14" borderId="28" xfId="0" applyNumberFormat="1" applyFont="1" applyFill="1" applyBorder="1" applyAlignment="1" applyProtection="1">
      <alignment horizontal="center" vertical="center"/>
    </xf>
    <xf numFmtId="0" fontId="73" fillId="0" borderId="37" xfId="0" applyNumberFormat="1" applyFont="1" applyFill="1" applyBorder="1" applyAlignment="1" applyProtection="1">
      <alignment horizontal="center" vertical="center" textRotation="90"/>
    </xf>
    <xf numFmtId="0" fontId="73" fillId="0" borderId="60" xfId="0" applyNumberFormat="1" applyFont="1" applyFill="1" applyBorder="1" applyAlignment="1" applyProtection="1">
      <alignment horizontal="center" vertical="center" textRotation="90"/>
    </xf>
    <xf numFmtId="1" fontId="63" fillId="14" borderId="34" xfId="0" applyNumberFormat="1" applyFont="1" applyFill="1" applyBorder="1" applyAlignment="1" applyProtection="1">
      <alignment horizontal="center" vertical="center"/>
      <protection locked="0"/>
    </xf>
    <xf numFmtId="1" fontId="63" fillId="14" borderId="73" xfId="0" applyNumberFormat="1" applyFont="1" applyFill="1" applyBorder="1" applyAlignment="1" applyProtection="1">
      <alignment horizontal="center" vertical="center"/>
      <protection locked="0"/>
    </xf>
    <xf numFmtId="1" fontId="63" fillId="14" borderId="28" xfId="0" applyNumberFormat="1" applyFont="1" applyFill="1" applyBorder="1" applyAlignment="1" applyProtection="1">
      <alignment horizontal="center" vertical="center"/>
      <protection locked="0"/>
    </xf>
    <xf numFmtId="0" fontId="72" fillId="0" borderId="37" xfId="0" applyNumberFormat="1" applyFont="1" applyFill="1" applyBorder="1" applyAlignment="1" applyProtection="1">
      <alignment horizontal="center" vertical="center" textRotation="90"/>
    </xf>
    <xf numFmtId="0" fontId="72" fillId="0" borderId="60" xfId="0" applyNumberFormat="1" applyFont="1" applyFill="1" applyBorder="1" applyAlignment="1" applyProtection="1">
      <alignment horizontal="center" vertical="center" textRotation="90"/>
    </xf>
    <xf numFmtId="1" fontId="69" fillId="14" borderId="34" xfId="0" applyNumberFormat="1" applyFont="1" applyFill="1" applyBorder="1" applyAlignment="1" applyProtection="1">
      <alignment horizontal="center"/>
    </xf>
    <xf numFmtId="1" fontId="69" fillId="14" borderId="28" xfId="0" applyNumberFormat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12461">
    <dxf>
      <font>
        <color theme="0"/>
      </font>
    </dxf>
    <dxf>
      <font>
        <color theme="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b/>
        <i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  <mruColors>
      <color rgb="FF74FC30"/>
      <color rgb="FF0AD600"/>
      <color rgb="FFC1FFC1"/>
      <color rgb="FFFF6699"/>
      <color rgb="FFFF0066"/>
      <color rgb="FFFEC2D0"/>
      <color rgb="FFF9E08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to%20Score%20Log%202019%20spec/Member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uto%20Score%20Log/Member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Auto%20Score%20Log/Round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Auto%20Score%20Log/Card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esktop/Golf%20Society%20File/Auto%20Score%20Log%202019%202nd%20attempt/Memb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uto%20Score%20Log%202019%20spec/Round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uto%20Score%20Log%202019%20spec/Card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uto%20Score%20Log%202019%20spec/Individual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uto%20Score%20Log%202019%20spec/Player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ember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ound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uto%20Score%20Log%202019/Membe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Joe Bell</v>
          </cell>
          <cell r="D1" t="str">
            <v>Ravensworth</v>
          </cell>
        </row>
        <row r="2">
          <cell r="B2" t="str">
            <v>Dave Coates</v>
          </cell>
          <cell r="D2" t="str">
            <v>Newbiggin</v>
          </cell>
        </row>
        <row r="3">
          <cell r="B3" t="str">
            <v>Andy Dodd</v>
          </cell>
          <cell r="D3" t="str">
            <v>Woodham</v>
          </cell>
        </row>
        <row r="4">
          <cell r="B4" t="str">
            <v>Craig English</v>
          </cell>
          <cell r="D4" t="str">
            <v>Tynemouth</v>
          </cell>
        </row>
        <row r="5">
          <cell r="B5" t="str">
            <v>Bernie Fitzsimon</v>
          </cell>
          <cell r="D5" t="str">
            <v>South Leeds</v>
          </cell>
        </row>
        <row r="6">
          <cell r="B6" t="str">
            <v>John Ford</v>
          </cell>
          <cell r="D6" t="str">
            <v>Woodhall Hills</v>
          </cell>
        </row>
        <row r="7">
          <cell r="B7" t="str">
            <v>Gordon Grant</v>
          </cell>
          <cell r="D7" t="str">
            <v>Tyneside</v>
          </cell>
        </row>
        <row r="8">
          <cell r="B8" t="str">
            <v>Steve Grant</v>
          </cell>
          <cell r="D8" t="str">
            <v>Houghton</v>
          </cell>
        </row>
        <row r="9">
          <cell r="B9" t="str">
            <v>Derek Griffiths</v>
          </cell>
          <cell r="D9" t="str">
            <v>Blyth</v>
          </cell>
        </row>
        <row r="10">
          <cell r="B10" t="str">
            <v>Ian Gunn</v>
          </cell>
          <cell r="D10" t="str">
            <v>Whickham</v>
          </cell>
        </row>
        <row r="11">
          <cell r="B11" t="str">
            <v>Eddie Harrison</v>
          </cell>
          <cell r="D11" t="str">
            <v>Stocksfield</v>
          </cell>
        </row>
        <row r="12">
          <cell r="B12" t="str">
            <v>Tom McDonald</v>
          </cell>
          <cell r="D12" t="str">
            <v>Brancepeth</v>
          </cell>
        </row>
        <row r="13">
          <cell r="B13" t="str">
            <v>Bryan Mountford</v>
          </cell>
          <cell r="D13" t="str">
            <v>South Shields</v>
          </cell>
        </row>
        <row r="14">
          <cell r="B14" t="str">
            <v>Paul Rawlinson</v>
          </cell>
          <cell r="D14" t="str">
            <v>Durham City</v>
          </cell>
        </row>
        <row r="15">
          <cell r="B15" t="str">
            <v>Jim Rooks</v>
          </cell>
          <cell r="D15" t="str">
            <v>Beamish</v>
          </cell>
        </row>
        <row r="16">
          <cell r="B16" t="str">
            <v>Steve Rudd</v>
          </cell>
          <cell r="D16" t="str">
            <v>Wearside</v>
          </cell>
          <cell r="E16">
            <v>43758</v>
          </cell>
        </row>
        <row r="17">
          <cell r="B17" t="str">
            <v>Dave Sanders</v>
          </cell>
        </row>
        <row r="18">
          <cell r="B18" t="str">
            <v>Brian Slack</v>
          </cell>
        </row>
        <row r="19">
          <cell r="B19" t="str">
            <v>Andy Trewick</v>
          </cell>
        </row>
        <row r="20">
          <cell r="B20" t="str">
            <v>Dave Watts</v>
          </cell>
        </row>
        <row r="21">
          <cell r="B21" t="str">
            <v>Alan Welsh</v>
          </cell>
        </row>
        <row r="22">
          <cell r="B22" t="str">
            <v>Gary West</v>
          </cell>
        </row>
        <row r="23">
          <cell r="B23" t="str">
            <v>Les West</v>
          </cell>
        </row>
        <row r="24">
          <cell r="B24" t="str">
            <v>Mark Wilson</v>
          </cell>
        </row>
        <row r="25">
          <cell r="B25" t="str">
            <v>Player 25</v>
          </cell>
        </row>
        <row r="26">
          <cell r="B26" t="str">
            <v>Player 26</v>
          </cell>
        </row>
        <row r="27">
          <cell r="B27" t="str">
            <v>Player 27</v>
          </cell>
        </row>
        <row r="28">
          <cell r="B28" t="str">
            <v>Player 28</v>
          </cell>
        </row>
        <row r="29">
          <cell r="B29" t="str">
            <v>Player 29</v>
          </cell>
        </row>
        <row r="30">
          <cell r="B30" t="str">
            <v>Player 30</v>
          </cell>
        </row>
        <row r="31">
          <cell r="B31" t="str">
            <v>Player 31</v>
          </cell>
        </row>
        <row r="32">
          <cell r="B32" t="str">
            <v>Player 32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Baker, Paul</v>
          </cell>
        </row>
        <row r="25">
          <cell r="B25" t="str">
            <v>Trewick, Andy</v>
          </cell>
        </row>
        <row r="26">
          <cell r="B26" t="str">
            <v>Watts, Dave</v>
          </cell>
        </row>
        <row r="27">
          <cell r="B27" t="str">
            <v>Welch, Alan</v>
          </cell>
        </row>
        <row r="28">
          <cell r="B28" t="str">
            <v>West, Gary</v>
          </cell>
        </row>
        <row r="29">
          <cell r="B29" t="str">
            <v>Wilson, Mark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6">
          <cell r="C6">
            <v>13.3</v>
          </cell>
        </row>
        <row r="30">
          <cell r="C30">
            <v>19.3</v>
          </cell>
          <cell r="J30">
            <v>0.2</v>
          </cell>
        </row>
        <row r="31">
          <cell r="C31">
            <v>21.4</v>
          </cell>
          <cell r="J31">
            <v>0</v>
          </cell>
        </row>
        <row r="32">
          <cell r="C32">
            <v>18.100000000000001</v>
          </cell>
          <cell r="J32">
            <v>0</v>
          </cell>
        </row>
        <row r="33">
          <cell r="C33">
            <v>17.2</v>
          </cell>
          <cell r="J33">
            <v>0</v>
          </cell>
        </row>
        <row r="34">
          <cell r="C34">
            <v>28</v>
          </cell>
          <cell r="J34">
            <v>-3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1">
        <row r="6">
          <cell r="C6">
            <v>14.3</v>
          </cell>
        </row>
        <row r="30">
          <cell r="C30">
            <v>19.5</v>
          </cell>
          <cell r="J30">
            <v>1.5</v>
          </cell>
        </row>
        <row r="31">
          <cell r="C31">
            <v>21.4</v>
          </cell>
          <cell r="J31">
            <v>0</v>
          </cell>
        </row>
        <row r="32">
          <cell r="C32">
            <v>18.100000000000001</v>
          </cell>
          <cell r="J32">
            <v>-3.2</v>
          </cell>
        </row>
        <row r="33">
          <cell r="C33">
            <v>17.2</v>
          </cell>
          <cell r="J33">
            <v>-0.6</v>
          </cell>
        </row>
        <row r="34">
          <cell r="C34">
            <v>25</v>
          </cell>
          <cell r="J34">
            <v>2.1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2">
        <row r="6">
          <cell r="C6">
            <v>14.3</v>
          </cell>
        </row>
        <row r="30">
          <cell r="C30">
            <v>21</v>
          </cell>
          <cell r="J30">
            <v>0</v>
          </cell>
        </row>
        <row r="31">
          <cell r="C31">
            <v>21.4</v>
          </cell>
          <cell r="J31">
            <v>0</v>
          </cell>
        </row>
        <row r="32">
          <cell r="C32">
            <v>14.900000000000002</v>
          </cell>
          <cell r="J32">
            <v>0.2</v>
          </cell>
        </row>
        <row r="33">
          <cell r="C33">
            <v>16.599999999999998</v>
          </cell>
          <cell r="J33">
            <v>0</v>
          </cell>
        </row>
        <row r="34">
          <cell r="C34">
            <v>27.1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3">
        <row r="6">
          <cell r="C6">
            <v>14.3</v>
          </cell>
        </row>
        <row r="30">
          <cell r="C30">
            <v>21</v>
          </cell>
          <cell r="J30">
            <v>-3.5</v>
          </cell>
        </row>
        <row r="31">
          <cell r="C31">
            <v>21.4</v>
          </cell>
          <cell r="J31">
            <v>0</v>
          </cell>
        </row>
        <row r="32">
          <cell r="C32">
            <v>15.100000000000001</v>
          </cell>
          <cell r="J32">
            <v>0</v>
          </cell>
        </row>
        <row r="33">
          <cell r="C33">
            <v>16.599999999999998</v>
          </cell>
          <cell r="J33">
            <v>0</v>
          </cell>
        </row>
        <row r="34">
          <cell r="C34">
            <v>27.1</v>
          </cell>
          <cell r="J34">
            <v>-3.5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4">
        <row r="6">
          <cell r="C6">
            <v>14.3</v>
          </cell>
        </row>
        <row r="30">
          <cell r="C30">
            <v>17.5</v>
          </cell>
          <cell r="J30">
            <v>-1.5</v>
          </cell>
        </row>
        <row r="31">
          <cell r="C31">
            <v>21.4</v>
          </cell>
          <cell r="J31">
            <v>-7.5</v>
          </cell>
        </row>
        <row r="32">
          <cell r="C32">
            <v>15.100000000000001</v>
          </cell>
          <cell r="J32">
            <v>0</v>
          </cell>
        </row>
        <row r="33">
          <cell r="C33">
            <v>16.599999999999998</v>
          </cell>
          <cell r="J33">
            <v>1.2000000000000002</v>
          </cell>
        </row>
        <row r="34">
          <cell r="C34">
            <v>23.6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5">
        <row r="6">
          <cell r="C6">
            <v>15.100000000000001</v>
          </cell>
        </row>
        <row r="30">
          <cell r="C30">
            <v>16</v>
          </cell>
          <cell r="J30">
            <v>2.2000000000000002</v>
          </cell>
        </row>
        <row r="31">
          <cell r="C31">
            <v>13.899999999999999</v>
          </cell>
          <cell r="J31">
            <v>1.4000000000000001</v>
          </cell>
        </row>
        <row r="32">
          <cell r="C32">
            <v>15.100000000000001</v>
          </cell>
          <cell r="J32">
            <v>0.4</v>
          </cell>
        </row>
        <row r="33">
          <cell r="C33">
            <v>17.799999999999997</v>
          </cell>
          <cell r="J33">
            <v>0.4</v>
          </cell>
        </row>
        <row r="34">
          <cell r="C34">
            <v>23.6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6">
        <row r="6">
          <cell r="C6">
            <v>13.100000000000001</v>
          </cell>
        </row>
        <row r="30">
          <cell r="C30">
            <v>18.2</v>
          </cell>
          <cell r="J30">
            <v>1.6</v>
          </cell>
        </row>
        <row r="31">
          <cell r="C31">
            <v>15.299999999999999</v>
          </cell>
          <cell r="J31">
            <v>0</v>
          </cell>
        </row>
        <row r="32">
          <cell r="C32">
            <v>15.500000000000002</v>
          </cell>
          <cell r="J32">
            <v>0.4</v>
          </cell>
        </row>
        <row r="33">
          <cell r="C33">
            <v>18.199999999999996</v>
          </cell>
          <cell r="J33">
            <v>-3.5</v>
          </cell>
        </row>
        <row r="34">
          <cell r="C34">
            <v>23.6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7">
        <row r="6">
          <cell r="C6">
            <v>13.100000000000001</v>
          </cell>
        </row>
        <row r="30">
          <cell r="C30">
            <v>19.8</v>
          </cell>
          <cell r="J30">
            <v>2.1</v>
          </cell>
        </row>
        <row r="31">
          <cell r="C31">
            <v>15.299999999999999</v>
          </cell>
          <cell r="J31">
            <v>0</v>
          </cell>
        </row>
        <row r="32">
          <cell r="C32">
            <v>15.900000000000002</v>
          </cell>
          <cell r="J32">
            <v>0</v>
          </cell>
        </row>
        <row r="33">
          <cell r="C33">
            <v>14.699999999999996</v>
          </cell>
          <cell r="J33">
            <v>1</v>
          </cell>
        </row>
        <row r="34">
          <cell r="C34">
            <v>23.6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8">
        <row r="6">
          <cell r="C6">
            <v>13.100000000000001</v>
          </cell>
        </row>
        <row r="30">
          <cell r="C30">
            <v>21.900000000000002</v>
          </cell>
          <cell r="J30">
            <v>0.89999999999999991</v>
          </cell>
        </row>
        <row r="31">
          <cell r="C31">
            <v>15.299999999999999</v>
          </cell>
          <cell r="J31">
            <v>0.4</v>
          </cell>
        </row>
        <row r="32">
          <cell r="C32">
            <v>15.900000000000002</v>
          </cell>
          <cell r="J32">
            <v>1.8</v>
          </cell>
        </row>
        <row r="33">
          <cell r="C33">
            <v>15.699999999999996</v>
          </cell>
          <cell r="J33">
            <v>0.8</v>
          </cell>
        </row>
        <row r="34">
          <cell r="C34">
            <v>23.6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9">
        <row r="6">
          <cell r="C6">
            <v>13.100000000000001</v>
          </cell>
        </row>
        <row r="30">
          <cell r="C30">
            <v>22.8</v>
          </cell>
          <cell r="J30">
            <v>0</v>
          </cell>
        </row>
        <row r="31">
          <cell r="C31">
            <v>15.7</v>
          </cell>
          <cell r="J31">
            <v>0</v>
          </cell>
        </row>
        <row r="32">
          <cell r="C32">
            <v>17.700000000000003</v>
          </cell>
          <cell r="J32">
            <v>0.8</v>
          </cell>
        </row>
        <row r="33">
          <cell r="C33">
            <v>16.499999999999996</v>
          </cell>
          <cell r="J33">
            <v>0</v>
          </cell>
        </row>
        <row r="34">
          <cell r="C34">
            <v>23.6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10">
        <row r="6">
          <cell r="C6">
            <v>13.100000000000001</v>
          </cell>
        </row>
        <row r="30">
          <cell r="C30">
            <v>22.8</v>
          </cell>
          <cell r="J30">
            <v>-1.5</v>
          </cell>
        </row>
        <row r="31">
          <cell r="C31">
            <v>15.7</v>
          </cell>
          <cell r="J31">
            <v>0</v>
          </cell>
        </row>
        <row r="32">
          <cell r="C32">
            <v>18.500000000000004</v>
          </cell>
          <cell r="J32">
            <v>-0.6</v>
          </cell>
        </row>
        <row r="33">
          <cell r="C33">
            <v>16.499999999999996</v>
          </cell>
          <cell r="J33">
            <v>-5.6</v>
          </cell>
        </row>
        <row r="34">
          <cell r="C34">
            <v>23.6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11">
        <row r="6">
          <cell r="C6">
            <v>13.100000000000001</v>
          </cell>
        </row>
        <row r="30">
          <cell r="C30">
            <v>21.3</v>
          </cell>
          <cell r="J30">
            <v>0</v>
          </cell>
        </row>
        <row r="31">
          <cell r="C31">
            <v>15.7</v>
          </cell>
          <cell r="J31">
            <v>0</v>
          </cell>
        </row>
        <row r="32">
          <cell r="C32">
            <v>17.900000000000002</v>
          </cell>
          <cell r="J32">
            <v>0</v>
          </cell>
        </row>
        <row r="33">
          <cell r="C33">
            <v>10.899999999999997</v>
          </cell>
          <cell r="J33">
            <v>0</v>
          </cell>
        </row>
        <row r="34">
          <cell r="C34">
            <v>23.6</v>
          </cell>
          <cell r="J34">
            <v>0.89999999999999991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12">
        <row r="6">
          <cell r="C6">
            <v>13.100000000000001</v>
          </cell>
        </row>
        <row r="30">
          <cell r="C30">
            <v>21.3</v>
          </cell>
          <cell r="J30">
            <v>0.3</v>
          </cell>
        </row>
        <row r="31">
          <cell r="C31">
            <v>15.7</v>
          </cell>
          <cell r="J31">
            <v>0</v>
          </cell>
        </row>
        <row r="32">
          <cell r="C32">
            <v>17.900000000000002</v>
          </cell>
          <cell r="J32">
            <v>0</v>
          </cell>
        </row>
        <row r="33">
          <cell r="C33">
            <v>10.899999999999997</v>
          </cell>
          <cell r="J33">
            <v>0.2</v>
          </cell>
        </row>
        <row r="34">
          <cell r="C34">
            <v>24.5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13">
        <row r="6">
          <cell r="C6">
            <v>13.100000000000001</v>
          </cell>
        </row>
        <row r="30">
          <cell r="C30">
            <v>21.6</v>
          </cell>
          <cell r="J30">
            <v>-2</v>
          </cell>
        </row>
        <row r="31">
          <cell r="C31">
            <v>15.7</v>
          </cell>
          <cell r="J31">
            <v>1.4000000000000001</v>
          </cell>
        </row>
        <row r="32">
          <cell r="C32">
            <v>17.900000000000002</v>
          </cell>
          <cell r="J32">
            <v>1.2000000000000002</v>
          </cell>
        </row>
        <row r="33">
          <cell r="C33">
            <v>11.099999999999996</v>
          </cell>
          <cell r="J33">
            <v>0</v>
          </cell>
        </row>
        <row r="34">
          <cell r="C34">
            <v>24.5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14">
        <row r="6">
          <cell r="C6">
            <v>13.100000000000001</v>
          </cell>
        </row>
        <row r="30">
          <cell r="C30">
            <v>19.600000000000001</v>
          </cell>
          <cell r="J30">
            <v>0</v>
          </cell>
        </row>
        <row r="31">
          <cell r="C31">
            <v>17.099999999999998</v>
          </cell>
          <cell r="J31">
            <v>1.4000000000000001</v>
          </cell>
        </row>
        <row r="32">
          <cell r="C32">
            <v>19.100000000000001</v>
          </cell>
          <cell r="J32">
            <v>0</v>
          </cell>
        </row>
        <row r="33">
          <cell r="C33">
            <v>11.099999999999996</v>
          </cell>
          <cell r="J33">
            <v>0.60000000000000009</v>
          </cell>
        </row>
        <row r="34">
          <cell r="C34">
            <v>24.5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15">
        <row r="6">
          <cell r="C6">
            <v>13.100000000000001</v>
          </cell>
        </row>
        <row r="30">
          <cell r="C30">
            <v>19.600000000000001</v>
          </cell>
          <cell r="J30">
            <v>1.2</v>
          </cell>
        </row>
        <row r="31">
          <cell r="C31">
            <v>18.499999999999996</v>
          </cell>
          <cell r="J31">
            <v>1.2000000000000002</v>
          </cell>
        </row>
        <row r="32">
          <cell r="C32">
            <v>19.100000000000001</v>
          </cell>
          <cell r="J32">
            <v>0</v>
          </cell>
        </row>
        <row r="33">
          <cell r="C33">
            <v>11.699999999999996</v>
          </cell>
          <cell r="J33">
            <v>1</v>
          </cell>
        </row>
        <row r="34">
          <cell r="C34">
            <v>24.5</v>
          </cell>
          <cell r="J34">
            <v>0.3</v>
          </cell>
        </row>
        <row r="35">
          <cell r="C35">
            <v>0</v>
          </cell>
          <cell r="J35">
            <v>0</v>
          </cell>
        </row>
        <row r="36">
          <cell r="C36">
            <v>0</v>
          </cell>
          <cell r="J36">
            <v>0</v>
          </cell>
        </row>
        <row r="37">
          <cell r="C37">
            <v>0</v>
          </cell>
          <cell r="J37">
            <v>0</v>
          </cell>
        </row>
      </sheetData>
      <sheetData sheetId="16">
        <row r="6">
          <cell r="C6">
            <v>13.100000000000001</v>
          </cell>
        </row>
      </sheetData>
      <sheetData sheetId="17">
        <row r="6">
          <cell r="C6">
            <v>13.100000000000001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Players-Courses"/>
      <sheetName val="Players"/>
    </sheetNames>
    <sheetDataSet>
      <sheetData sheetId="0">
        <row r="1">
          <cell r="B1" t="str">
            <v>Paul Baker</v>
          </cell>
        </row>
        <row r="113">
          <cell r="L113">
            <v>93</v>
          </cell>
          <cell r="P113">
            <v>30</v>
          </cell>
          <cell r="AC113">
            <v>0</v>
          </cell>
          <cell r="AG113">
            <v>0</v>
          </cell>
          <cell r="AT113">
            <v>88</v>
          </cell>
          <cell r="AX113">
            <v>34</v>
          </cell>
          <cell r="BK113">
            <v>0</v>
          </cell>
          <cell r="BO113">
            <v>0</v>
          </cell>
          <cell r="CB113">
            <v>90</v>
          </cell>
          <cell r="CF113">
            <v>42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1">
        <row r="35">
          <cell r="L35">
            <v>88</v>
          </cell>
        </row>
        <row r="113">
          <cell r="L113">
            <v>101</v>
          </cell>
          <cell r="P113">
            <v>26</v>
          </cell>
          <cell r="AC113">
            <v>94</v>
          </cell>
          <cell r="AG113">
            <v>34</v>
          </cell>
          <cell r="AT113">
            <v>85</v>
          </cell>
          <cell r="AX113">
            <v>40</v>
          </cell>
          <cell r="BK113">
            <v>86</v>
          </cell>
          <cell r="BO113">
            <v>38</v>
          </cell>
          <cell r="CB113">
            <v>108</v>
          </cell>
          <cell r="CF113">
            <v>24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2">
        <row r="35">
          <cell r="L35">
            <v>0</v>
          </cell>
        </row>
        <row r="113">
          <cell r="L113">
            <v>98</v>
          </cell>
          <cell r="P113">
            <v>31</v>
          </cell>
          <cell r="AC113">
            <v>0</v>
          </cell>
          <cell r="AG113">
            <v>0</v>
          </cell>
          <cell r="AT113">
            <v>93</v>
          </cell>
          <cell r="AX113">
            <v>30</v>
          </cell>
          <cell r="BK113">
            <v>92</v>
          </cell>
          <cell r="BO113">
            <v>33</v>
          </cell>
          <cell r="CB113">
            <v>0</v>
          </cell>
          <cell r="CF113">
            <v>0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3">
        <row r="35">
          <cell r="L35">
            <v>84</v>
          </cell>
        </row>
        <row r="113">
          <cell r="L113">
            <v>89</v>
          </cell>
          <cell r="P113">
            <v>37</v>
          </cell>
          <cell r="AC113">
            <v>0</v>
          </cell>
          <cell r="AG113">
            <v>0</v>
          </cell>
          <cell r="AT113">
            <v>85</v>
          </cell>
          <cell r="AX113">
            <v>35</v>
          </cell>
          <cell r="BK113">
            <v>0</v>
          </cell>
          <cell r="BO113">
            <v>0</v>
          </cell>
          <cell r="CB113">
            <v>95</v>
          </cell>
          <cell r="CF113">
            <v>37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4">
        <row r="35">
          <cell r="L35">
            <v>91</v>
          </cell>
        </row>
        <row r="113">
          <cell r="L113">
            <v>81</v>
          </cell>
          <cell r="P113">
            <v>41</v>
          </cell>
          <cell r="AC113">
            <v>80</v>
          </cell>
          <cell r="AG113">
            <v>45</v>
          </cell>
          <cell r="AT113">
            <v>83</v>
          </cell>
          <cell r="AX113">
            <v>36</v>
          </cell>
          <cell r="BK113">
            <v>96</v>
          </cell>
          <cell r="BO113">
            <v>25</v>
          </cell>
          <cell r="CB113">
            <v>95</v>
          </cell>
          <cell r="CF113">
            <v>33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5">
        <row r="35">
          <cell r="L35">
            <v>90</v>
          </cell>
        </row>
        <row r="113">
          <cell r="L113">
            <v>105</v>
          </cell>
          <cell r="P113">
            <v>20</v>
          </cell>
          <cell r="AC113">
            <v>99</v>
          </cell>
          <cell r="AG113">
            <v>24</v>
          </cell>
          <cell r="AT113">
            <v>95</v>
          </cell>
          <cell r="AX113">
            <v>29</v>
          </cell>
          <cell r="BK113">
            <v>98</v>
          </cell>
          <cell r="BO113">
            <v>29</v>
          </cell>
          <cell r="CB113">
            <v>102</v>
          </cell>
          <cell r="CF113">
            <v>31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6">
        <row r="35">
          <cell r="L35">
            <v>84</v>
          </cell>
        </row>
        <row r="113">
          <cell r="L113">
            <v>101</v>
          </cell>
          <cell r="P113">
            <v>23</v>
          </cell>
          <cell r="AC113">
            <v>0</v>
          </cell>
          <cell r="AG113">
            <v>0</v>
          </cell>
          <cell r="AT113">
            <v>93</v>
          </cell>
          <cell r="AX113">
            <v>29</v>
          </cell>
          <cell r="BK113">
            <v>83</v>
          </cell>
          <cell r="BO113">
            <v>41</v>
          </cell>
          <cell r="CB113">
            <v>98</v>
          </cell>
          <cell r="CF113">
            <v>32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7">
        <row r="35">
          <cell r="L35">
            <v>90</v>
          </cell>
        </row>
        <row r="113">
          <cell r="L113">
            <v>105</v>
          </cell>
          <cell r="P113">
            <v>24</v>
          </cell>
          <cell r="AC113">
            <v>89</v>
          </cell>
          <cell r="AG113">
            <v>35</v>
          </cell>
          <cell r="AT113">
            <v>93</v>
          </cell>
          <cell r="AX113">
            <v>32</v>
          </cell>
          <cell r="BK113">
            <v>99</v>
          </cell>
          <cell r="BO113">
            <v>26</v>
          </cell>
          <cell r="CB113">
            <v>101</v>
          </cell>
          <cell r="CF113">
            <v>32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8">
        <row r="35">
          <cell r="L35">
            <v>85</v>
          </cell>
        </row>
        <row r="113">
          <cell r="L113">
            <v>102</v>
          </cell>
          <cell r="P113">
            <v>28</v>
          </cell>
          <cell r="AC113">
            <v>94</v>
          </cell>
          <cell r="AG113">
            <v>29</v>
          </cell>
          <cell r="AT113">
            <v>102</v>
          </cell>
          <cell r="AX113">
            <v>22</v>
          </cell>
          <cell r="BK113">
            <v>97</v>
          </cell>
          <cell r="BO113">
            <v>27</v>
          </cell>
          <cell r="CB113">
            <v>97</v>
          </cell>
          <cell r="CF113">
            <v>35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9">
        <row r="35">
          <cell r="L35">
            <v>86</v>
          </cell>
        </row>
        <row r="113">
          <cell r="L113">
            <v>96</v>
          </cell>
          <cell r="P113">
            <v>33</v>
          </cell>
          <cell r="AC113">
            <v>91</v>
          </cell>
          <cell r="AG113">
            <v>31</v>
          </cell>
          <cell r="AT113">
            <v>97</v>
          </cell>
          <cell r="AX113">
            <v>27</v>
          </cell>
          <cell r="BK113">
            <v>0</v>
          </cell>
          <cell r="BO113">
            <v>0</v>
          </cell>
          <cell r="CB113">
            <v>98</v>
          </cell>
          <cell r="CF113">
            <v>32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10">
        <row r="35">
          <cell r="L35">
            <v>0</v>
          </cell>
        </row>
        <row r="113">
          <cell r="L113">
            <v>91</v>
          </cell>
          <cell r="P113">
            <v>39</v>
          </cell>
          <cell r="AC113">
            <v>92</v>
          </cell>
          <cell r="AG113">
            <v>31</v>
          </cell>
          <cell r="AT113">
            <v>88</v>
          </cell>
          <cell r="AX113">
            <v>38</v>
          </cell>
          <cell r="BK113">
            <v>76</v>
          </cell>
          <cell r="BO113">
            <v>48</v>
          </cell>
          <cell r="CB113">
            <v>100</v>
          </cell>
          <cell r="CF113">
            <v>31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11">
        <row r="35">
          <cell r="L35">
            <v>0</v>
          </cell>
        </row>
        <row r="113">
          <cell r="L113">
            <v>0</v>
          </cell>
          <cell r="P113">
            <v>0</v>
          </cell>
          <cell r="AC113">
            <v>0</v>
          </cell>
          <cell r="AG113">
            <v>0</v>
          </cell>
          <cell r="AT113">
            <v>91</v>
          </cell>
          <cell r="AX113">
            <v>33</v>
          </cell>
          <cell r="BK113">
            <v>0</v>
          </cell>
          <cell r="BO113">
            <v>0</v>
          </cell>
          <cell r="CB113">
            <v>102</v>
          </cell>
          <cell r="CF113">
            <v>28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12">
        <row r="35">
          <cell r="L35">
            <v>0</v>
          </cell>
        </row>
        <row r="113">
          <cell r="L113">
            <v>98</v>
          </cell>
          <cell r="P113">
            <v>30</v>
          </cell>
          <cell r="AC113">
            <v>0</v>
          </cell>
          <cell r="AG113">
            <v>0</v>
          </cell>
          <cell r="AT113">
            <v>0</v>
          </cell>
          <cell r="AX113">
            <v>0</v>
          </cell>
          <cell r="BK113">
            <v>88</v>
          </cell>
          <cell r="BO113">
            <v>30</v>
          </cell>
          <cell r="CB113">
            <v>0</v>
          </cell>
          <cell r="CF113">
            <v>0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13">
        <row r="35">
          <cell r="L35">
            <v>0</v>
          </cell>
        </row>
        <row r="113">
          <cell r="L113">
            <v>90</v>
          </cell>
          <cell r="P113">
            <v>40</v>
          </cell>
          <cell r="AC113">
            <v>100</v>
          </cell>
          <cell r="AG113">
            <v>24</v>
          </cell>
          <cell r="AT113">
            <v>101</v>
          </cell>
          <cell r="AX113">
            <v>25</v>
          </cell>
          <cell r="BK113">
            <v>0</v>
          </cell>
          <cell r="BO113">
            <v>0</v>
          </cell>
          <cell r="CB113">
            <v>102</v>
          </cell>
          <cell r="CF113">
            <v>31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14">
        <row r="35">
          <cell r="L35">
            <v>0</v>
          </cell>
        </row>
        <row r="113">
          <cell r="L113">
            <v>93</v>
          </cell>
          <cell r="P113">
            <v>35</v>
          </cell>
          <cell r="AC113">
            <v>101</v>
          </cell>
          <cell r="AG113">
            <v>24</v>
          </cell>
          <cell r="AT113">
            <v>96</v>
          </cell>
          <cell r="AX113">
            <v>31</v>
          </cell>
          <cell r="BK113">
            <v>91</v>
          </cell>
          <cell r="BO113">
            <v>28</v>
          </cell>
          <cell r="CB113">
            <v>97</v>
          </cell>
          <cell r="CF113">
            <v>36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15">
        <row r="35">
          <cell r="L35">
            <v>0</v>
          </cell>
        </row>
        <row r="113">
          <cell r="L113">
            <v>100</v>
          </cell>
          <cell r="P113">
            <v>27</v>
          </cell>
          <cell r="AC113">
            <v>101</v>
          </cell>
          <cell r="AG113">
            <v>25</v>
          </cell>
          <cell r="AT113">
            <v>91</v>
          </cell>
          <cell r="AX113">
            <v>35</v>
          </cell>
          <cell r="BK113">
            <v>93</v>
          </cell>
          <cell r="BO113">
            <v>26</v>
          </cell>
          <cell r="CB113">
            <v>102</v>
          </cell>
          <cell r="CF113">
            <v>30</v>
          </cell>
          <cell r="CS113">
            <v>0</v>
          </cell>
          <cell r="CW113">
            <v>0</v>
          </cell>
          <cell r="DJ113">
            <v>0</v>
          </cell>
          <cell r="DN113">
            <v>0</v>
          </cell>
          <cell r="EA113">
            <v>0</v>
          </cell>
          <cell r="EE113">
            <v>0</v>
          </cell>
        </row>
      </sheetData>
      <sheetData sheetId="16">
        <row r="35">
          <cell r="L35">
            <v>0</v>
          </cell>
        </row>
      </sheetData>
      <sheetData sheetId="17">
        <row r="35">
          <cell r="P35">
            <v>0</v>
          </cell>
        </row>
      </sheetData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 refreshError="1">
        <row r="1">
          <cell r="B1" t="str">
            <v>Bell, Joe</v>
          </cell>
        </row>
        <row r="33">
          <cell r="C33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>
        <row r="6">
          <cell r="C6">
            <v>10.3</v>
          </cell>
          <cell r="F6">
            <v>29</v>
          </cell>
          <cell r="K6">
            <v>0.4</v>
          </cell>
          <cell r="P6" t="b">
            <v>0</v>
          </cell>
        </row>
        <row r="7">
          <cell r="C7">
            <v>21.5</v>
          </cell>
          <cell r="F7">
            <v>22</v>
          </cell>
          <cell r="K7">
            <v>1</v>
          </cell>
          <cell r="P7" t="b">
            <v>0</v>
          </cell>
        </row>
        <row r="8">
          <cell r="C8">
            <v>8.5</v>
          </cell>
          <cell r="F8">
            <v>26</v>
          </cell>
          <cell r="K8">
            <v>1</v>
          </cell>
          <cell r="P8" t="b">
            <v>0</v>
          </cell>
        </row>
        <row r="9">
          <cell r="C9">
            <v>27</v>
          </cell>
          <cell r="F9">
            <v>30</v>
          </cell>
          <cell r="K9">
            <v>0.2</v>
          </cell>
          <cell r="P9" t="b">
            <v>0</v>
          </cell>
        </row>
        <row r="10">
          <cell r="C10">
            <v>28</v>
          </cell>
          <cell r="F10">
            <v>30</v>
          </cell>
          <cell r="K10">
            <v>0.2</v>
          </cell>
          <cell r="P10" t="b">
            <v>0</v>
          </cell>
        </row>
        <row r="11">
          <cell r="C11">
            <v>11.9</v>
          </cell>
          <cell r="F11">
            <v>28</v>
          </cell>
          <cell r="K11">
            <v>0.60000000000000009</v>
          </cell>
          <cell r="P11" t="b">
            <v>0</v>
          </cell>
        </row>
        <row r="12">
          <cell r="C12">
            <v>22.2</v>
          </cell>
          <cell r="F12">
            <v>28</v>
          </cell>
          <cell r="K12">
            <v>0.60000000000000009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24.5</v>
          </cell>
          <cell r="F14">
            <v>0</v>
          </cell>
          <cell r="K14">
            <v>0</v>
          </cell>
          <cell r="P14" t="b">
            <v>0</v>
          </cell>
        </row>
        <row r="15">
          <cell r="C15">
            <v>28</v>
          </cell>
          <cell r="F15">
            <v>23</v>
          </cell>
          <cell r="K15">
            <v>1</v>
          </cell>
          <cell r="P15" t="b">
            <v>0</v>
          </cell>
        </row>
        <row r="16">
          <cell r="C16">
            <v>15</v>
          </cell>
          <cell r="F16">
            <v>27</v>
          </cell>
          <cell r="K16">
            <v>0.8</v>
          </cell>
          <cell r="P16" t="b">
            <v>0</v>
          </cell>
        </row>
        <row r="17">
          <cell r="C17">
            <v>21</v>
          </cell>
          <cell r="F17">
            <v>35</v>
          </cell>
          <cell r="K17">
            <v>0</v>
          </cell>
          <cell r="P17" t="b">
            <v>0</v>
          </cell>
        </row>
        <row r="18">
          <cell r="C18">
            <v>21.3</v>
          </cell>
          <cell r="F18">
            <v>44</v>
          </cell>
          <cell r="K18">
            <v>-4.5</v>
          </cell>
          <cell r="P18">
            <v>1</v>
          </cell>
        </row>
        <row r="19">
          <cell r="C19">
            <v>15</v>
          </cell>
          <cell r="F19">
            <v>22</v>
          </cell>
          <cell r="K19">
            <v>1</v>
          </cell>
          <cell r="P19" t="b">
            <v>0</v>
          </cell>
        </row>
        <row r="20">
          <cell r="C20">
            <v>8</v>
          </cell>
          <cell r="F20">
            <v>33</v>
          </cell>
          <cell r="K20">
            <v>0</v>
          </cell>
          <cell r="P20" t="b">
            <v>0</v>
          </cell>
        </row>
        <row r="21">
          <cell r="C21">
            <v>22.1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13.9</v>
          </cell>
          <cell r="F22">
            <v>0</v>
          </cell>
          <cell r="K22">
            <v>0</v>
          </cell>
          <cell r="P22" t="b">
            <v>0</v>
          </cell>
        </row>
        <row r="23">
          <cell r="C23">
            <v>17.399999999999999</v>
          </cell>
          <cell r="F23">
            <v>0</v>
          </cell>
          <cell r="K23">
            <v>0</v>
          </cell>
          <cell r="P23" t="b">
            <v>0</v>
          </cell>
        </row>
        <row r="24">
          <cell r="C24">
            <v>20.8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19.7</v>
          </cell>
          <cell r="F25">
            <v>33</v>
          </cell>
          <cell r="K25">
            <v>0</v>
          </cell>
          <cell r="P25" t="b">
            <v>0</v>
          </cell>
        </row>
        <row r="26">
          <cell r="C26">
            <v>19.100000000000001</v>
          </cell>
          <cell r="F26">
            <v>0</v>
          </cell>
          <cell r="K26">
            <v>0</v>
          </cell>
          <cell r="P26" t="b">
            <v>0</v>
          </cell>
        </row>
        <row r="27">
          <cell r="C27">
            <v>12.7</v>
          </cell>
          <cell r="F27">
            <v>17</v>
          </cell>
          <cell r="K27">
            <v>1</v>
          </cell>
          <cell r="P27" t="b">
            <v>0</v>
          </cell>
        </row>
        <row r="28">
          <cell r="C28">
            <v>25</v>
          </cell>
          <cell r="F28">
            <v>22</v>
          </cell>
          <cell r="K28">
            <v>1</v>
          </cell>
          <cell r="P28" t="b">
            <v>0</v>
          </cell>
        </row>
        <row r="29">
          <cell r="C29">
            <v>25.4</v>
          </cell>
          <cell r="F29">
            <v>44</v>
          </cell>
          <cell r="K29">
            <v>-4.5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">
        <row r="6">
          <cell r="C6">
            <v>10.700000000000001</v>
          </cell>
          <cell r="F6">
            <v>39</v>
          </cell>
          <cell r="K6">
            <v>-0.89999999999999991</v>
          </cell>
          <cell r="P6" t="b">
            <v>0</v>
          </cell>
        </row>
        <row r="7">
          <cell r="C7">
            <v>22.5</v>
          </cell>
          <cell r="F7">
            <v>24</v>
          </cell>
          <cell r="K7">
            <v>1</v>
          </cell>
          <cell r="P7" t="b">
            <v>0</v>
          </cell>
        </row>
        <row r="8">
          <cell r="C8">
            <v>9.5</v>
          </cell>
          <cell r="F8">
            <v>45</v>
          </cell>
          <cell r="K8">
            <v>-3.2</v>
          </cell>
          <cell r="P8">
            <v>1</v>
          </cell>
        </row>
        <row r="9">
          <cell r="C9">
            <v>27.2</v>
          </cell>
          <cell r="F9">
            <v>0</v>
          </cell>
          <cell r="K9">
            <v>0</v>
          </cell>
          <cell r="P9" t="b">
            <v>0</v>
          </cell>
        </row>
        <row r="10">
          <cell r="C10">
            <v>28</v>
          </cell>
          <cell r="F10">
            <v>28</v>
          </cell>
          <cell r="K10">
            <v>0.60000000000000009</v>
          </cell>
          <cell r="P10" t="b">
            <v>0</v>
          </cell>
        </row>
        <row r="11">
          <cell r="C11">
            <v>12.5</v>
          </cell>
          <cell r="F11">
            <v>27</v>
          </cell>
          <cell r="K11">
            <v>0.8</v>
          </cell>
          <cell r="P11" t="b">
            <v>0</v>
          </cell>
        </row>
        <row r="12">
          <cell r="C12">
            <v>22.8</v>
          </cell>
          <cell r="F12">
            <v>36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24.5</v>
          </cell>
          <cell r="F14">
            <v>33</v>
          </cell>
          <cell r="K14">
            <v>0</v>
          </cell>
          <cell r="P14" t="b">
            <v>0</v>
          </cell>
        </row>
        <row r="15">
          <cell r="C15">
            <v>28</v>
          </cell>
          <cell r="F15">
            <v>34</v>
          </cell>
          <cell r="K15">
            <v>0</v>
          </cell>
          <cell r="P15" t="b">
            <v>0</v>
          </cell>
        </row>
        <row r="16">
          <cell r="C16">
            <v>15.8</v>
          </cell>
          <cell r="F16">
            <v>0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16.8</v>
          </cell>
          <cell r="F18">
            <v>0</v>
          </cell>
          <cell r="K18">
            <v>0</v>
          </cell>
          <cell r="P18" t="b">
            <v>0</v>
          </cell>
        </row>
        <row r="19">
          <cell r="C19">
            <v>16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8</v>
          </cell>
          <cell r="F20">
            <v>35</v>
          </cell>
          <cell r="K20">
            <v>0</v>
          </cell>
          <cell r="P20" t="b">
            <v>0</v>
          </cell>
        </row>
        <row r="21">
          <cell r="C21">
            <v>22.1</v>
          </cell>
          <cell r="F21">
            <v>37</v>
          </cell>
          <cell r="K21">
            <v>-0.5</v>
          </cell>
          <cell r="P21" t="b">
            <v>0</v>
          </cell>
        </row>
        <row r="22">
          <cell r="C22">
            <v>13.9</v>
          </cell>
          <cell r="F22">
            <v>34</v>
          </cell>
          <cell r="K22">
            <v>0</v>
          </cell>
          <cell r="P22" t="b">
            <v>0</v>
          </cell>
        </row>
        <row r="23">
          <cell r="C23">
            <v>17.399999999999999</v>
          </cell>
          <cell r="F23">
            <v>34</v>
          </cell>
          <cell r="K23">
            <v>0</v>
          </cell>
          <cell r="P23" t="b">
            <v>0</v>
          </cell>
        </row>
        <row r="24">
          <cell r="C24">
            <v>20.8</v>
          </cell>
          <cell r="F24">
            <v>38</v>
          </cell>
          <cell r="K24">
            <v>-1</v>
          </cell>
          <cell r="P24" t="b">
            <v>0</v>
          </cell>
        </row>
        <row r="25">
          <cell r="C25">
            <v>19.7</v>
          </cell>
          <cell r="F25">
            <v>0</v>
          </cell>
          <cell r="K25">
            <v>0</v>
          </cell>
          <cell r="P25" t="b">
            <v>0</v>
          </cell>
        </row>
        <row r="26">
          <cell r="C26">
            <v>19.100000000000001</v>
          </cell>
          <cell r="F26">
            <v>39</v>
          </cell>
          <cell r="K26">
            <v>-0.89999999999999991</v>
          </cell>
          <cell r="P26" t="b">
            <v>0</v>
          </cell>
        </row>
        <row r="27">
          <cell r="C27">
            <v>13.7</v>
          </cell>
          <cell r="F27">
            <v>35</v>
          </cell>
          <cell r="K27">
            <v>0</v>
          </cell>
          <cell r="P27" t="b">
            <v>0</v>
          </cell>
        </row>
        <row r="28">
          <cell r="C28">
            <v>26</v>
          </cell>
          <cell r="F28">
            <v>24</v>
          </cell>
          <cell r="K28">
            <v>1</v>
          </cell>
          <cell r="P28" t="b">
            <v>0</v>
          </cell>
        </row>
        <row r="29">
          <cell r="C29">
            <v>20.9</v>
          </cell>
          <cell r="F29">
            <v>31</v>
          </cell>
          <cell r="K29">
            <v>0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">
        <row r="6">
          <cell r="C6">
            <v>9.8000000000000007</v>
          </cell>
          <cell r="F6">
            <v>0</v>
          </cell>
          <cell r="K6">
            <v>0</v>
          </cell>
          <cell r="P6" t="b">
            <v>0</v>
          </cell>
        </row>
        <row r="7">
          <cell r="C7">
            <v>23.5</v>
          </cell>
          <cell r="F7">
            <v>0</v>
          </cell>
          <cell r="K7">
            <v>0</v>
          </cell>
          <cell r="P7" t="b">
            <v>0</v>
          </cell>
        </row>
        <row r="8">
          <cell r="C8">
            <v>6.3</v>
          </cell>
          <cell r="F8">
            <v>44</v>
          </cell>
          <cell r="K8">
            <v>-1.3</v>
          </cell>
          <cell r="P8">
            <v>1</v>
          </cell>
        </row>
        <row r="9">
          <cell r="C9">
            <v>27.2</v>
          </cell>
          <cell r="F9">
            <v>29</v>
          </cell>
          <cell r="K9">
            <v>0.4</v>
          </cell>
          <cell r="P9" t="b">
            <v>0</v>
          </cell>
        </row>
        <row r="10">
          <cell r="C10">
            <v>28</v>
          </cell>
          <cell r="F10">
            <v>21</v>
          </cell>
          <cell r="K10">
            <v>1</v>
          </cell>
          <cell r="P10" t="b">
            <v>0</v>
          </cell>
        </row>
        <row r="11">
          <cell r="C11">
            <v>13.3</v>
          </cell>
          <cell r="F11">
            <v>26</v>
          </cell>
          <cell r="K11">
            <v>1</v>
          </cell>
          <cell r="P11" t="b">
            <v>0</v>
          </cell>
        </row>
        <row r="12">
          <cell r="C12">
            <v>22.8</v>
          </cell>
          <cell r="F12">
            <v>26</v>
          </cell>
          <cell r="K12">
            <v>1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24.5</v>
          </cell>
          <cell r="F14">
            <v>28</v>
          </cell>
          <cell r="K14">
            <v>0.60000000000000009</v>
          </cell>
          <cell r="P14" t="b">
            <v>0</v>
          </cell>
        </row>
        <row r="15">
          <cell r="C15">
            <v>28</v>
          </cell>
          <cell r="F15">
            <v>18</v>
          </cell>
          <cell r="K15">
            <v>1</v>
          </cell>
          <cell r="P15" t="b">
            <v>0</v>
          </cell>
        </row>
        <row r="16">
          <cell r="C16">
            <v>15.8</v>
          </cell>
          <cell r="F16">
            <v>0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36</v>
          </cell>
          <cell r="K17">
            <v>0</v>
          </cell>
          <cell r="P17" t="b">
            <v>0</v>
          </cell>
        </row>
        <row r="18">
          <cell r="C18">
            <v>16.8</v>
          </cell>
          <cell r="F18">
            <v>32</v>
          </cell>
          <cell r="K18">
            <v>0</v>
          </cell>
          <cell r="P18" t="b">
            <v>0</v>
          </cell>
        </row>
        <row r="19">
          <cell r="C19">
            <v>16</v>
          </cell>
          <cell r="F19">
            <v>28</v>
          </cell>
          <cell r="K19">
            <v>0.60000000000000009</v>
          </cell>
          <cell r="P19" t="b">
            <v>0</v>
          </cell>
        </row>
        <row r="20">
          <cell r="C20">
            <v>8</v>
          </cell>
          <cell r="F20">
            <v>35</v>
          </cell>
          <cell r="K20">
            <v>0</v>
          </cell>
          <cell r="P20" t="b">
            <v>0</v>
          </cell>
        </row>
        <row r="21">
          <cell r="C21">
            <v>21.6</v>
          </cell>
          <cell r="F21">
            <v>28</v>
          </cell>
          <cell r="K21">
            <v>0.60000000000000009</v>
          </cell>
          <cell r="P21" t="b">
            <v>0</v>
          </cell>
        </row>
        <row r="22">
          <cell r="C22">
            <v>13.9</v>
          </cell>
          <cell r="F22">
            <v>31</v>
          </cell>
          <cell r="K22">
            <v>0</v>
          </cell>
          <cell r="P22" t="b">
            <v>0</v>
          </cell>
        </row>
        <row r="23">
          <cell r="C23">
            <v>17.399999999999999</v>
          </cell>
          <cell r="F23">
            <v>28</v>
          </cell>
          <cell r="K23">
            <v>0.60000000000000009</v>
          </cell>
          <cell r="P23" t="b">
            <v>0</v>
          </cell>
        </row>
        <row r="24">
          <cell r="C24">
            <v>19.8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19.7</v>
          </cell>
          <cell r="F25">
            <v>30</v>
          </cell>
          <cell r="K25">
            <v>0.2</v>
          </cell>
          <cell r="P25" t="b">
            <v>0</v>
          </cell>
        </row>
        <row r="26">
          <cell r="C26">
            <v>18.200000000000003</v>
          </cell>
          <cell r="F26">
            <v>34</v>
          </cell>
          <cell r="K26">
            <v>0</v>
          </cell>
          <cell r="P26" t="b">
            <v>0</v>
          </cell>
        </row>
        <row r="27">
          <cell r="C27">
            <v>13.7</v>
          </cell>
          <cell r="F27">
            <v>32</v>
          </cell>
          <cell r="K27">
            <v>0</v>
          </cell>
          <cell r="P27" t="b">
            <v>0</v>
          </cell>
        </row>
        <row r="28">
          <cell r="C28">
            <v>27</v>
          </cell>
          <cell r="F28">
            <v>23</v>
          </cell>
          <cell r="K28">
            <v>1</v>
          </cell>
          <cell r="P28" t="b">
            <v>0</v>
          </cell>
        </row>
        <row r="29">
          <cell r="C29">
            <v>20.9</v>
          </cell>
          <cell r="F29">
            <v>30</v>
          </cell>
          <cell r="K29">
            <v>0.2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3">
        <row r="6">
          <cell r="C6">
            <v>9.8000000000000007</v>
          </cell>
          <cell r="F6">
            <v>0</v>
          </cell>
          <cell r="K6">
            <v>0</v>
          </cell>
          <cell r="P6" t="b">
            <v>0</v>
          </cell>
        </row>
        <row r="7">
          <cell r="C7">
            <v>23.5</v>
          </cell>
          <cell r="F7">
            <v>29</v>
          </cell>
          <cell r="K7">
            <v>0.4</v>
          </cell>
          <cell r="P7" t="b">
            <v>0</v>
          </cell>
        </row>
        <row r="8">
          <cell r="C8">
            <v>5</v>
          </cell>
          <cell r="F8">
            <v>34</v>
          </cell>
          <cell r="K8">
            <v>0</v>
          </cell>
          <cell r="P8" t="b">
            <v>0</v>
          </cell>
        </row>
        <row r="9">
          <cell r="C9">
            <v>27.599999999999998</v>
          </cell>
          <cell r="F9">
            <v>42</v>
          </cell>
          <cell r="K9">
            <v>-3.5</v>
          </cell>
          <cell r="P9">
            <v>1</v>
          </cell>
        </row>
        <row r="10">
          <cell r="C10">
            <v>28</v>
          </cell>
          <cell r="F10">
            <v>42</v>
          </cell>
          <cell r="K10">
            <v>-3.5</v>
          </cell>
          <cell r="P10" t="b">
            <v>0</v>
          </cell>
        </row>
        <row r="11">
          <cell r="C11">
            <v>14.3</v>
          </cell>
          <cell r="F11">
            <v>24</v>
          </cell>
          <cell r="K11">
            <v>1</v>
          </cell>
          <cell r="P11" t="b">
            <v>0</v>
          </cell>
        </row>
        <row r="12">
          <cell r="C12">
            <v>23.8</v>
          </cell>
          <cell r="F12">
            <v>32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25.1</v>
          </cell>
          <cell r="F14">
            <v>0</v>
          </cell>
          <cell r="K14">
            <v>0</v>
          </cell>
          <cell r="P14" t="b">
            <v>0</v>
          </cell>
        </row>
        <row r="15">
          <cell r="C15">
            <v>28</v>
          </cell>
          <cell r="F15">
            <v>26</v>
          </cell>
          <cell r="K15">
            <v>1</v>
          </cell>
          <cell r="P15" t="b">
            <v>0</v>
          </cell>
        </row>
        <row r="16">
          <cell r="C16">
            <v>15.8</v>
          </cell>
          <cell r="F16">
            <v>36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16.8</v>
          </cell>
          <cell r="F18">
            <v>32</v>
          </cell>
          <cell r="K18">
            <v>0</v>
          </cell>
          <cell r="P18" t="b">
            <v>0</v>
          </cell>
        </row>
        <row r="19">
          <cell r="C19">
            <v>16.600000000000001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8</v>
          </cell>
          <cell r="F20">
            <v>28</v>
          </cell>
          <cell r="K20">
            <v>0.60000000000000009</v>
          </cell>
          <cell r="P20" t="b">
            <v>0</v>
          </cell>
        </row>
        <row r="21">
          <cell r="C21">
            <v>22.200000000000003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13.9</v>
          </cell>
          <cell r="F22">
            <v>27</v>
          </cell>
          <cell r="K22">
            <v>0.8</v>
          </cell>
          <cell r="P22" t="b">
            <v>0</v>
          </cell>
        </row>
        <row r="23">
          <cell r="C23">
            <v>18</v>
          </cell>
          <cell r="F23">
            <v>42</v>
          </cell>
          <cell r="K23">
            <v>-2.2999999999999998</v>
          </cell>
          <cell r="P23" t="b">
            <v>0</v>
          </cell>
        </row>
        <row r="24">
          <cell r="C24">
            <v>19.8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19.899999999999999</v>
          </cell>
          <cell r="F25">
            <v>30</v>
          </cell>
          <cell r="K25">
            <v>0.2</v>
          </cell>
          <cell r="P25" t="b">
            <v>0</v>
          </cell>
        </row>
        <row r="26">
          <cell r="C26">
            <v>18.200000000000003</v>
          </cell>
          <cell r="F26">
            <v>0</v>
          </cell>
          <cell r="K26">
            <v>0</v>
          </cell>
          <cell r="P26" t="b">
            <v>0</v>
          </cell>
        </row>
        <row r="27">
          <cell r="C27">
            <v>13.7</v>
          </cell>
          <cell r="F27">
            <v>34</v>
          </cell>
          <cell r="K27">
            <v>0</v>
          </cell>
          <cell r="P27" t="b">
            <v>0</v>
          </cell>
        </row>
        <row r="28">
          <cell r="C28">
            <v>28</v>
          </cell>
          <cell r="F28">
            <v>28</v>
          </cell>
          <cell r="K28">
            <v>0.60000000000000009</v>
          </cell>
          <cell r="P28" t="b">
            <v>0</v>
          </cell>
        </row>
        <row r="29">
          <cell r="C29">
            <v>21.099999999999998</v>
          </cell>
          <cell r="F29">
            <v>35</v>
          </cell>
          <cell r="K29">
            <v>0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4">
        <row r="6">
          <cell r="C6">
            <v>9.8000000000000007</v>
          </cell>
          <cell r="F6">
            <v>31</v>
          </cell>
          <cell r="K6">
            <v>0</v>
          </cell>
          <cell r="P6" t="b">
            <v>0</v>
          </cell>
        </row>
        <row r="7">
          <cell r="C7">
            <v>23.9</v>
          </cell>
          <cell r="F7">
            <v>15</v>
          </cell>
          <cell r="K7">
            <v>1</v>
          </cell>
          <cell r="P7" t="b">
            <v>0</v>
          </cell>
        </row>
        <row r="8">
          <cell r="C8">
            <v>5</v>
          </cell>
          <cell r="F8">
            <v>0</v>
          </cell>
          <cell r="K8">
            <v>0</v>
          </cell>
          <cell r="P8" t="b">
            <v>0</v>
          </cell>
        </row>
        <row r="9">
          <cell r="C9">
            <v>24.099999999999998</v>
          </cell>
          <cell r="F9">
            <v>30</v>
          </cell>
          <cell r="K9">
            <v>0.2</v>
          </cell>
          <cell r="P9" t="b">
            <v>0</v>
          </cell>
        </row>
        <row r="10">
          <cell r="C10">
            <v>24.5</v>
          </cell>
          <cell r="F10">
            <v>24</v>
          </cell>
          <cell r="K10">
            <v>1</v>
          </cell>
          <cell r="P10" t="b">
            <v>0</v>
          </cell>
        </row>
        <row r="11">
          <cell r="C11">
            <v>15.3</v>
          </cell>
          <cell r="F11">
            <v>29</v>
          </cell>
          <cell r="K11">
            <v>0.4</v>
          </cell>
          <cell r="P11" t="b">
            <v>0</v>
          </cell>
        </row>
        <row r="12">
          <cell r="C12">
            <v>23.8</v>
          </cell>
          <cell r="F12">
            <v>27</v>
          </cell>
          <cell r="K12">
            <v>0.8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25.1</v>
          </cell>
          <cell r="F14">
            <v>22</v>
          </cell>
          <cell r="K14">
            <v>1</v>
          </cell>
          <cell r="P14" t="b">
            <v>0</v>
          </cell>
        </row>
        <row r="15">
          <cell r="C15">
            <v>28</v>
          </cell>
          <cell r="F15">
            <v>16</v>
          </cell>
          <cell r="K15">
            <v>1</v>
          </cell>
          <cell r="P15" t="b">
            <v>0</v>
          </cell>
        </row>
        <row r="16">
          <cell r="C16">
            <v>15.8</v>
          </cell>
          <cell r="F16">
            <v>0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16.8</v>
          </cell>
          <cell r="F18">
            <v>17</v>
          </cell>
          <cell r="K18">
            <v>1</v>
          </cell>
          <cell r="P18" t="b">
            <v>0</v>
          </cell>
        </row>
        <row r="19">
          <cell r="C19">
            <v>16.600000000000001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8.6</v>
          </cell>
          <cell r="F20">
            <v>26</v>
          </cell>
          <cell r="K20">
            <v>1</v>
          </cell>
          <cell r="P20" t="b">
            <v>0</v>
          </cell>
        </row>
        <row r="21">
          <cell r="C21">
            <v>22.200000000000003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14.700000000000001</v>
          </cell>
          <cell r="F22">
            <v>30</v>
          </cell>
          <cell r="K22">
            <v>0.2</v>
          </cell>
          <cell r="P22" t="b">
            <v>0</v>
          </cell>
        </row>
        <row r="23">
          <cell r="C23">
            <v>15.7</v>
          </cell>
          <cell r="F23">
            <v>0</v>
          </cell>
          <cell r="K23">
            <v>0</v>
          </cell>
          <cell r="P23" t="b">
            <v>0</v>
          </cell>
        </row>
        <row r="24">
          <cell r="C24">
            <v>19.8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20.099999999999998</v>
          </cell>
          <cell r="F25">
            <v>30</v>
          </cell>
          <cell r="K25">
            <v>0.2</v>
          </cell>
          <cell r="P25" t="b">
            <v>0</v>
          </cell>
        </row>
        <row r="26">
          <cell r="C26">
            <v>18.200000000000003</v>
          </cell>
          <cell r="F26">
            <v>27</v>
          </cell>
          <cell r="K26">
            <v>0.8</v>
          </cell>
          <cell r="P26" t="b">
            <v>0</v>
          </cell>
        </row>
        <row r="27">
          <cell r="C27">
            <v>13.7</v>
          </cell>
          <cell r="F27">
            <v>43</v>
          </cell>
          <cell r="K27">
            <v>-2.6</v>
          </cell>
          <cell r="P27">
            <v>1</v>
          </cell>
        </row>
        <row r="28">
          <cell r="C28">
            <v>28</v>
          </cell>
          <cell r="F28">
            <v>0</v>
          </cell>
          <cell r="K28">
            <v>0</v>
          </cell>
          <cell r="P28" t="b">
            <v>0</v>
          </cell>
        </row>
        <row r="29">
          <cell r="C29">
            <v>21.099999999999998</v>
          </cell>
          <cell r="F29">
            <v>25</v>
          </cell>
          <cell r="K29">
            <v>1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5">
        <row r="6">
          <cell r="C6">
            <v>9.8000000000000007</v>
          </cell>
          <cell r="F6">
            <v>32</v>
          </cell>
          <cell r="K6">
            <v>0</v>
          </cell>
          <cell r="P6" t="b">
            <v>0</v>
          </cell>
        </row>
        <row r="7">
          <cell r="C7">
            <v>24.9</v>
          </cell>
          <cell r="F7">
            <v>28</v>
          </cell>
          <cell r="K7">
            <v>0.60000000000000009</v>
          </cell>
          <cell r="P7" t="b">
            <v>0</v>
          </cell>
        </row>
        <row r="8">
          <cell r="C8">
            <v>5</v>
          </cell>
          <cell r="F8">
            <v>0</v>
          </cell>
          <cell r="K8">
            <v>0</v>
          </cell>
          <cell r="P8" t="b">
            <v>0</v>
          </cell>
        </row>
        <row r="9">
          <cell r="C9">
            <v>24.299999999999997</v>
          </cell>
          <cell r="F9">
            <v>26</v>
          </cell>
          <cell r="K9">
            <v>1</v>
          </cell>
          <cell r="P9" t="b">
            <v>0</v>
          </cell>
        </row>
        <row r="10">
          <cell r="C10">
            <v>25.5</v>
          </cell>
          <cell r="F10">
            <v>20</v>
          </cell>
          <cell r="K10">
            <v>1</v>
          </cell>
          <cell r="P10" t="b">
            <v>0</v>
          </cell>
        </row>
        <row r="11">
          <cell r="C11">
            <v>15.700000000000001</v>
          </cell>
          <cell r="F11">
            <v>30</v>
          </cell>
          <cell r="K11">
            <v>0.2</v>
          </cell>
          <cell r="P11" t="b">
            <v>0</v>
          </cell>
        </row>
        <row r="12">
          <cell r="C12">
            <v>24.6</v>
          </cell>
          <cell r="F12">
            <v>36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26.1</v>
          </cell>
          <cell r="F14">
            <v>27</v>
          </cell>
          <cell r="K14">
            <v>0.8</v>
          </cell>
          <cell r="P14" t="b">
            <v>0</v>
          </cell>
        </row>
        <row r="15">
          <cell r="C15">
            <v>28</v>
          </cell>
          <cell r="F15">
            <v>12</v>
          </cell>
          <cell r="K15">
            <v>1</v>
          </cell>
          <cell r="P15" t="b">
            <v>0</v>
          </cell>
        </row>
        <row r="16">
          <cell r="C16">
            <v>15.8</v>
          </cell>
          <cell r="F16">
            <v>0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17.8</v>
          </cell>
          <cell r="F18">
            <v>26</v>
          </cell>
          <cell r="K18">
            <v>1</v>
          </cell>
          <cell r="P18" t="b">
            <v>0</v>
          </cell>
        </row>
        <row r="19">
          <cell r="C19">
            <v>16.600000000000001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9.6</v>
          </cell>
          <cell r="F20">
            <v>28</v>
          </cell>
          <cell r="K20">
            <v>0.60000000000000009</v>
          </cell>
          <cell r="P20" t="b">
            <v>0</v>
          </cell>
        </row>
        <row r="21">
          <cell r="C21">
            <v>22.200000000000003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14.9</v>
          </cell>
          <cell r="F22">
            <v>30</v>
          </cell>
          <cell r="K22">
            <v>0.2</v>
          </cell>
          <cell r="P22" t="b">
            <v>0</v>
          </cell>
        </row>
        <row r="23">
          <cell r="C23">
            <v>15.7</v>
          </cell>
          <cell r="F23">
            <v>0</v>
          </cell>
          <cell r="K23">
            <v>0</v>
          </cell>
          <cell r="P23" t="b">
            <v>0</v>
          </cell>
        </row>
        <row r="24">
          <cell r="C24">
            <v>19.8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20.299999999999997</v>
          </cell>
          <cell r="F25">
            <v>29</v>
          </cell>
          <cell r="K25">
            <v>0.4</v>
          </cell>
          <cell r="P25" t="b">
            <v>0</v>
          </cell>
        </row>
        <row r="26">
          <cell r="C26">
            <v>19.000000000000004</v>
          </cell>
          <cell r="F26">
            <v>42</v>
          </cell>
          <cell r="K26">
            <v>-2.2999999999999998</v>
          </cell>
          <cell r="P26">
            <v>1</v>
          </cell>
        </row>
        <row r="27">
          <cell r="C27">
            <v>11.1</v>
          </cell>
          <cell r="F27">
            <v>24</v>
          </cell>
          <cell r="K27">
            <v>1</v>
          </cell>
          <cell r="P27" t="b">
            <v>0</v>
          </cell>
        </row>
        <row r="28">
          <cell r="C28">
            <v>28</v>
          </cell>
          <cell r="F28">
            <v>0</v>
          </cell>
          <cell r="K28">
            <v>0</v>
          </cell>
          <cell r="P28" t="b">
            <v>0</v>
          </cell>
        </row>
        <row r="29">
          <cell r="C29">
            <v>22.099999999999998</v>
          </cell>
          <cell r="F29">
            <v>28</v>
          </cell>
          <cell r="K29">
            <v>0.60000000000000009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6">
        <row r="6">
          <cell r="C6">
            <v>9.8000000000000007</v>
          </cell>
          <cell r="F6">
            <v>35</v>
          </cell>
          <cell r="K6">
            <v>0</v>
          </cell>
          <cell r="P6" t="b">
            <v>0</v>
          </cell>
        </row>
        <row r="7">
          <cell r="C7">
            <v>25.5</v>
          </cell>
          <cell r="F7">
            <v>42</v>
          </cell>
          <cell r="K7">
            <v>-3.5</v>
          </cell>
          <cell r="P7" t="b">
            <v>0</v>
          </cell>
        </row>
        <row r="8">
          <cell r="C8">
            <v>5</v>
          </cell>
          <cell r="F8">
            <v>31</v>
          </cell>
          <cell r="K8">
            <v>0</v>
          </cell>
          <cell r="P8" t="b">
            <v>0</v>
          </cell>
        </row>
        <row r="9">
          <cell r="C9">
            <v>25.299999999999997</v>
          </cell>
          <cell r="F9">
            <v>33</v>
          </cell>
          <cell r="K9">
            <v>0</v>
          </cell>
          <cell r="P9" t="b">
            <v>0</v>
          </cell>
        </row>
        <row r="10">
          <cell r="C10">
            <v>26.5</v>
          </cell>
          <cell r="F10">
            <v>0</v>
          </cell>
          <cell r="K10">
            <v>0</v>
          </cell>
          <cell r="P10" t="b">
            <v>0</v>
          </cell>
        </row>
        <row r="11">
          <cell r="C11">
            <v>15.9</v>
          </cell>
          <cell r="F11">
            <v>29</v>
          </cell>
          <cell r="K11">
            <v>0.4</v>
          </cell>
          <cell r="P11" t="b">
            <v>0</v>
          </cell>
        </row>
        <row r="12">
          <cell r="C12">
            <v>24.6</v>
          </cell>
          <cell r="F12">
            <v>31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26.900000000000002</v>
          </cell>
          <cell r="F14">
            <v>31</v>
          </cell>
          <cell r="K14">
            <v>0</v>
          </cell>
          <cell r="P14" t="b">
            <v>0</v>
          </cell>
        </row>
        <row r="15">
          <cell r="C15">
            <v>28</v>
          </cell>
          <cell r="F15">
            <v>22</v>
          </cell>
          <cell r="K15">
            <v>1</v>
          </cell>
          <cell r="P15" t="b">
            <v>0</v>
          </cell>
        </row>
        <row r="16">
          <cell r="C16">
            <v>15.8</v>
          </cell>
          <cell r="F16">
            <v>31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18.8</v>
          </cell>
          <cell r="F18">
            <v>36</v>
          </cell>
          <cell r="K18">
            <v>0</v>
          </cell>
          <cell r="P18" t="b">
            <v>0</v>
          </cell>
        </row>
        <row r="19">
          <cell r="C19">
            <v>16.600000000000001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10.199999999999999</v>
          </cell>
          <cell r="F20">
            <v>34</v>
          </cell>
          <cell r="K20">
            <v>0</v>
          </cell>
          <cell r="P20" t="b">
            <v>0</v>
          </cell>
        </row>
        <row r="21">
          <cell r="C21">
            <v>22.200000000000003</v>
          </cell>
          <cell r="F21">
            <v>26</v>
          </cell>
          <cell r="K21">
            <v>1</v>
          </cell>
          <cell r="P21" t="b">
            <v>0</v>
          </cell>
        </row>
        <row r="22">
          <cell r="C22">
            <v>15.1</v>
          </cell>
          <cell r="F22">
            <v>27</v>
          </cell>
          <cell r="K22">
            <v>0.8</v>
          </cell>
          <cell r="P22" t="b">
            <v>0</v>
          </cell>
        </row>
        <row r="23">
          <cell r="C23">
            <v>15.7</v>
          </cell>
          <cell r="F23">
            <v>28</v>
          </cell>
          <cell r="K23">
            <v>0.60000000000000009</v>
          </cell>
          <cell r="P23" t="b">
            <v>0</v>
          </cell>
        </row>
        <row r="24">
          <cell r="C24">
            <v>19.8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20.699999999999996</v>
          </cell>
          <cell r="F25">
            <v>0</v>
          </cell>
          <cell r="K25">
            <v>0</v>
          </cell>
          <cell r="P25" t="b">
            <v>0</v>
          </cell>
        </row>
        <row r="26">
          <cell r="C26">
            <v>16.700000000000003</v>
          </cell>
          <cell r="F26">
            <v>42</v>
          </cell>
          <cell r="K26">
            <v>-2.2999999999999998</v>
          </cell>
          <cell r="P26">
            <v>1</v>
          </cell>
        </row>
        <row r="27">
          <cell r="C27">
            <v>12.1</v>
          </cell>
          <cell r="F27">
            <v>25</v>
          </cell>
          <cell r="K27">
            <v>1</v>
          </cell>
          <cell r="P27" t="b">
            <v>0</v>
          </cell>
        </row>
        <row r="28">
          <cell r="C28">
            <v>28</v>
          </cell>
          <cell r="F28">
            <v>19</v>
          </cell>
          <cell r="K28">
            <v>1</v>
          </cell>
          <cell r="P28" t="b">
            <v>0</v>
          </cell>
        </row>
        <row r="29">
          <cell r="C29">
            <v>22.7</v>
          </cell>
          <cell r="F29">
            <v>26</v>
          </cell>
          <cell r="K29">
            <v>1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6">
          <cell r="C6">
            <v>9.8000000000000007</v>
          </cell>
          <cell r="F6">
            <v>35</v>
          </cell>
          <cell r="K6">
            <v>0</v>
          </cell>
          <cell r="P6" t="b">
            <v>0</v>
          </cell>
        </row>
        <row r="7">
          <cell r="C7">
            <v>22</v>
          </cell>
          <cell r="F7">
            <v>0</v>
          </cell>
          <cell r="K7">
            <v>0</v>
          </cell>
          <cell r="P7" t="b">
            <v>0</v>
          </cell>
        </row>
        <row r="8">
          <cell r="C8">
            <v>5</v>
          </cell>
          <cell r="F8">
            <v>29</v>
          </cell>
          <cell r="K8">
            <v>0.4</v>
          </cell>
          <cell r="P8" t="b">
            <v>0</v>
          </cell>
        </row>
        <row r="9">
          <cell r="C9">
            <v>25.299999999999997</v>
          </cell>
          <cell r="F9">
            <v>40</v>
          </cell>
          <cell r="K9">
            <v>-2</v>
          </cell>
          <cell r="P9" t="b">
            <v>0</v>
          </cell>
        </row>
        <row r="10">
          <cell r="C10">
            <v>26.5</v>
          </cell>
          <cell r="F10">
            <v>26</v>
          </cell>
          <cell r="K10">
            <v>1</v>
          </cell>
          <cell r="P10" t="b">
            <v>0</v>
          </cell>
        </row>
        <row r="11">
          <cell r="C11">
            <v>16.3</v>
          </cell>
          <cell r="F11">
            <v>32</v>
          </cell>
          <cell r="K11">
            <v>0</v>
          </cell>
          <cell r="P11" t="b">
            <v>0</v>
          </cell>
        </row>
        <row r="12">
          <cell r="C12">
            <v>24.6</v>
          </cell>
          <cell r="F12">
            <v>0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26.900000000000002</v>
          </cell>
          <cell r="F14">
            <v>38</v>
          </cell>
          <cell r="K14">
            <v>-1</v>
          </cell>
          <cell r="P14" t="b">
            <v>0</v>
          </cell>
        </row>
        <row r="15">
          <cell r="C15">
            <v>28</v>
          </cell>
          <cell r="F15">
            <v>18</v>
          </cell>
          <cell r="K15">
            <v>1</v>
          </cell>
          <cell r="P15" t="b">
            <v>0</v>
          </cell>
        </row>
        <row r="16">
          <cell r="C16">
            <v>15.8</v>
          </cell>
          <cell r="F16">
            <v>38</v>
          </cell>
          <cell r="K16">
            <v>-0.6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18.8</v>
          </cell>
          <cell r="F18">
            <v>30</v>
          </cell>
          <cell r="K18">
            <v>0.2</v>
          </cell>
          <cell r="P18" t="b">
            <v>0</v>
          </cell>
        </row>
        <row r="19">
          <cell r="C19">
            <v>16.600000000000001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10.199999999999999</v>
          </cell>
          <cell r="F20">
            <v>34</v>
          </cell>
          <cell r="K20">
            <v>0</v>
          </cell>
          <cell r="P20" t="b">
            <v>0</v>
          </cell>
        </row>
        <row r="21">
          <cell r="C21">
            <v>23.200000000000003</v>
          </cell>
          <cell r="F21">
            <v>22</v>
          </cell>
          <cell r="K21">
            <v>1</v>
          </cell>
          <cell r="P21" t="b">
            <v>0</v>
          </cell>
        </row>
        <row r="22">
          <cell r="C22">
            <v>15.9</v>
          </cell>
          <cell r="F22">
            <v>34</v>
          </cell>
          <cell r="K22">
            <v>0</v>
          </cell>
          <cell r="P22" t="b">
            <v>0</v>
          </cell>
        </row>
        <row r="23">
          <cell r="C23">
            <v>16.3</v>
          </cell>
          <cell r="F23">
            <v>0</v>
          </cell>
          <cell r="K23">
            <v>0</v>
          </cell>
          <cell r="P23" t="b">
            <v>0</v>
          </cell>
        </row>
        <row r="24">
          <cell r="C24">
            <v>19.8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20.699999999999996</v>
          </cell>
          <cell r="F25">
            <v>33</v>
          </cell>
          <cell r="K25">
            <v>0</v>
          </cell>
          <cell r="P25" t="b">
            <v>0</v>
          </cell>
        </row>
        <row r="26">
          <cell r="C26">
            <v>14.400000000000002</v>
          </cell>
          <cell r="F26">
            <v>31</v>
          </cell>
          <cell r="K26">
            <v>0</v>
          </cell>
          <cell r="P26" t="b">
            <v>0</v>
          </cell>
        </row>
        <row r="27">
          <cell r="C27">
            <v>13.1</v>
          </cell>
          <cell r="F27">
            <v>27</v>
          </cell>
          <cell r="K27">
            <v>0.8</v>
          </cell>
          <cell r="P27" t="b">
            <v>0</v>
          </cell>
        </row>
        <row r="28">
          <cell r="C28">
            <v>28</v>
          </cell>
          <cell r="F28">
            <v>35</v>
          </cell>
          <cell r="K28">
            <v>0</v>
          </cell>
          <cell r="P28" t="b">
            <v>0</v>
          </cell>
        </row>
        <row r="29">
          <cell r="C29">
            <v>23.7</v>
          </cell>
          <cell r="F29">
            <v>47</v>
          </cell>
          <cell r="K29">
            <v>-6</v>
          </cell>
          <cell r="P29">
            <v>1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8">
        <row r="6">
          <cell r="C6">
            <v>9.8000000000000007</v>
          </cell>
          <cell r="F6">
            <v>0</v>
          </cell>
          <cell r="K6">
            <v>0</v>
          </cell>
          <cell r="P6" t="b">
            <v>0</v>
          </cell>
        </row>
        <row r="7">
          <cell r="C7">
            <v>22</v>
          </cell>
          <cell r="F7">
            <v>28</v>
          </cell>
          <cell r="K7">
            <v>0.60000000000000009</v>
          </cell>
          <cell r="P7" t="b">
            <v>0</v>
          </cell>
        </row>
        <row r="8">
          <cell r="C8">
            <v>5.4</v>
          </cell>
          <cell r="F8">
            <v>28</v>
          </cell>
          <cell r="K8">
            <v>0.60000000000000009</v>
          </cell>
          <cell r="P8" t="b">
            <v>0</v>
          </cell>
        </row>
        <row r="9">
          <cell r="C9">
            <v>23.299999999999997</v>
          </cell>
          <cell r="F9">
            <v>20</v>
          </cell>
          <cell r="K9">
            <v>1</v>
          </cell>
          <cell r="P9" t="b">
            <v>0</v>
          </cell>
        </row>
        <row r="10">
          <cell r="C10">
            <v>27.5</v>
          </cell>
          <cell r="F10">
            <v>20</v>
          </cell>
          <cell r="K10">
            <v>1</v>
          </cell>
          <cell r="P10" t="b">
            <v>0</v>
          </cell>
        </row>
        <row r="11">
          <cell r="C11">
            <v>16.3</v>
          </cell>
          <cell r="F11">
            <v>0</v>
          </cell>
          <cell r="K11">
            <v>0</v>
          </cell>
          <cell r="P11" t="b">
            <v>0</v>
          </cell>
        </row>
        <row r="12">
          <cell r="C12">
            <v>24.6</v>
          </cell>
          <cell r="F12">
            <v>0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25.900000000000002</v>
          </cell>
          <cell r="F14">
            <v>0</v>
          </cell>
          <cell r="K14">
            <v>0</v>
          </cell>
          <cell r="P14" t="b">
            <v>0</v>
          </cell>
        </row>
        <row r="15">
          <cell r="C15">
            <v>28</v>
          </cell>
          <cell r="F15">
            <v>18</v>
          </cell>
          <cell r="K15">
            <v>1</v>
          </cell>
          <cell r="P15" t="b">
            <v>0</v>
          </cell>
        </row>
        <row r="16">
          <cell r="C16">
            <v>15.200000000000001</v>
          </cell>
          <cell r="F16">
            <v>0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19</v>
          </cell>
          <cell r="F18">
            <v>25</v>
          </cell>
          <cell r="K18">
            <v>1</v>
          </cell>
          <cell r="P18" t="b">
            <v>0</v>
          </cell>
        </row>
        <row r="19">
          <cell r="C19">
            <v>16.600000000000001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10.199999999999999</v>
          </cell>
          <cell r="F20">
            <v>20</v>
          </cell>
          <cell r="K20">
            <v>1</v>
          </cell>
          <cell r="P20" t="b">
            <v>0</v>
          </cell>
        </row>
        <row r="21">
          <cell r="C21">
            <v>24.200000000000003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15.9</v>
          </cell>
          <cell r="F22">
            <v>0</v>
          </cell>
          <cell r="K22">
            <v>0</v>
          </cell>
          <cell r="P22" t="b">
            <v>0</v>
          </cell>
        </row>
        <row r="23">
          <cell r="C23">
            <v>16.3</v>
          </cell>
          <cell r="F23">
            <v>24</v>
          </cell>
          <cell r="K23">
            <v>1</v>
          </cell>
          <cell r="P23" t="b">
            <v>0</v>
          </cell>
        </row>
        <row r="24">
          <cell r="C24">
            <v>19.8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20.699999999999996</v>
          </cell>
          <cell r="F25">
            <v>30</v>
          </cell>
          <cell r="K25">
            <v>0.2</v>
          </cell>
          <cell r="P25" t="b">
            <v>0</v>
          </cell>
        </row>
        <row r="26">
          <cell r="C26">
            <v>14.400000000000002</v>
          </cell>
          <cell r="F26">
            <v>38</v>
          </cell>
          <cell r="K26">
            <v>-2</v>
          </cell>
          <cell r="P26">
            <v>1</v>
          </cell>
        </row>
        <row r="27">
          <cell r="C27">
            <v>13.9</v>
          </cell>
          <cell r="F27">
            <v>0</v>
          </cell>
          <cell r="K27">
            <v>0</v>
          </cell>
          <cell r="P27" t="b">
            <v>0</v>
          </cell>
        </row>
        <row r="28">
          <cell r="C28">
            <v>28</v>
          </cell>
          <cell r="F28">
            <v>0</v>
          </cell>
          <cell r="K28">
            <v>0</v>
          </cell>
          <cell r="P28" t="b">
            <v>0</v>
          </cell>
        </row>
        <row r="29">
          <cell r="C29">
            <v>17.7</v>
          </cell>
          <cell r="F29">
            <v>23</v>
          </cell>
          <cell r="K29">
            <v>1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9">
        <row r="6">
          <cell r="C6">
            <v>9.8000000000000007</v>
          </cell>
          <cell r="F6">
            <v>0</v>
          </cell>
          <cell r="K6">
            <v>0</v>
          </cell>
          <cell r="P6" t="b">
            <v>0</v>
          </cell>
        </row>
        <row r="7">
          <cell r="C7">
            <v>22.6</v>
          </cell>
          <cell r="F7">
            <v>25</v>
          </cell>
          <cell r="K7">
            <v>1</v>
          </cell>
          <cell r="P7" t="b">
            <v>0</v>
          </cell>
        </row>
        <row r="8">
          <cell r="C8">
            <v>6</v>
          </cell>
          <cell r="F8">
            <v>0</v>
          </cell>
          <cell r="K8">
            <v>0</v>
          </cell>
          <cell r="P8" t="b">
            <v>0</v>
          </cell>
        </row>
        <row r="9">
          <cell r="C9">
            <v>24.299999999999997</v>
          </cell>
          <cell r="F9">
            <v>27</v>
          </cell>
          <cell r="K9">
            <v>0.8</v>
          </cell>
          <cell r="P9" t="b">
            <v>0</v>
          </cell>
        </row>
        <row r="10">
          <cell r="C10">
            <v>28</v>
          </cell>
          <cell r="F10">
            <v>22</v>
          </cell>
          <cell r="K10">
            <v>1</v>
          </cell>
          <cell r="P10" t="b">
            <v>0</v>
          </cell>
        </row>
        <row r="11">
          <cell r="C11">
            <v>16.3</v>
          </cell>
          <cell r="F11">
            <v>36</v>
          </cell>
          <cell r="K11">
            <v>0</v>
          </cell>
          <cell r="P11" t="b">
            <v>0</v>
          </cell>
        </row>
        <row r="12">
          <cell r="C12">
            <v>24.6</v>
          </cell>
          <cell r="F12">
            <v>43</v>
          </cell>
          <cell r="K12">
            <v>-4</v>
          </cell>
          <cell r="P12">
            <v>1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25.900000000000002</v>
          </cell>
          <cell r="F14">
            <v>0</v>
          </cell>
          <cell r="K14">
            <v>0</v>
          </cell>
          <cell r="P14" t="b">
            <v>0</v>
          </cell>
        </row>
        <row r="15">
          <cell r="C15">
            <v>28</v>
          </cell>
          <cell r="F15">
            <v>0</v>
          </cell>
          <cell r="K15">
            <v>0</v>
          </cell>
          <cell r="P15" t="b">
            <v>0</v>
          </cell>
        </row>
        <row r="16">
          <cell r="C16">
            <v>15.200000000000001</v>
          </cell>
          <cell r="F16">
            <v>0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20</v>
          </cell>
          <cell r="F18">
            <v>24</v>
          </cell>
          <cell r="K18">
            <v>1</v>
          </cell>
          <cell r="P18" t="b">
            <v>0</v>
          </cell>
        </row>
        <row r="19">
          <cell r="C19">
            <v>16.600000000000001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11.2</v>
          </cell>
          <cell r="F20">
            <v>0</v>
          </cell>
          <cell r="K20">
            <v>0</v>
          </cell>
          <cell r="P20" t="b">
            <v>0</v>
          </cell>
        </row>
        <row r="21">
          <cell r="C21">
            <v>24.200000000000003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15.9</v>
          </cell>
          <cell r="F22">
            <v>0</v>
          </cell>
          <cell r="K22">
            <v>0</v>
          </cell>
          <cell r="P22" t="b">
            <v>0</v>
          </cell>
        </row>
        <row r="23">
          <cell r="C23">
            <v>17.3</v>
          </cell>
          <cell r="F23">
            <v>0</v>
          </cell>
          <cell r="K23">
            <v>0</v>
          </cell>
          <cell r="P23" t="b">
            <v>0</v>
          </cell>
        </row>
        <row r="24">
          <cell r="C24">
            <v>19.8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20.899999999999995</v>
          </cell>
          <cell r="F25">
            <v>0</v>
          </cell>
          <cell r="K25">
            <v>0</v>
          </cell>
          <cell r="P25" t="b">
            <v>0</v>
          </cell>
        </row>
        <row r="26">
          <cell r="C26">
            <v>12.400000000000002</v>
          </cell>
          <cell r="F26">
            <v>29</v>
          </cell>
          <cell r="K26">
            <v>0.4</v>
          </cell>
          <cell r="P26" t="b">
            <v>0</v>
          </cell>
        </row>
        <row r="27">
          <cell r="C27">
            <v>13.9</v>
          </cell>
          <cell r="F27">
            <v>0</v>
          </cell>
          <cell r="K27">
            <v>0</v>
          </cell>
          <cell r="P27" t="b">
            <v>0</v>
          </cell>
        </row>
        <row r="28">
          <cell r="C28">
            <v>28</v>
          </cell>
          <cell r="F28">
            <v>31</v>
          </cell>
          <cell r="K28">
            <v>0</v>
          </cell>
          <cell r="P28" t="b">
            <v>0</v>
          </cell>
        </row>
        <row r="29">
          <cell r="C29">
            <v>18.7</v>
          </cell>
          <cell r="F29">
            <v>26</v>
          </cell>
          <cell r="K29">
            <v>1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0">
        <row r="6">
          <cell r="C6">
            <v>9.8000000000000007</v>
          </cell>
          <cell r="F6">
            <v>0</v>
          </cell>
          <cell r="K6">
            <v>0</v>
          </cell>
          <cell r="P6" t="b">
            <v>0</v>
          </cell>
        </row>
        <row r="7">
          <cell r="C7">
            <v>23.6</v>
          </cell>
          <cell r="F7">
            <v>31</v>
          </cell>
          <cell r="K7">
            <v>0</v>
          </cell>
          <cell r="P7" t="b">
            <v>0</v>
          </cell>
        </row>
        <row r="8">
          <cell r="C8">
            <v>6</v>
          </cell>
          <cell r="F8">
            <v>28</v>
          </cell>
          <cell r="K8">
            <v>0.60000000000000009</v>
          </cell>
          <cell r="P8" t="b">
            <v>0</v>
          </cell>
        </row>
        <row r="9">
          <cell r="C9">
            <v>25.099999999999998</v>
          </cell>
          <cell r="F9">
            <v>29</v>
          </cell>
          <cell r="K9">
            <v>0.4</v>
          </cell>
          <cell r="P9" t="b">
            <v>0</v>
          </cell>
        </row>
        <row r="10">
          <cell r="C10">
            <v>28</v>
          </cell>
          <cell r="F10">
            <v>25</v>
          </cell>
          <cell r="K10">
            <v>1</v>
          </cell>
          <cell r="P10" t="b">
            <v>0</v>
          </cell>
        </row>
        <row r="11">
          <cell r="C11">
            <v>16.3</v>
          </cell>
          <cell r="F11">
            <v>31</v>
          </cell>
          <cell r="K11">
            <v>0</v>
          </cell>
          <cell r="P11" t="b">
            <v>0</v>
          </cell>
        </row>
        <row r="12">
          <cell r="C12">
            <v>20.6</v>
          </cell>
          <cell r="F12">
            <v>0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25.900000000000002</v>
          </cell>
          <cell r="F14">
            <v>47</v>
          </cell>
          <cell r="K14">
            <v>-6</v>
          </cell>
          <cell r="P14">
            <v>1</v>
          </cell>
        </row>
        <row r="15">
          <cell r="C15">
            <v>28</v>
          </cell>
          <cell r="F15">
            <v>15</v>
          </cell>
          <cell r="K15">
            <v>1</v>
          </cell>
          <cell r="P15" t="b">
            <v>0</v>
          </cell>
        </row>
        <row r="16">
          <cell r="C16">
            <v>15.200000000000001</v>
          </cell>
          <cell r="F16">
            <v>0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21</v>
          </cell>
          <cell r="F18">
            <v>0</v>
          </cell>
          <cell r="K18">
            <v>0</v>
          </cell>
          <cell r="P18" t="b">
            <v>0</v>
          </cell>
        </row>
        <row r="19">
          <cell r="C19">
            <v>16.600000000000001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11.2</v>
          </cell>
          <cell r="F20">
            <v>29</v>
          </cell>
          <cell r="K20">
            <v>0.4</v>
          </cell>
          <cell r="P20" t="b">
            <v>0</v>
          </cell>
        </row>
        <row r="21">
          <cell r="C21">
            <v>24.200000000000003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15.9</v>
          </cell>
          <cell r="F22">
            <v>36</v>
          </cell>
          <cell r="K22">
            <v>0</v>
          </cell>
          <cell r="P22" t="b">
            <v>0</v>
          </cell>
        </row>
        <row r="23">
          <cell r="C23">
            <v>17.3</v>
          </cell>
          <cell r="F23">
            <v>25</v>
          </cell>
          <cell r="K23">
            <v>1</v>
          </cell>
          <cell r="P23" t="b">
            <v>0</v>
          </cell>
        </row>
        <row r="24">
          <cell r="C24">
            <v>19.8</v>
          </cell>
          <cell r="F24">
            <v>31</v>
          </cell>
          <cell r="K24">
            <v>0</v>
          </cell>
          <cell r="P24" t="b">
            <v>0</v>
          </cell>
        </row>
        <row r="25">
          <cell r="C25">
            <v>20.899999999999995</v>
          </cell>
          <cell r="F25">
            <v>0</v>
          </cell>
          <cell r="K25">
            <v>0</v>
          </cell>
          <cell r="P25" t="b">
            <v>0</v>
          </cell>
        </row>
        <row r="26">
          <cell r="C26">
            <v>12.800000000000002</v>
          </cell>
          <cell r="F26">
            <v>28</v>
          </cell>
          <cell r="K26">
            <v>0.60000000000000009</v>
          </cell>
          <cell r="P26" t="b">
            <v>0</v>
          </cell>
        </row>
        <row r="27">
          <cell r="C27">
            <v>13.9</v>
          </cell>
          <cell r="F27">
            <v>0</v>
          </cell>
          <cell r="K27">
            <v>0</v>
          </cell>
          <cell r="P27" t="b">
            <v>0</v>
          </cell>
        </row>
        <row r="28">
          <cell r="C28">
            <v>28</v>
          </cell>
          <cell r="F28">
            <v>22</v>
          </cell>
          <cell r="K28">
            <v>1</v>
          </cell>
          <cell r="P28" t="b">
            <v>0</v>
          </cell>
        </row>
        <row r="29">
          <cell r="C29">
            <v>19.7</v>
          </cell>
          <cell r="F29">
            <v>29</v>
          </cell>
          <cell r="K29">
            <v>0.4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1">
        <row r="6">
          <cell r="C6">
            <v>9.8000000000000007</v>
          </cell>
          <cell r="F6">
            <v>0</v>
          </cell>
          <cell r="K6">
            <v>0</v>
          </cell>
          <cell r="P6" t="b">
            <v>0</v>
          </cell>
        </row>
        <row r="7">
          <cell r="C7">
            <v>23.6</v>
          </cell>
          <cell r="F7">
            <v>0</v>
          </cell>
          <cell r="K7">
            <v>0</v>
          </cell>
          <cell r="P7" t="b">
            <v>0</v>
          </cell>
        </row>
        <row r="8">
          <cell r="C8">
            <v>6.6</v>
          </cell>
          <cell r="F8">
            <v>22</v>
          </cell>
          <cell r="K8">
            <v>1</v>
          </cell>
          <cell r="P8" t="b">
            <v>0</v>
          </cell>
        </row>
        <row r="9">
          <cell r="C9">
            <v>25.499999999999996</v>
          </cell>
          <cell r="F9">
            <v>0</v>
          </cell>
          <cell r="K9">
            <v>0</v>
          </cell>
          <cell r="P9" t="b">
            <v>0</v>
          </cell>
        </row>
        <row r="10">
          <cell r="C10">
            <v>28</v>
          </cell>
          <cell r="F10">
            <v>26</v>
          </cell>
          <cell r="K10">
            <v>1</v>
          </cell>
          <cell r="P10" t="b">
            <v>0</v>
          </cell>
        </row>
        <row r="11">
          <cell r="C11">
            <v>16.3</v>
          </cell>
          <cell r="F11">
            <v>23</v>
          </cell>
          <cell r="K11">
            <v>1</v>
          </cell>
          <cell r="P11" t="b">
            <v>0</v>
          </cell>
        </row>
        <row r="12">
          <cell r="C12">
            <v>20.6</v>
          </cell>
          <cell r="F12">
            <v>25</v>
          </cell>
          <cell r="K12">
            <v>1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19.900000000000002</v>
          </cell>
          <cell r="F14">
            <v>16</v>
          </cell>
          <cell r="K14">
            <v>1</v>
          </cell>
          <cell r="P14" t="b">
            <v>0</v>
          </cell>
        </row>
        <row r="15">
          <cell r="C15">
            <v>28</v>
          </cell>
          <cell r="F15">
            <v>20</v>
          </cell>
          <cell r="K15">
            <v>1</v>
          </cell>
          <cell r="P15" t="b">
            <v>0</v>
          </cell>
        </row>
        <row r="16">
          <cell r="C16">
            <v>15.200000000000001</v>
          </cell>
          <cell r="F16">
            <v>28</v>
          </cell>
          <cell r="K16">
            <v>0.60000000000000009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21</v>
          </cell>
          <cell r="F18">
            <v>24</v>
          </cell>
          <cell r="K18">
            <v>1</v>
          </cell>
          <cell r="P18" t="b">
            <v>0</v>
          </cell>
        </row>
        <row r="19">
          <cell r="C19">
            <v>16.600000000000001</v>
          </cell>
          <cell r="F19">
            <v>17</v>
          </cell>
          <cell r="K19">
            <v>1</v>
          </cell>
          <cell r="P19" t="b">
            <v>0</v>
          </cell>
        </row>
        <row r="20">
          <cell r="C20">
            <v>11.6</v>
          </cell>
          <cell r="F20">
            <v>21</v>
          </cell>
          <cell r="K20">
            <v>1</v>
          </cell>
          <cell r="P20" t="b">
            <v>0</v>
          </cell>
        </row>
        <row r="21">
          <cell r="C21">
            <v>24.200000000000003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15.9</v>
          </cell>
          <cell r="F22">
            <v>33</v>
          </cell>
          <cell r="K22">
            <v>0</v>
          </cell>
          <cell r="P22" t="b">
            <v>0</v>
          </cell>
        </row>
        <row r="23">
          <cell r="C23">
            <v>18.3</v>
          </cell>
          <cell r="F23">
            <v>0</v>
          </cell>
          <cell r="K23">
            <v>0</v>
          </cell>
          <cell r="P23" t="b">
            <v>0</v>
          </cell>
        </row>
        <row r="24">
          <cell r="C24">
            <v>19.8</v>
          </cell>
          <cell r="F24">
            <v>22</v>
          </cell>
          <cell r="K24">
            <v>1</v>
          </cell>
          <cell r="P24" t="b">
            <v>0</v>
          </cell>
        </row>
        <row r="25">
          <cell r="C25">
            <v>20.899999999999995</v>
          </cell>
          <cell r="F25">
            <v>30</v>
          </cell>
          <cell r="K25">
            <v>0.2</v>
          </cell>
          <cell r="P25" t="b">
            <v>0</v>
          </cell>
        </row>
        <row r="26">
          <cell r="C26">
            <v>13.400000000000002</v>
          </cell>
          <cell r="F26">
            <v>19</v>
          </cell>
          <cell r="K26">
            <v>1</v>
          </cell>
          <cell r="P26" t="b">
            <v>0</v>
          </cell>
        </row>
        <row r="27">
          <cell r="C27">
            <v>13.9</v>
          </cell>
          <cell r="F27">
            <v>39</v>
          </cell>
          <cell r="K27">
            <v>-2</v>
          </cell>
          <cell r="P27">
            <v>1</v>
          </cell>
        </row>
        <row r="28">
          <cell r="C28">
            <v>28</v>
          </cell>
          <cell r="F28">
            <v>22</v>
          </cell>
          <cell r="K28">
            <v>1</v>
          </cell>
          <cell r="P28" t="b">
            <v>0</v>
          </cell>
        </row>
        <row r="29">
          <cell r="C29">
            <v>20.099999999999998</v>
          </cell>
          <cell r="F29">
            <v>0</v>
          </cell>
          <cell r="K29">
            <v>0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2">
        <row r="6">
          <cell r="C6">
            <v>9.8000000000000007</v>
          </cell>
          <cell r="F6">
            <v>0</v>
          </cell>
          <cell r="K6">
            <v>0</v>
          </cell>
          <cell r="P6" t="b">
            <v>0</v>
          </cell>
        </row>
        <row r="7">
          <cell r="C7">
            <v>23.6</v>
          </cell>
          <cell r="F7">
            <v>31</v>
          </cell>
          <cell r="K7">
            <v>0</v>
          </cell>
          <cell r="P7" t="b">
            <v>0</v>
          </cell>
        </row>
        <row r="8">
          <cell r="C8">
            <v>7.6</v>
          </cell>
          <cell r="F8">
            <v>46</v>
          </cell>
          <cell r="K8">
            <v>-1.5</v>
          </cell>
          <cell r="P8">
            <v>1</v>
          </cell>
        </row>
        <row r="9">
          <cell r="C9">
            <v>25.499999999999996</v>
          </cell>
          <cell r="F9">
            <v>0</v>
          </cell>
          <cell r="K9">
            <v>0</v>
          </cell>
          <cell r="P9" t="b">
            <v>0</v>
          </cell>
        </row>
        <row r="10">
          <cell r="C10">
            <v>28</v>
          </cell>
          <cell r="F10">
            <v>36</v>
          </cell>
          <cell r="K10">
            <v>0</v>
          </cell>
          <cell r="P10" t="b">
            <v>0</v>
          </cell>
        </row>
        <row r="11">
          <cell r="C11">
            <v>17.3</v>
          </cell>
          <cell r="F11">
            <v>34</v>
          </cell>
          <cell r="K11">
            <v>0</v>
          </cell>
          <cell r="P11" t="b">
            <v>0</v>
          </cell>
        </row>
        <row r="12">
          <cell r="C12">
            <v>21.6</v>
          </cell>
          <cell r="F12">
            <v>0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20.900000000000002</v>
          </cell>
          <cell r="F14">
            <v>25</v>
          </cell>
          <cell r="K14">
            <v>1</v>
          </cell>
          <cell r="P14" t="b">
            <v>0</v>
          </cell>
        </row>
        <row r="15">
          <cell r="C15">
            <v>28</v>
          </cell>
          <cell r="F15">
            <v>31</v>
          </cell>
          <cell r="K15">
            <v>0</v>
          </cell>
          <cell r="P15" t="b">
            <v>0</v>
          </cell>
        </row>
        <row r="16">
          <cell r="C16">
            <v>15.8</v>
          </cell>
          <cell r="F16">
            <v>37</v>
          </cell>
          <cell r="K16">
            <v>-0.3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22</v>
          </cell>
          <cell r="F18">
            <v>26</v>
          </cell>
          <cell r="K18">
            <v>1</v>
          </cell>
          <cell r="P18" t="b">
            <v>0</v>
          </cell>
        </row>
        <row r="19">
          <cell r="C19">
            <v>17.600000000000001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12.6</v>
          </cell>
          <cell r="F20">
            <v>39</v>
          </cell>
          <cell r="K20">
            <v>-0.89999999999999991</v>
          </cell>
          <cell r="P20" t="b">
            <v>0</v>
          </cell>
        </row>
        <row r="21">
          <cell r="C21">
            <v>24.200000000000003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15.9</v>
          </cell>
          <cell r="F22">
            <v>37</v>
          </cell>
          <cell r="K22">
            <v>-0.3</v>
          </cell>
          <cell r="P22" t="b">
            <v>0</v>
          </cell>
        </row>
        <row r="23">
          <cell r="C23">
            <v>18.3</v>
          </cell>
          <cell r="F23">
            <v>0</v>
          </cell>
          <cell r="K23">
            <v>0</v>
          </cell>
          <cell r="P23" t="b">
            <v>0</v>
          </cell>
        </row>
        <row r="24">
          <cell r="C24">
            <v>20.8</v>
          </cell>
          <cell r="F24">
            <v>30</v>
          </cell>
          <cell r="K24">
            <v>0.2</v>
          </cell>
          <cell r="P24" t="b">
            <v>0</v>
          </cell>
        </row>
        <row r="25">
          <cell r="C25">
            <v>21.099999999999994</v>
          </cell>
          <cell r="F25">
            <v>36</v>
          </cell>
          <cell r="K25">
            <v>0</v>
          </cell>
          <cell r="P25" t="b">
            <v>0</v>
          </cell>
        </row>
        <row r="26">
          <cell r="C26">
            <v>14.400000000000002</v>
          </cell>
          <cell r="F26">
            <v>25</v>
          </cell>
          <cell r="K26">
            <v>1</v>
          </cell>
          <cell r="P26" t="b">
            <v>0</v>
          </cell>
        </row>
        <row r="27">
          <cell r="C27">
            <v>11.9</v>
          </cell>
          <cell r="F27">
            <v>29</v>
          </cell>
          <cell r="K27">
            <v>0.4</v>
          </cell>
          <cell r="P27" t="b">
            <v>0</v>
          </cell>
        </row>
        <row r="28">
          <cell r="C28">
            <v>28</v>
          </cell>
          <cell r="F28">
            <v>0</v>
          </cell>
          <cell r="K28">
            <v>0</v>
          </cell>
          <cell r="P28" t="b">
            <v>0</v>
          </cell>
        </row>
        <row r="29">
          <cell r="C29">
            <v>20.099999999999998</v>
          </cell>
          <cell r="F29">
            <v>38</v>
          </cell>
          <cell r="K29">
            <v>-1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3">
        <row r="6">
          <cell r="C6">
            <v>9.8000000000000007</v>
          </cell>
          <cell r="F6">
            <v>0</v>
          </cell>
          <cell r="K6">
            <v>0</v>
          </cell>
          <cell r="P6" t="b">
            <v>0</v>
          </cell>
        </row>
        <row r="7">
          <cell r="C7">
            <v>23.6</v>
          </cell>
          <cell r="F7">
            <v>0</v>
          </cell>
          <cell r="K7">
            <v>0</v>
          </cell>
          <cell r="P7" t="b">
            <v>0</v>
          </cell>
        </row>
        <row r="8">
          <cell r="C8">
            <v>6.1</v>
          </cell>
          <cell r="F8">
            <v>0</v>
          </cell>
          <cell r="K8">
            <v>0</v>
          </cell>
          <cell r="P8" t="b">
            <v>0</v>
          </cell>
        </row>
        <row r="9">
          <cell r="C9">
            <v>25.499999999999996</v>
          </cell>
          <cell r="F9">
            <v>0</v>
          </cell>
          <cell r="K9">
            <v>0</v>
          </cell>
          <cell r="P9" t="b">
            <v>0</v>
          </cell>
        </row>
        <row r="10">
          <cell r="C10">
            <v>28</v>
          </cell>
          <cell r="F10">
            <v>0</v>
          </cell>
          <cell r="K10">
            <v>0</v>
          </cell>
          <cell r="P10" t="b">
            <v>0</v>
          </cell>
        </row>
        <row r="11">
          <cell r="C11">
            <v>17.3</v>
          </cell>
          <cell r="F11">
            <v>0</v>
          </cell>
          <cell r="K11">
            <v>0</v>
          </cell>
          <cell r="P11" t="b">
            <v>0</v>
          </cell>
        </row>
        <row r="12">
          <cell r="C12">
            <v>21.6</v>
          </cell>
          <cell r="F12">
            <v>0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21.900000000000002</v>
          </cell>
          <cell r="F14">
            <v>0</v>
          </cell>
          <cell r="K14">
            <v>0</v>
          </cell>
          <cell r="P14" t="b">
            <v>0</v>
          </cell>
        </row>
        <row r="15">
          <cell r="C15">
            <v>28</v>
          </cell>
          <cell r="F15">
            <v>0</v>
          </cell>
          <cell r="K15">
            <v>0</v>
          </cell>
          <cell r="P15" t="b">
            <v>0</v>
          </cell>
        </row>
        <row r="16">
          <cell r="C16">
            <v>15.5</v>
          </cell>
          <cell r="F16">
            <v>0</v>
          </cell>
          <cell r="K16">
            <v>0</v>
          </cell>
          <cell r="P16" t="b">
            <v>0</v>
          </cell>
        </row>
        <row r="17">
          <cell r="C17">
            <v>21</v>
          </cell>
          <cell r="F17">
            <v>0</v>
          </cell>
          <cell r="P17" t="b">
            <v>0</v>
          </cell>
        </row>
        <row r="18">
          <cell r="C18">
            <v>23</v>
          </cell>
          <cell r="F18">
            <v>0</v>
          </cell>
          <cell r="K18">
            <v>0</v>
          </cell>
          <cell r="P18" t="b">
            <v>0</v>
          </cell>
        </row>
        <row r="19">
          <cell r="C19">
            <v>17.600000000000001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11.7</v>
          </cell>
          <cell r="F20">
            <v>0</v>
          </cell>
          <cell r="K20">
            <v>0</v>
          </cell>
          <cell r="P20" t="b">
            <v>0</v>
          </cell>
        </row>
        <row r="21">
          <cell r="C21">
            <v>24.200000000000003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15.6</v>
          </cell>
          <cell r="F22">
            <v>0</v>
          </cell>
          <cell r="K22">
            <v>0</v>
          </cell>
          <cell r="P22" t="b">
            <v>0</v>
          </cell>
        </row>
        <row r="23">
          <cell r="C23">
            <v>18.3</v>
          </cell>
          <cell r="F23">
            <v>0</v>
          </cell>
          <cell r="K23">
            <v>0</v>
          </cell>
          <cell r="P23" t="b">
            <v>0</v>
          </cell>
        </row>
        <row r="24">
          <cell r="C24">
            <v>21</v>
          </cell>
          <cell r="F24">
            <v>0</v>
          </cell>
          <cell r="K24">
            <v>0</v>
          </cell>
          <cell r="P24" t="b">
            <v>0</v>
          </cell>
        </row>
        <row r="25">
          <cell r="C25">
            <v>21.099999999999994</v>
          </cell>
          <cell r="F25">
            <v>0</v>
          </cell>
          <cell r="K25">
            <v>0</v>
          </cell>
          <cell r="P25" t="b">
            <v>0</v>
          </cell>
        </row>
        <row r="26">
          <cell r="C26">
            <v>15.400000000000002</v>
          </cell>
          <cell r="F26">
            <v>0</v>
          </cell>
          <cell r="K26">
            <v>0</v>
          </cell>
          <cell r="P26" t="b">
            <v>0</v>
          </cell>
        </row>
        <row r="27">
          <cell r="C27">
            <v>12.3</v>
          </cell>
          <cell r="F27">
            <v>0</v>
          </cell>
          <cell r="K27">
            <v>0</v>
          </cell>
          <cell r="P27" t="b">
            <v>0</v>
          </cell>
        </row>
        <row r="28">
          <cell r="C28">
            <v>28</v>
          </cell>
          <cell r="F28">
            <v>0</v>
          </cell>
          <cell r="K28">
            <v>0</v>
          </cell>
          <cell r="P28" t="b">
            <v>0</v>
          </cell>
        </row>
        <row r="29">
          <cell r="C29">
            <v>19.099999999999998</v>
          </cell>
          <cell r="F29">
            <v>0</v>
          </cell>
          <cell r="K29">
            <v>0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4">
        <row r="6">
          <cell r="C6">
            <v>9.8000000000000007</v>
          </cell>
          <cell r="F6">
            <v>0</v>
          </cell>
          <cell r="K6">
            <v>0</v>
          </cell>
          <cell r="L6">
            <v>9.8000000000000007</v>
          </cell>
          <cell r="P6" t="b">
            <v>0</v>
          </cell>
        </row>
        <row r="7">
          <cell r="C7">
            <v>23.6</v>
          </cell>
          <cell r="F7">
            <v>0</v>
          </cell>
          <cell r="K7">
            <v>0</v>
          </cell>
          <cell r="L7">
            <v>23.6</v>
          </cell>
          <cell r="P7" t="b">
            <v>0</v>
          </cell>
        </row>
        <row r="8">
          <cell r="C8">
            <v>6.1</v>
          </cell>
          <cell r="F8">
            <v>0</v>
          </cell>
          <cell r="K8">
            <v>0</v>
          </cell>
          <cell r="L8">
            <v>6.1</v>
          </cell>
          <cell r="P8" t="b">
            <v>0</v>
          </cell>
        </row>
        <row r="9">
          <cell r="C9">
            <v>25.499999999999996</v>
          </cell>
          <cell r="F9">
            <v>0</v>
          </cell>
          <cell r="K9">
            <v>0</v>
          </cell>
          <cell r="L9">
            <v>25.499999999999996</v>
          </cell>
          <cell r="P9" t="b">
            <v>0</v>
          </cell>
        </row>
        <row r="10">
          <cell r="C10">
            <v>28</v>
          </cell>
          <cell r="F10">
            <v>0</v>
          </cell>
          <cell r="K10">
            <v>0</v>
          </cell>
          <cell r="L10">
            <v>28</v>
          </cell>
          <cell r="P10" t="b">
            <v>0</v>
          </cell>
        </row>
        <row r="11">
          <cell r="C11">
            <v>17.3</v>
          </cell>
          <cell r="F11">
            <v>0</v>
          </cell>
          <cell r="K11">
            <v>0</v>
          </cell>
          <cell r="L11">
            <v>17.3</v>
          </cell>
          <cell r="P11" t="b">
            <v>0</v>
          </cell>
        </row>
        <row r="12">
          <cell r="C12">
            <v>21.6</v>
          </cell>
          <cell r="F12">
            <v>0</v>
          </cell>
          <cell r="K12">
            <v>0</v>
          </cell>
          <cell r="L12">
            <v>21.6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L13">
            <v>25</v>
          </cell>
          <cell r="P13" t="b">
            <v>0</v>
          </cell>
        </row>
        <row r="14">
          <cell r="C14">
            <v>21.900000000000002</v>
          </cell>
          <cell r="F14">
            <v>0</v>
          </cell>
          <cell r="K14">
            <v>0</v>
          </cell>
          <cell r="L14">
            <v>21.900000000000002</v>
          </cell>
          <cell r="P14" t="b">
            <v>0</v>
          </cell>
        </row>
        <row r="15">
          <cell r="C15">
            <v>28</v>
          </cell>
          <cell r="F15">
            <v>0</v>
          </cell>
          <cell r="K15">
            <v>0</v>
          </cell>
          <cell r="L15">
            <v>28</v>
          </cell>
          <cell r="P15" t="b">
            <v>0</v>
          </cell>
        </row>
        <row r="16">
          <cell r="C16">
            <v>15.5</v>
          </cell>
          <cell r="F16">
            <v>0</v>
          </cell>
          <cell r="K16">
            <v>0</v>
          </cell>
          <cell r="L16">
            <v>15.5</v>
          </cell>
          <cell r="P16" t="b">
            <v>0</v>
          </cell>
        </row>
        <row r="17">
          <cell r="C17">
            <v>21</v>
          </cell>
          <cell r="F17">
            <v>0</v>
          </cell>
          <cell r="K17">
            <v>0</v>
          </cell>
          <cell r="L17">
            <v>21</v>
          </cell>
          <cell r="P17" t="b">
            <v>0</v>
          </cell>
        </row>
        <row r="18">
          <cell r="C18">
            <v>23</v>
          </cell>
          <cell r="F18">
            <v>0</v>
          </cell>
          <cell r="K18">
            <v>0</v>
          </cell>
          <cell r="L18">
            <v>23</v>
          </cell>
          <cell r="P18" t="b">
            <v>0</v>
          </cell>
        </row>
        <row r="19">
          <cell r="C19">
            <v>17.600000000000001</v>
          </cell>
          <cell r="F19">
            <v>0</v>
          </cell>
          <cell r="K19">
            <v>0</v>
          </cell>
          <cell r="L19">
            <v>17.600000000000001</v>
          </cell>
          <cell r="P19" t="b">
            <v>0</v>
          </cell>
        </row>
        <row r="20">
          <cell r="C20">
            <v>11.7</v>
          </cell>
          <cell r="F20">
            <v>0</v>
          </cell>
          <cell r="K20">
            <v>0</v>
          </cell>
          <cell r="L20">
            <v>11.7</v>
          </cell>
          <cell r="P20" t="b">
            <v>0</v>
          </cell>
        </row>
        <row r="21">
          <cell r="C21">
            <v>24.200000000000003</v>
          </cell>
          <cell r="F21">
            <v>0</v>
          </cell>
          <cell r="K21">
            <v>0</v>
          </cell>
          <cell r="L21">
            <v>24.200000000000003</v>
          </cell>
          <cell r="P21" t="b">
            <v>0</v>
          </cell>
        </row>
        <row r="22">
          <cell r="C22">
            <v>15.6</v>
          </cell>
          <cell r="F22">
            <v>0</v>
          </cell>
          <cell r="K22">
            <v>0</v>
          </cell>
          <cell r="L22">
            <v>15.6</v>
          </cell>
          <cell r="P22" t="b">
            <v>0</v>
          </cell>
        </row>
        <row r="23">
          <cell r="C23">
            <v>18.3</v>
          </cell>
          <cell r="F23">
            <v>0</v>
          </cell>
          <cell r="K23">
            <v>0</v>
          </cell>
          <cell r="L23">
            <v>18.3</v>
          </cell>
          <cell r="P23" t="b">
            <v>0</v>
          </cell>
        </row>
        <row r="24">
          <cell r="C24">
            <v>21</v>
          </cell>
          <cell r="F24">
            <v>0</v>
          </cell>
          <cell r="K24">
            <v>0</v>
          </cell>
          <cell r="L24">
            <v>21</v>
          </cell>
          <cell r="P24" t="b">
            <v>0</v>
          </cell>
        </row>
        <row r="25">
          <cell r="C25">
            <v>21.099999999999994</v>
          </cell>
          <cell r="F25">
            <v>0</v>
          </cell>
          <cell r="K25">
            <v>0</v>
          </cell>
          <cell r="L25">
            <v>21.099999999999994</v>
          </cell>
          <cell r="P25" t="b">
            <v>0</v>
          </cell>
        </row>
        <row r="26">
          <cell r="C26">
            <v>15.400000000000002</v>
          </cell>
          <cell r="F26">
            <v>0</v>
          </cell>
          <cell r="K26">
            <v>0</v>
          </cell>
          <cell r="L26">
            <v>15.400000000000002</v>
          </cell>
          <cell r="P26" t="b">
            <v>0</v>
          </cell>
        </row>
        <row r="27">
          <cell r="C27">
            <v>12.3</v>
          </cell>
          <cell r="F27">
            <v>0</v>
          </cell>
          <cell r="K27">
            <v>0</v>
          </cell>
          <cell r="L27">
            <v>12.3</v>
          </cell>
          <cell r="P27" t="b">
            <v>0</v>
          </cell>
        </row>
        <row r="28">
          <cell r="C28">
            <v>28</v>
          </cell>
          <cell r="F28">
            <v>0</v>
          </cell>
          <cell r="K28">
            <v>0</v>
          </cell>
          <cell r="L28">
            <v>28</v>
          </cell>
          <cell r="P28" t="b">
            <v>0</v>
          </cell>
        </row>
        <row r="29">
          <cell r="C29">
            <v>19.099999999999998</v>
          </cell>
          <cell r="F29">
            <v>0</v>
          </cell>
          <cell r="K29">
            <v>0</v>
          </cell>
          <cell r="L29">
            <v>19.099999999999998</v>
          </cell>
          <cell r="P29" t="b">
            <v>0</v>
          </cell>
        </row>
        <row r="30">
          <cell r="F30">
            <v>0</v>
          </cell>
          <cell r="L30">
            <v>0</v>
          </cell>
        </row>
        <row r="31">
          <cell r="F31">
            <v>0</v>
          </cell>
          <cell r="L31">
            <v>0</v>
          </cell>
        </row>
        <row r="32">
          <cell r="F32">
            <v>0</v>
          </cell>
          <cell r="L32">
            <v>0</v>
          </cell>
        </row>
        <row r="33">
          <cell r="F33">
            <v>0</v>
          </cell>
          <cell r="L33">
            <v>0</v>
          </cell>
        </row>
        <row r="34">
          <cell r="F34">
            <v>0</v>
          </cell>
          <cell r="L34">
            <v>0</v>
          </cell>
        </row>
        <row r="35">
          <cell r="F35">
            <v>0</v>
          </cell>
          <cell r="L35">
            <v>0</v>
          </cell>
        </row>
        <row r="36">
          <cell r="F36">
            <v>0</v>
          </cell>
          <cell r="L36">
            <v>0</v>
          </cell>
        </row>
        <row r="37">
          <cell r="F37">
            <v>0</v>
          </cell>
          <cell r="L37">
            <v>0</v>
          </cell>
        </row>
      </sheetData>
      <sheetData sheetId="15">
        <row r="6">
          <cell r="C6">
            <v>9.8000000000000007</v>
          </cell>
          <cell r="F6">
            <v>0</v>
          </cell>
          <cell r="K6">
            <v>0</v>
          </cell>
          <cell r="P6" t="b">
            <v>0</v>
          </cell>
        </row>
        <row r="7">
          <cell r="C7">
            <v>23.6</v>
          </cell>
          <cell r="F7">
            <v>25</v>
          </cell>
          <cell r="K7">
            <v>1</v>
          </cell>
          <cell r="P7" t="b">
            <v>0</v>
          </cell>
        </row>
        <row r="8">
          <cell r="C8">
            <v>6.1</v>
          </cell>
          <cell r="F8">
            <v>23</v>
          </cell>
          <cell r="K8">
            <v>1</v>
          </cell>
          <cell r="P8" t="b">
            <v>0</v>
          </cell>
        </row>
        <row r="9">
          <cell r="C9">
            <v>25.499999999999996</v>
          </cell>
          <cell r="F9">
            <v>0</v>
          </cell>
          <cell r="K9">
            <v>0</v>
          </cell>
          <cell r="P9" t="b">
            <v>0</v>
          </cell>
        </row>
        <row r="10">
          <cell r="C10">
            <v>28</v>
          </cell>
          <cell r="F10">
            <v>18</v>
          </cell>
          <cell r="K10">
            <v>1</v>
          </cell>
          <cell r="P10" t="b">
            <v>0</v>
          </cell>
        </row>
        <row r="11">
          <cell r="C11">
            <v>17.3</v>
          </cell>
          <cell r="F11">
            <v>0</v>
          </cell>
          <cell r="K11">
            <v>0</v>
          </cell>
          <cell r="P11" t="b">
            <v>0</v>
          </cell>
        </row>
        <row r="12">
          <cell r="C12">
            <v>21.6</v>
          </cell>
          <cell r="F12">
            <v>0</v>
          </cell>
          <cell r="K12">
            <v>0</v>
          </cell>
          <cell r="P12" t="b">
            <v>0</v>
          </cell>
        </row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  <row r="14">
          <cell r="C14">
            <v>21.900000000000002</v>
          </cell>
          <cell r="F14">
            <v>30</v>
          </cell>
          <cell r="K14">
            <v>0.2</v>
          </cell>
          <cell r="P14" t="b">
            <v>0</v>
          </cell>
        </row>
        <row r="15">
          <cell r="C15">
            <v>28</v>
          </cell>
          <cell r="F15">
            <v>12</v>
          </cell>
          <cell r="K15">
            <v>1</v>
          </cell>
          <cell r="P15" t="b">
            <v>0</v>
          </cell>
        </row>
        <row r="16">
          <cell r="C16">
            <v>15.5</v>
          </cell>
          <cell r="F16">
            <v>41</v>
          </cell>
          <cell r="K16">
            <v>-2</v>
          </cell>
          <cell r="P16">
            <v>1</v>
          </cell>
        </row>
        <row r="17">
          <cell r="C17">
            <v>21</v>
          </cell>
          <cell r="F17">
            <v>0</v>
          </cell>
          <cell r="K17">
            <v>0</v>
          </cell>
          <cell r="P17" t="b">
            <v>0</v>
          </cell>
        </row>
        <row r="18">
          <cell r="C18">
            <v>23</v>
          </cell>
          <cell r="F18">
            <v>30</v>
          </cell>
          <cell r="K18">
            <v>0.2</v>
          </cell>
          <cell r="P18" t="b">
            <v>0</v>
          </cell>
        </row>
        <row r="19">
          <cell r="C19">
            <v>17.600000000000001</v>
          </cell>
          <cell r="F19">
            <v>0</v>
          </cell>
          <cell r="K19">
            <v>0</v>
          </cell>
          <cell r="P19" t="b">
            <v>0</v>
          </cell>
        </row>
        <row r="20">
          <cell r="C20">
            <v>11.7</v>
          </cell>
          <cell r="F20">
            <v>23</v>
          </cell>
          <cell r="K20">
            <v>1</v>
          </cell>
          <cell r="P20" t="b">
            <v>0</v>
          </cell>
        </row>
        <row r="21">
          <cell r="C21">
            <v>24.200000000000003</v>
          </cell>
          <cell r="F21">
            <v>0</v>
          </cell>
          <cell r="K21">
            <v>0</v>
          </cell>
          <cell r="P21" t="b">
            <v>0</v>
          </cell>
        </row>
        <row r="22">
          <cell r="C22">
            <v>15.6</v>
          </cell>
          <cell r="F22">
            <v>31</v>
          </cell>
          <cell r="K22">
            <v>0</v>
          </cell>
          <cell r="P22" t="b">
            <v>0</v>
          </cell>
        </row>
        <row r="23">
          <cell r="C23">
            <v>18.3</v>
          </cell>
          <cell r="F23">
            <v>14</v>
          </cell>
          <cell r="K23">
            <v>1</v>
          </cell>
          <cell r="P23" t="b">
            <v>0</v>
          </cell>
        </row>
        <row r="24">
          <cell r="C24">
            <v>21</v>
          </cell>
          <cell r="F24">
            <v>28</v>
          </cell>
          <cell r="K24">
            <v>0.60000000000000009</v>
          </cell>
          <cell r="P24" t="b">
            <v>0</v>
          </cell>
        </row>
        <row r="25">
          <cell r="C25">
            <v>21.099999999999994</v>
          </cell>
          <cell r="F25">
            <v>21</v>
          </cell>
          <cell r="K25">
            <v>1</v>
          </cell>
          <cell r="P25" t="b">
            <v>0</v>
          </cell>
        </row>
        <row r="26">
          <cell r="C26">
            <v>15.400000000000002</v>
          </cell>
          <cell r="F26">
            <v>16</v>
          </cell>
          <cell r="K26">
            <v>1</v>
          </cell>
          <cell r="P26" t="b">
            <v>0</v>
          </cell>
        </row>
        <row r="27">
          <cell r="C27">
            <v>12.3</v>
          </cell>
          <cell r="F27">
            <v>18</v>
          </cell>
          <cell r="K27">
            <v>1</v>
          </cell>
          <cell r="P27" t="b">
            <v>0</v>
          </cell>
        </row>
        <row r="28">
          <cell r="C28">
            <v>28</v>
          </cell>
          <cell r="F28">
            <v>0</v>
          </cell>
          <cell r="K28">
            <v>0</v>
          </cell>
          <cell r="P28" t="b">
            <v>0</v>
          </cell>
        </row>
        <row r="29">
          <cell r="C29">
            <v>19.099999999999998</v>
          </cell>
          <cell r="F29">
            <v>28</v>
          </cell>
          <cell r="K29">
            <v>0.60000000000000009</v>
          </cell>
          <cell r="P29" t="b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6"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7"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ourses"/>
    </sheetNames>
    <sheetDataSet>
      <sheetData sheetId="0">
        <row r="35">
          <cell r="L35">
            <v>86</v>
          </cell>
          <cell r="AC35">
            <v>105</v>
          </cell>
          <cell r="AT35">
            <v>88</v>
          </cell>
          <cell r="BK35">
            <v>102</v>
          </cell>
          <cell r="CB35">
            <v>104</v>
          </cell>
          <cell r="CS35">
            <v>89</v>
          </cell>
          <cell r="DJ35">
            <v>99</v>
          </cell>
          <cell r="FI35">
            <v>110</v>
          </cell>
          <cell r="FZ35">
            <v>93</v>
          </cell>
          <cell r="GQ35">
            <v>91</v>
          </cell>
        </row>
        <row r="74">
          <cell r="L74">
            <v>87</v>
          </cell>
          <cell r="AC74">
            <v>98</v>
          </cell>
          <cell r="AT74">
            <v>80</v>
          </cell>
          <cell r="EA74">
            <v>92</v>
          </cell>
          <cell r="FI74">
            <v>102</v>
          </cell>
          <cell r="FZ74">
            <v>111</v>
          </cell>
          <cell r="GQ74">
            <v>91</v>
          </cell>
        </row>
      </sheetData>
      <sheetData sheetId="1">
        <row r="35">
          <cell r="L35">
            <v>80</v>
          </cell>
          <cell r="AC35">
            <v>107</v>
          </cell>
          <cell r="AT35">
            <v>78</v>
          </cell>
          <cell r="CB35">
            <v>108</v>
          </cell>
          <cell r="CS35">
            <v>94</v>
          </cell>
          <cell r="DJ35">
            <v>95</v>
          </cell>
          <cell r="ER35">
            <v>100</v>
          </cell>
          <cell r="FI35">
            <v>102</v>
          </cell>
        </row>
        <row r="74">
          <cell r="AT74">
            <v>81</v>
          </cell>
          <cell r="BK74">
            <v>93</v>
          </cell>
          <cell r="CB74">
            <v>88</v>
          </cell>
          <cell r="CS74">
            <v>91</v>
          </cell>
          <cell r="DJ74">
            <v>91</v>
          </cell>
          <cell r="ER74">
            <v>88</v>
          </cell>
          <cell r="FI74">
            <v>87</v>
          </cell>
          <cell r="FZ74">
            <v>111</v>
          </cell>
          <cell r="GQ74">
            <v>98</v>
          </cell>
        </row>
      </sheetData>
      <sheetData sheetId="2">
        <row r="35">
          <cell r="AT35">
            <v>76</v>
          </cell>
          <cell r="BK35">
            <v>108</v>
          </cell>
          <cell r="CB35">
            <v>116</v>
          </cell>
          <cell r="CS35">
            <v>96</v>
          </cell>
          <cell r="DJ35">
            <v>106</v>
          </cell>
          <cell r="ER35">
            <v>106</v>
          </cell>
          <cell r="FI35">
            <v>119</v>
          </cell>
          <cell r="GQ35">
            <v>94</v>
          </cell>
        </row>
        <row r="74">
          <cell r="L74">
            <v>94</v>
          </cell>
          <cell r="AC74">
            <v>97</v>
          </cell>
          <cell r="AT74">
            <v>82</v>
          </cell>
          <cell r="BK74">
            <v>103</v>
          </cell>
          <cell r="CB74">
            <v>92</v>
          </cell>
          <cell r="CS74">
            <v>98</v>
          </cell>
          <cell r="EA74">
            <v>99</v>
          </cell>
          <cell r="ER74">
            <v>93</v>
          </cell>
          <cell r="FI74">
            <v>91</v>
          </cell>
          <cell r="FZ74">
            <v>113</v>
          </cell>
          <cell r="GQ74">
            <v>100</v>
          </cell>
        </row>
      </sheetData>
      <sheetData sheetId="3">
        <row r="35">
          <cell r="AC35">
            <v>101</v>
          </cell>
          <cell r="AT35">
            <v>77</v>
          </cell>
          <cell r="BK35">
            <v>97</v>
          </cell>
          <cell r="CB35">
            <v>97</v>
          </cell>
          <cell r="CS35">
            <v>96</v>
          </cell>
          <cell r="DJ35">
            <v>98</v>
          </cell>
          <cell r="FI35">
            <v>109</v>
          </cell>
          <cell r="FZ35">
            <v>86</v>
          </cell>
        </row>
        <row r="74">
          <cell r="L74">
            <v>91</v>
          </cell>
          <cell r="AT74">
            <v>86</v>
          </cell>
          <cell r="CB74">
            <v>93</v>
          </cell>
          <cell r="CS74">
            <v>87</v>
          </cell>
          <cell r="EA74">
            <v>96</v>
          </cell>
          <cell r="FI74">
            <v>86</v>
          </cell>
          <cell r="FZ74">
            <v>107</v>
          </cell>
          <cell r="GQ74">
            <v>92</v>
          </cell>
        </row>
      </sheetData>
      <sheetData sheetId="4">
        <row r="35">
          <cell r="L35">
            <v>85</v>
          </cell>
          <cell r="AC35">
            <v>115</v>
          </cell>
          <cell r="BK35">
            <v>99</v>
          </cell>
          <cell r="CB35">
            <v>107</v>
          </cell>
          <cell r="CS35">
            <v>91</v>
          </cell>
          <cell r="DJ35">
            <v>102</v>
          </cell>
          <cell r="ER35">
            <v>108</v>
          </cell>
          <cell r="FI35">
            <v>117</v>
          </cell>
        </row>
        <row r="74">
          <cell r="L74">
            <v>105</v>
          </cell>
          <cell r="AT74">
            <v>88</v>
          </cell>
          <cell r="CB74">
            <v>90</v>
          </cell>
          <cell r="EA74">
            <v>95</v>
          </cell>
          <cell r="ER74">
            <v>96</v>
          </cell>
          <cell r="FI74">
            <v>81</v>
          </cell>
          <cell r="GQ74">
            <v>101</v>
          </cell>
        </row>
      </sheetData>
      <sheetData sheetId="5">
        <row r="35">
          <cell r="L35">
            <v>85</v>
          </cell>
          <cell r="AC35">
            <v>104</v>
          </cell>
          <cell r="BK35">
            <v>105</v>
          </cell>
          <cell r="CB35">
            <v>113</v>
          </cell>
          <cell r="CS35">
            <v>93</v>
          </cell>
          <cell r="DJ35">
            <v>96</v>
          </cell>
          <cell r="ER35">
            <v>106</v>
          </cell>
          <cell r="FI35">
            <v>123</v>
          </cell>
        </row>
        <row r="74">
          <cell r="L74">
            <v>99</v>
          </cell>
          <cell r="AT74">
            <v>89</v>
          </cell>
          <cell r="CB74">
            <v>92</v>
          </cell>
          <cell r="EA74">
            <v>98</v>
          </cell>
          <cell r="ER74">
            <v>89</v>
          </cell>
          <cell r="FI74">
            <v>94</v>
          </cell>
          <cell r="GQ74">
            <v>101</v>
          </cell>
        </row>
      </sheetData>
      <sheetData sheetId="6">
        <row r="35">
          <cell r="L35">
            <v>81</v>
          </cell>
          <cell r="AC35">
            <v>95</v>
          </cell>
          <cell r="AT35">
            <v>80</v>
          </cell>
          <cell r="BK35">
            <v>98</v>
          </cell>
          <cell r="CS35">
            <v>93</v>
          </cell>
          <cell r="DJ35">
            <v>100</v>
          </cell>
          <cell r="ER35">
            <v>102</v>
          </cell>
          <cell r="FI35">
            <v>112</v>
          </cell>
          <cell r="FZ35">
            <v>91</v>
          </cell>
        </row>
        <row r="74">
          <cell r="L74">
            <v>89</v>
          </cell>
          <cell r="AT74">
            <v>82</v>
          </cell>
          <cell r="BK74">
            <v>102</v>
          </cell>
          <cell r="CB74">
            <v>94</v>
          </cell>
          <cell r="CS74">
            <v>94</v>
          </cell>
          <cell r="ER74">
            <v>86</v>
          </cell>
          <cell r="FI74">
            <v>95</v>
          </cell>
          <cell r="FZ74">
            <v>115</v>
          </cell>
          <cell r="GQ74">
            <v>103</v>
          </cell>
        </row>
      </sheetData>
      <sheetData sheetId="7">
        <row r="35">
          <cell r="L35">
            <v>83</v>
          </cell>
          <cell r="AT35">
            <v>84</v>
          </cell>
          <cell r="BK35">
            <v>93</v>
          </cell>
          <cell r="CB35">
            <v>110</v>
          </cell>
          <cell r="CS35">
            <v>92</v>
          </cell>
          <cell r="ER35">
            <v>97</v>
          </cell>
          <cell r="FI35">
            <v>118</v>
          </cell>
          <cell r="FZ35">
            <v>86</v>
          </cell>
        </row>
        <row r="74">
          <cell r="L74">
            <v>97</v>
          </cell>
          <cell r="AT74">
            <v>84</v>
          </cell>
          <cell r="BK74">
            <v>109</v>
          </cell>
          <cell r="CB74">
            <v>90</v>
          </cell>
          <cell r="EA74">
            <v>96</v>
          </cell>
          <cell r="ER74">
            <v>91</v>
          </cell>
          <cell r="FI74">
            <v>94</v>
          </cell>
          <cell r="FZ74">
            <v>102</v>
          </cell>
          <cell r="GQ74">
            <v>90</v>
          </cell>
        </row>
      </sheetData>
      <sheetData sheetId="8">
        <row r="35">
          <cell r="AC35">
            <v>102</v>
          </cell>
          <cell r="AT35">
            <v>86</v>
          </cell>
          <cell r="BK35">
            <v>111</v>
          </cell>
          <cell r="CB35">
            <v>116</v>
          </cell>
          <cell r="FI35">
            <v>118</v>
          </cell>
        </row>
        <row r="74">
          <cell r="L74">
            <v>102</v>
          </cell>
          <cell r="AT74">
            <v>98</v>
          </cell>
          <cell r="CS74">
            <v>100</v>
          </cell>
          <cell r="EA74">
            <v>99</v>
          </cell>
          <cell r="ER74">
            <v>89</v>
          </cell>
          <cell r="GQ74">
            <v>103</v>
          </cell>
        </row>
      </sheetData>
      <sheetData sheetId="9">
        <row r="35">
          <cell r="AC35">
            <v>105</v>
          </cell>
          <cell r="BK35">
            <v>104</v>
          </cell>
          <cell r="CB35">
            <v>113</v>
          </cell>
          <cell r="CS35">
            <v>87</v>
          </cell>
          <cell r="DJ35">
            <v>94</v>
          </cell>
        </row>
        <row r="74">
          <cell r="L74">
            <v>103</v>
          </cell>
          <cell r="ER74">
            <v>90</v>
          </cell>
          <cell r="FZ74">
            <v>105</v>
          </cell>
          <cell r="GQ74">
            <v>100</v>
          </cell>
        </row>
      </sheetData>
      <sheetData sheetId="10">
        <row r="35">
          <cell r="AC35">
            <v>98</v>
          </cell>
          <cell r="AT35">
            <v>83</v>
          </cell>
          <cell r="BK35">
            <v>101</v>
          </cell>
          <cell r="CB35">
            <v>108</v>
          </cell>
          <cell r="CS35">
            <v>90</v>
          </cell>
          <cell r="ER35">
            <v>89</v>
          </cell>
          <cell r="FI35">
            <v>118</v>
          </cell>
        </row>
        <row r="74">
          <cell r="AT74">
            <v>87</v>
          </cell>
          <cell r="CB74">
            <v>85</v>
          </cell>
          <cell r="CS74">
            <v>97</v>
          </cell>
          <cell r="DJ74">
            <v>94</v>
          </cell>
          <cell r="ER74">
            <v>90</v>
          </cell>
          <cell r="FZ74">
            <v>111</v>
          </cell>
          <cell r="GQ74">
            <v>96</v>
          </cell>
        </row>
      </sheetData>
      <sheetData sheetId="11">
        <row r="35">
          <cell r="AT35">
            <v>91</v>
          </cell>
          <cell r="CB35">
            <v>108</v>
          </cell>
          <cell r="CS35">
            <v>99</v>
          </cell>
          <cell r="DJ35">
            <v>102</v>
          </cell>
          <cell r="ER35">
            <v>110</v>
          </cell>
          <cell r="FI35">
            <v>114</v>
          </cell>
          <cell r="FZ35">
            <v>93</v>
          </cell>
        </row>
        <row r="74">
          <cell r="L74">
            <v>103</v>
          </cell>
          <cell r="AC74">
            <v>106</v>
          </cell>
          <cell r="AT74">
            <v>97</v>
          </cell>
          <cell r="CB74">
            <v>89</v>
          </cell>
          <cell r="DJ74">
            <v>104</v>
          </cell>
          <cell r="EA74">
            <v>97</v>
          </cell>
          <cell r="ER74">
            <v>100</v>
          </cell>
          <cell r="FI74">
            <v>86</v>
          </cell>
          <cell r="FZ74">
            <v>113</v>
          </cell>
        </row>
      </sheetData>
      <sheetData sheetId="12">
        <row r="35">
          <cell r="AC35">
            <v>100</v>
          </cell>
          <cell r="AT35">
            <v>74</v>
          </cell>
          <cell r="CB35">
            <v>99</v>
          </cell>
          <cell r="CS35">
            <v>90</v>
          </cell>
          <cell r="ER35">
            <v>103</v>
          </cell>
          <cell r="FI35">
            <v>104</v>
          </cell>
          <cell r="FZ35">
            <v>87</v>
          </cell>
        </row>
        <row r="74">
          <cell r="L74">
            <v>103</v>
          </cell>
          <cell r="AT74">
            <v>81</v>
          </cell>
          <cell r="CB74">
            <v>86</v>
          </cell>
          <cell r="DJ74">
            <v>98</v>
          </cell>
          <cell r="EA74">
            <v>92</v>
          </cell>
          <cell r="ER74">
            <v>96</v>
          </cell>
          <cell r="FI74">
            <v>90</v>
          </cell>
          <cell r="GQ74">
            <v>89</v>
          </cell>
        </row>
      </sheetData>
      <sheetData sheetId="13"/>
      <sheetData sheetId="14"/>
      <sheetData sheetId="15">
        <row r="35">
          <cell r="P35">
            <v>0</v>
          </cell>
          <cell r="AC35">
            <v>106</v>
          </cell>
          <cell r="AG35">
            <v>25</v>
          </cell>
          <cell r="AT35">
            <v>90</v>
          </cell>
          <cell r="AX35">
            <v>23</v>
          </cell>
          <cell r="BO35">
            <v>0</v>
          </cell>
          <cell r="CB35">
            <v>117</v>
          </cell>
          <cell r="CF35">
            <v>18</v>
          </cell>
          <cell r="CW35">
            <v>0</v>
          </cell>
          <cell r="DN35">
            <v>0</v>
          </cell>
          <cell r="EE35">
            <v>0</v>
          </cell>
          <cell r="ER35">
            <v>99</v>
          </cell>
          <cell r="EV35">
            <v>30</v>
          </cell>
          <cell r="FI35">
            <v>123</v>
          </cell>
          <cell r="FM35">
            <v>12</v>
          </cell>
          <cell r="FZ35">
            <v>88</v>
          </cell>
          <cell r="GD35">
            <v>36</v>
          </cell>
          <cell r="GU35">
            <v>0</v>
          </cell>
        </row>
        <row r="74">
          <cell r="L74">
            <v>100</v>
          </cell>
          <cell r="P74">
            <v>30</v>
          </cell>
          <cell r="AG74">
            <v>0</v>
          </cell>
          <cell r="AT74">
            <v>96</v>
          </cell>
          <cell r="AX74">
            <v>23</v>
          </cell>
          <cell r="BO74">
            <v>0</v>
          </cell>
          <cell r="CB74">
            <v>92</v>
          </cell>
          <cell r="CF74">
            <v>31</v>
          </cell>
          <cell r="CS74">
            <v>117</v>
          </cell>
          <cell r="CW74">
            <v>14</v>
          </cell>
          <cell r="DJ74">
            <v>103</v>
          </cell>
          <cell r="DN74">
            <v>28</v>
          </cell>
          <cell r="EA74">
            <v>107</v>
          </cell>
          <cell r="EE74">
            <v>21</v>
          </cell>
          <cell r="ER74">
            <v>106</v>
          </cell>
          <cell r="EV74">
            <v>16</v>
          </cell>
          <cell r="FI74">
            <v>101</v>
          </cell>
          <cell r="FM74">
            <v>18</v>
          </cell>
          <cell r="GD74">
            <v>0</v>
          </cell>
          <cell r="GQ74">
            <v>98</v>
          </cell>
          <cell r="GU74">
            <v>28</v>
          </cell>
        </row>
        <row r="113">
          <cell r="P113">
            <v>0</v>
          </cell>
          <cell r="AG113">
            <v>0</v>
          </cell>
          <cell r="AX113">
            <v>0</v>
          </cell>
          <cell r="BO113">
            <v>0</v>
          </cell>
          <cell r="CF113">
            <v>0</v>
          </cell>
          <cell r="CW113">
            <v>0</v>
          </cell>
          <cell r="DN113">
            <v>0</v>
          </cell>
          <cell r="EE113">
            <v>0</v>
          </cell>
          <cell r="EV113">
            <v>21</v>
          </cell>
          <cell r="FM113">
            <v>25</v>
          </cell>
          <cell r="GD113">
            <v>0</v>
          </cell>
          <cell r="GU113">
            <v>0</v>
          </cell>
        </row>
      </sheetData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Calc workings"/>
    </sheetNames>
    <sheetDataSet>
      <sheetData sheetId="0">
        <row r="184">
          <cell r="H184">
            <v>0</v>
          </cell>
          <cell r="J184">
            <v>9.8000000000000007</v>
          </cell>
        </row>
      </sheetData>
      <sheetData sheetId="1">
        <row r="184">
          <cell r="H184">
            <v>1</v>
          </cell>
          <cell r="J184">
            <v>24.6</v>
          </cell>
        </row>
      </sheetData>
      <sheetData sheetId="2">
        <row r="184">
          <cell r="H184">
            <v>1</v>
          </cell>
          <cell r="J184">
            <v>7.1</v>
          </cell>
        </row>
      </sheetData>
      <sheetData sheetId="3">
        <row r="184">
          <cell r="H184">
            <v>0</v>
          </cell>
          <cell r="J184">
            <v>25.499999999999996</v>
          </cell>
        </row>
      </sheetData>
      <sheetData sheetId="4">
        <row r="184">
          <cell r="H184">
            <v>1</v>
          </cell>
          <cell r="J184">
            <v>28</v>
          </cell>
        </row>
      </sheetData>
      <sheetData sheetId="5">
        <row r="184">
          <cell r="H184">
            <v>0</v>
          </cell>
          <cell r="J184">
            <v>17.3</v>
          </cell>
        </row>
      </sheetData>
      <sheetData sheetId="6">
        <row r="184">
          <cell r="H184">
            <v>0</v>
          </cell>
          <cell r="J184">
            <v>21.6</v>
          </cell>
        </row>
      </sheetData>
      <sheetData sheetId="7">
        <row r="184">
          <cell r="H184">
            <v>0</v>
          </cell>
          <cell r="J184">
            <v>25</v>
          </cell>
        </row>
      </sheetData>
      <sheetData sheetId="8">
        <row r="184">
          <cell r="H184">
            <v>0.2</v>
          </cell>
          <cell r="J184">
            <v>22.1</v>
          </cell>
        </row>
      </sheetData>
      <sheetData sheetId="9">
        <row r="184">
          <cell r="H184">
            <v>1</v>
          </cell>
          <cell r="J184">
            <v>28</v>
          </cell>
        </row>
      </sheetData>
      <sheetData sheetId="10">
        <row r="184">
          <cell r="H184">
            <v>-2</v>
          </cell>
          <cell r="J184">
            <v>13.5</v>
          </cell>
        </row>
      </sheetData>
      <sheetData sheetId="11">
        <row r="184">
          <cell r="H184">
            <v>0</v>
          </cell>
          <cell r="J184">
            <v>21</v>
          </cell>
        </row>
      </sheetData>
      <sheetData sheetId="12">
        <row r="184">
          <cell r="H184">
            <v>0.2</v>
          </cell>
          <cell r="J184">
            <v>23.2</v>
          </cell>
        </row>
      </sheetData>
      <sheetData sheetId="13">
        <row r="184">
          <cell r="H184">
            <v>0</v>
          </cell>
          <cell r="J184">
            <v>17.600000000000001</v>
          </cell>
        </row>
      </sheetData>
      <sheetData sheetId="14">
        <row r="184">
          <cell r="H184">
            <v>1</v>
          </cell>
          <cell r="J184">
            <v>12.7</v>
          </cell>
        </row>
      </sheetData>
      <sheetData sheetId="15">
        <row r="184">
          <cell r="H184">
            <v>0</v>
          </cell>
          <cell r="J184">
            <v>24.200000000000003</v>
          </cell>
        </row>
      </sheetData>
      <sheetData sheetId="16">
        <row r="184">
          <cell r="H184">
            <v>0</v>
          </cell>
          <cell r="J184">
            <v>15.6</v>
          </cell>
        </row>
      </sheetData>
      <sheetData sheetId="17">
        <row r="184">
          <cell r="H184">
            <v>1</v>
          </cell>
          <cell r="J184">
            <v>19.3</v>
          </cell>
        </row>
      </sheetData>
      <sheetData sheetId="18">
        <row r="184">
          <cell r="H184">
            <v>0.60000000000000009</v>
          </cell>
          <cell r="J184">
            <v>21.6</v>
          </cell>
        </row>
      </sheetData>
      <sheetData sheetId="19">
        <row r="184">
          <cell r="H184">
            <v>1</v>
          </cell>
          <cell r="J184">
            <v>22.099999999999994</v>
          </cell>
        </row>
      </sheetData>
      <sheetData sheetId="20">
        <row r="184">
          <cell r="H184">
            <v>1</v>
          </cell>
          <cell r="J184">
            <v>16.400000000000002</v>
          </cell>
        </row>
      </sheetData>
      <sheetData sheetId="21">
        <row r="184">
          <cell r="H184">
            <v>1</v>
          </cell>
          <cell r="J184">
            <v>13.3</v>
          </cell>
        </row>
      </sheetData>
      <sheetData sheetId="22">
        <row r="184">
          <cell r="H184">
            <v>0</v>
          </cell>
          <cell r="J184">
            <v>28</v>
          </cell>
        </row>
      </sheetData>
      <sheetData sheetId="23">
        <row r="184">
          <cell r="H184">
            <v>0.60000000000000009</v>
          </cell>
          <cell r="J184">
            <v>19.7</v>
          </cell>
        </row>
      </sheetData>
      <sheetData sheetId="24">
        <row r="184">
          <cell r="H184">
            <v>0</v>
          </cell>
          <cell r="J184">
            <v>0</v>
          </cell>
        </row>
      </sheetData>
      <sheetData sheetId="25">
        <row r="184">
          <cell r="H184">
            <v>0</v>
          </cell>
          <cell r="J184">
            <v>0</v>
          </cell>
        </row>
      </sheetData>
      <sheetData sheetId="26">
        <row r="184">
          <cell r="H184">
            <v>0</v>
          </cell>
          <cell r="J184">
            <v>0</v>
          </cell>
        </row>
      </sheetData>
      <sheetData sheetId="27">
        <row r="184">
          <cell r="H184">
            <v>0</v>
          </cell>
          <cell r="J184">
            <v>0</v>
          </cell>
        </row>
      </sheetData>
      <sheetData sheetId="28">
        <row r="184">
          <cell r="H184">
            <v>0</v>
          </cell>
          <cell r="J184">
            <v>0</v>
          </cell>
        </row>
      </sheetData>
      <sheetData sheetId="29">
        <row r="184">
          <cell r="H184">
            <v>0</v>
          </cell>
          <cell r="J184">
            <v>0</v>
          </cell>
        </row>
      </sheetData>
      <sheetData sheetId="30">
        <row r="184">
          <cell r="H184">
            <v>0</v>
          </cell>
          <cell r="J184">
            <v>0</v>
          </cell>
        </row>
      </sheetData>
      <sheetData sheetId="31">
        <row r="184">
          <cell r="H184">
            <v>0</v>
          </cell>
          <cell r="J184">
            <v>0</v>
          </cell>
        </row>
      </sheetData>
      <sheetData sheetId="3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-8"/>
      <sheetName val="9-16"/>
      <sheetName val="17-24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32"/>
    </sheetNames>
    <sheetDataSet>
      <sheetData sheetId="0"/>
      <sheetData sheetId="1"/>
      <sheetData sheetId="2"/>
      <sheetData sheetId="3">
        <row r="2">
          <cell r="D2">
            <v>0</v>
          </cell>
          <cell r="J2">
            <v>8</v>
          </cell>
        </row>
        <row r="19">
          <cell r="I19">
            <v>201</v>
          </cell>
        </row>
      </sheetData>
      <sheetData sheetId="4">
        <row r="2">
          <cell r="D2">
            <v>0</v>
          </cell>
          <cell r="J2">
            <v>13</v>
          </cell>
        </row>
        <row r="19">
          <cell r="I19">
            <v>285</v>
          </cell>
        </row>
      </sheetData>
      <sheetData sheetId="5">
        <row r="2">
          <cell r="D2">
            <v>3</v>
          </cell>
          <cell r="J2">
            <v>13</v>
          </cell>
        </row>
        <row r="19">
          <cell r="I19">
            <v>334</v>
          </cell>
        </row>
      </sheetData>
      <sheetData sheetId="6">
        <row r="2">
          <cell r="D2">
            <v>1</v>
          </cell>
          <cell r="J2">
            <v>12</v>
          </cell>
        </row>
        <row r="19">
          <cell r="I19">
            <v>306</v>
          </cell>
        </row>
      </sheetData>
      <sheetData sheetId="7">
        <row r="2">
          <cell r="D2">
            <v>0</v>
          </cell>
          <cell r="J2">
            <v>15</v>
          </cell>
        </row>
        <row r="19">
          <cell r="I19">
            <v>280</v>
          </cell>
        </row>
      </sheetData>
      <sheetData sheetId="8">
        <row r="2">
          <cell r="D2">
            <v>0</v>
          </cell>
          <cell r="J2">
            <v>14</v>
          </cell>
        </row>
        <row r="19">
          <cell r="I19">
            <v>302</v>
          </cell>
        </row>
      </sheetData>
      <sheetData sheetId="9">
        <row r="2">
          <cell r="D2">
            <v>1</v>
          </cell>
          <cell r="J2">
            <v>11</v>
          </cell>
        </row>
        <row r="19">
          <cell r="I19">
            <v>284</v>
          </cell>
        </row>
      </sheetData>
      <sheetData sheetId="10">
        <row r="2">
          <cell r="D2">
            <v>0</v>
          </cell>
          <cell r="J2">
            <v>2</v>
          </cell>
        </row>
        <row r="19">
          <cell r="I19">
            <v>0</v>
          </cell>
        </row>
      </sheetData>
      <sheetData sheetId="11">
        <row r="2">
          <cell r="D2">
            <v>1</v>
          </cell>
          <cell r="J2">
            <v>12</v>
          </cell>
        </row>
        <row r="19">
          <cell r="I19">
            <v>297</v>
          </cell>
        </row>
      </sheetData>
      <sheetData sheetId="12">
        <row r="2">
          <cell r="D2">
            <v>0</v>
          </cell>
          <cell r="J2">
            <v>15</v>
          </cell>
        </row>
        <row r="19">
          <cell r="I19">
            <v>226</v>
          </cell>
        </row>
      </sheetData>
      <sheetData sheetId="13">
        <row r="2">
          <cell r="D2">
            <v>1</v>
          </cell>
          <cell r="J2">
            <v>9</v>
          </cell>
        </row>
        <row r="19">
          <cell r="I19">
            <v>238</v>
          </cell>
        </row>
      </sheetData>
      <sheetData sheetId="14">
        <row r="2">
          <cell r="D2">
            <v>0</v>
          </cell>
          <cell r="J2">
            <v>4</v>
          </cell>
        </row>
        <row r="19">
          <cell r="I19">
            <v>71</v>
          </cell>
        </row>
      </sheetData>
      <sheetData sheetId="15">
        <row r="2">
          <cell r="D2">
            <v>1</v>
          </cell>
          <cell r="J2">
            <v>14</v>
          </cell>
        </row>
        <row r="19">
          <cell r="I19">
            <v>305</v>
          </cell>
        </row>
      </sheetData>
      <sheetData sheetId="16">
        <row r="2">
          <cell r="D2">
            <v>0</v>
          </cell>
          <cell r="J2">
            <v>5</v>
          </cell>
        </row>
        <row r="19">
          <cell r="I19">
            <v>67</v>
          </cell>
        </row>
      </sheetData>
      <sheetData sheetId="17">
        <row r="2">
          <cell r="D2">
            <v>0</v>
          </cell>
          <cell r="J2">
            <v>15</v>
          </cell>
        </row>
        <row r="19">
          <cell r="I19">
            <v>321</v>
          </cell>
        </row>
      </sheetData>
      <sheetData sheetId="18">
        <row r="2">
          <cell r="D2">
            <v>0</v>
          </cell>
          <cell r="J2">
            <v>6</v>
          </cell>
        </row>
        <row r="19">
          <cell r="I19">
            <v>113</v>
          </cell>
        </row>
      </sheetData>
      <sheetData sheetId="19">
        <row r="2">
          <cell r="D2">
            <v>0</v>
          </cell>
          <cell r="J2">
            <v>13</v>
          </cell>
        </row>
        <row r="19">
          <cell r="I19">
            <v>323</v>
          </cell>
        </row>
      </sheetData>
      <sheetData sheetId="20">
        <row r="2">
          <cell r="D2">
            <v>0</v>
          </cell>
          <cell r="J2">
            <v>9</v>
          </cell>
        </row>
        <row r="19">
          <cell r="I19">
            <v>195</v>
          </cell>
        </row>
      </sheetData>
      <sheetData sheetId="21">
        <row r="2">
          <cell r="D2">
            <v>0</v>
          </cell>
          <cell r="J2">
            <v>7</v>
          </cell>
        </row>
        <row r="19">
          <cell r="I19">
            <v>149</v>
          </cell>
        </row>
      </sheetData>
      <sheetData sheetId="22">
        <row r="2">
          <cell r="D2">
            <v>0</v>
          </cell>
          <cell r="J2">
            <v>12</v>
          </cell>
        </row>
        <row r="19">
          <cell r="I19">
            <v>302</v>
          </cell>
        </row>
      </sheetData>
      <sheetData sheetId="23">
        <row r="2">
          <cell r="D2">
            <v>3</v>
          </cell>
          <cell r="J2">
            <v>14</v>
          </cell>
        </row>
        <row r="19">
          <cell r="I19">
            <v>335</v>
          </cell>
        </row>
      </sheetData>
      <sheetData sheetId="24">
        <row r="2">
          <cell r="D2">
            <v>2</v>
          </cell>
          <cell r="J2">
            <v>13</v>
          </cell>
        </row>
        <row r="19">
          <cell r="I19">
            <v>306</v>
          </cell>
        </row>
      </sheetData>
      <sheetData sheetId="25">
        <row r="2">
          <cell r="D2">
            <v>0</v>
          </cell>
          <cell r="J2">
            <v>11</v>
          </cell>
        </row>
        <row r="19">
          <cell r="I19">
            <v>226</v>
          </cell>
        </row>
      </sheetData>
      <sheetData sheetId="26">
        <row r="2">
          <cell r="D2">
            <v>1</v>
          </cell>
          <cell r="J2">
            <v>15</v>
          </cell>
        </row>
        <row r="19">
          <cell r="I19">
            <v>336</v>
          </cell>
        </row>
      </sheetData>
      <sheetData sheetId="27">
        <row r="2">
          <cell r="D2">
            <v>0</v>
          </cell>
          <cell r="J2">
            <v>0</v>
          </cell>
        </row>
        <row r="19">
          <cell r="I19">
            <v>0</v>
          </cell>
        </row>
      </sheetData>
      <sheetData sheetId="28">
        <row r="2">
          <cell r="D2">
            <v>0</v>
          </cell>
          <cell r="J2">
            <v>0</v>
          </cell>
        </row>
        <row r="19">
          <cell r="I19">
            <v>0</v>
          </cell>
        </row>
      </sheetData>
      <sheetData sheetId="29">
        <row r="2">
          <cell r="D2">
            <v>0</v>
          </cell>
          <cell r="J2">
            <v>0</v>
          </cell>
        </row>
        <row r="19">
          <cell r="I19">
            <v>0</v>
          </cell>
        </row>
      </sheetData>
      <sheetData sheetId="30">
        <row r="2">
          <cell r="D2">
            <v>0</v>
          </cell>
          <cell r="J2">
            <v>0</v>
          </cell>
        </row>
        <row r="19">
          <cell r="I19">
            <v>0</v>
          </cell>
        </row>
      </sheetData>
      <sheetData sheetId="31">
        <row r="2">
          <cell r="D2">
            <v>0</v>
          </cell>
          <cell r="J2">
            <v>0</v>
          </cell>
        </row>
        <row r="19">
          <cell r="I19">
            <v>0</v>
          </cell>
        </row>
      </sheetData>
      <sheetData sheetId="32">
        <row r="2">
          <cell r="D2">
            <v>0</v>
          </cell>
          <cell r="J2">
            <v>0</v>
          </cell>
        </row>
        <row r="19">
          <cell r="I19">
            <v>0</v>
          </cell>
        </row>
      </sheetData>
      <sheetData sheetId="33">
        <row r="2">
          <cell r="D2">
            <v>0</v>
          </cell>
          <cell r="J2">
            <v>0</v>
          </cell>
        </row>
        <row r="19">
          <cell r="I19">
            <v>0</v>
          </cell>
        </row>
      </sheetData>
      <sheetData sheetId="34">
        <row r="2">
          <cell r="D2">
            <v>0</v>
          </cell>
          <cell r="J2">
            <v>0</v>
          </cell>
        </row>
        <row r="19">
          <cell r="I1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 refreshError="1">
        <row r="1">
          <cell r="B1" t="str">
            <v>Joe Bell</v>
          </cell>
        </row>
        <row r="2">
          <cell r="B2" t="str">
            <v>Dave Coates</v>
          </cell>
        </row>
        <row r="3">
          <cell r="B3" t="str">
            <v>Andy Dodd</v>
          </cell>
        </row>
        <row r="4">
          <cell r="B4" t="str">
            <v>Craig English</v>
          </cell>
        </row>
        <row r="5">
          <cell r="B5" t="str">
            <v>Bernie Fitzsimon</v>
          </cell>
        </row>
        <row r="6">
          <cell r="B6" t="str">
            <v>John Ford</v>
          </cell>
        </row>
        <row r="7">
          <cell r="B7" t="str">
            <v>Gordon Grant</v>
          </cell>
        </row>
        <row r="8">
          <cell r="B8" t="str">
            <v>Steve Grant</v>
          </cell>
        </row>
        <row r="9">
          <cell r="B9" t="str">
            <v>Derek Griffiths</v>
          </cell>
        </row>
        <row r="10">
          <cell r="B10" t="str">
            <v>Ian Gunn</v>
          </cell>
        </row>
        <row r="11">
          <cell r="B11" t="str">
            <v>Eddie Harrison</v>
          </cell>
        </row>
        <row r="12">
          <cell r="B12" t="str">
            <v>Tom McDonald</v>
          </cell>
        </row>
        <row r="13">
          <cell r="B13" t="str">
            <v>Bryan Mountford</v>
          </cell>
        </row>
        <row r="14">
          <cell r="B14" t="str">
            <v>Paul Rawlinson</v>
          </cell>
        </row>
        <row r="15">
          <cell r="B15" t="str">
            <v>Jim Rooks</v>
          </cell>
        </row>
        <row r="16">
          <cell r="B16" t="str">
            <v>Steve Rudd</v>
          </cell>
          <cell r="D16" t="str">
            <v>Wearside</v>
          </cell>
          <cell r="E16">
            <v>43758</v>
          </cell>
        </row>
        <row r="17">
          <cell r="B17" t="str">
            <v>Dave Sanders</v>
          </cell>
        </row>
        <row r="18">
          <cell r="B18" t="str">
            <v>Brian Slack</v>
          </cell>
        </row>
        <row r="19">
          <cell r="B19" t="str">
            <v>Andy Trewick</v>
          </cell>
        </row>
        <row r="20">
          <cell r="B20" t="str">
            <v>Dave Watts</v>
          </cell>
        </row>
        <row r="21">
          <cell r="B21" t="str">
            <v>Alan Welsh</v>
          </cell>
        </row>
        <row r="22">
          <cell r="B22" t="str">
            <v>Gary West</v>
          </cell>
        </row>
        <row r="23">
          <cell r="B23" t="str">
            <v>Les West</v>
          </cell>
        </row>
        <row r="24">
          <cell r="B24" t="str">
            <v>Mark Wilson</v>
          </cell>
        </row>
        <row r="25">
          <cell r="B25" t="str">
            <v>Player 25</v>
          </cell>
        </row>
        <row r="26">
          <cell r="B26" t="str">
            <v>Player 26</v>
          </cell>
        </row>
        <row r="27">
          <cell r="B27" t="str">
            <v>Player 27</v>
          </cell>
        </row>
        <row r="28">
          <cell r="B28" t="str">
            <v>Player 28</v>
          </cell>
        </row>
        <row r="29">
          <cell r="B29" t="str">
            <v>Player 29</v>
          </cell>
        </row>
        <row r="30">
          <cell r="B30" t="str">
            <v>Player 30</v>
          </cell>
        </row>
        <row r="31">
          <cell r="B31" t="str">
            <v>Player 31</v>
          </cell>
        </row>
        <row r="32">
          <cell r="B32" t="str">
            <v>Player 32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D6">
            <v>10</v>
          </cell>
        </row>
        <row r="7">
          <cell r="D7">
            <v>24</v>
          </cell>
        </row>
        <row r="8">
          <cell r="D8">
            <v>6</v>
          </cell>
        </row>
        <row r="9">
          <cell r="D9">
            <v>26</v>
          </cell>
        </row>
        <row r="10">
          <cell r="D10">
            <v>28</v>
          </cell>
        </row>
        <row r="11">
          <cell r="D11">
            <v>17</v>
          </cell>
        </row>
        <row r="12">
          <cell r="D12">
            <v>22</v>
          </cell>
        </row>
        <row r="13">
          <cell r="D13">
            <v>25</v>
          </cell>
        </row>
        <row r="14">
          <cell r="D14">
            <v>22</v>
          </cell>
        </row>
        <row r="15">
          <cell r="D15">
            <v>28</v>
          </cell>
        </row>
        <row r="16">
          <cell r="D16">
            <v>16</v>
          </cell>
        </row>
        <row r="17">
          <cell r="D17">
            <v>21</v>
          </cell>
        </row>
        <row r="18">
          <cell r="D18">
            <v>23</v>
          </cell>
        </row>
        <row r="19">
          <cell r="D19">
            <v>18</v>
          </cell>
        </row>
        <row r="20">
          <cell r="D20">
            <v>12</v>
          </cell>
        </row>
        <row r="21">
          <cell r="D21">
            <v>24</v>
          </cell>
        </row>
        <row r="22">
          <cell r="D22">
            <v>16</v>
          </cell>
        </row>
        <row r="23">
          <cell r="D23">
            <v>18</v>
          </cell>
        </row>
        <row r="24">
          <cell r="D24">
            <v>21</v>
          </cell>
        </row>
        <row r="25">
          <cell r="D25">
            <v>21</v>
          </cell>
        </row>
        <row r="26">
          <cell r="D26">
            <v>15</v>
          </cell>
        </row>
        <row r="27">
          <cell r="D27">
            <v>12</v>
          </cell>
        </row>
        <row r="28">
          <cell r="D28">
            <v>28</v>
          </cell>
        </row>
        <row r="29">
          <cell r="D29">
            <v>19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42">
          <cell r="A42" t="str">
            <v>Paul Baker (guest)</v>
          </cell>
          <cell r="D42">
            <v>13</v>
          </cell>
        </row>
        <row r="43">
          <cell r="A43" t="str">
            <v>Kevin Blenkinsop (guest)</v>
          </cell>
          <cell r="D43">
            <v>23</v>
          </cell>
        </row>
        <row r="44">
          <cell r="A44" t="str">
            <v>Guest 3</v>
          </cell>
          <cell r="D44">
            <v>0</v>
          </cell>
        </row>
        <row r="45">
          <cell r="A45" t="str">
            <v>Guest 4</v>
          </cell>
          <cell r="D45">
            <v>0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 refreshError="1">
        <row r="1">
          <cell r="B1" t="str">
            <v>Bell, Joe</v>
          </cell>
          <cell r="D1" t="str">
            <v>Ravensworth</v>
          </cell>
          <cell r="F1">
            <v>2019</v>
          </cell>
        </row>
        <row r="2">
          <cell r="D2" t="str">
            <v>Newbiggin</v>
          </cell>
        </row>
        <row r="3">
          <cell r="D3" t="str">
            <v>Woodham</v>
          </cell>
        </row>
        <row r="4">
          <cell r="D4" t="str">
            <v>Tynemouth</v>
          </cell>
        </row>
        <row r="5">
          <cell r="D5" t="str">
            <v>South Leeds</v>
          </cell>
        </row>
        <row r="6">
          <cell r="D6" t="str">
            <v>Woodhall Hills</v>
          </cell>
        </row>
        <row r="7">
          <cell r="D7" t="str">
            <v>Tyneside</v>
          </cell>
        </row>
        <row r="8">
          <cell r="D8" t="str">
            <v>Houghton</v>
          </cell>
        </row>
        <row r="9">
          <cell r="D9" t="str">
            <v>Blyth</v>
          </cell>
        </row>
        <row r="10">
          <cell r="D10" t="str">
            <v>Whickham</v>
          </cell>
        </row>
        <row r="11">
          <cell r="D11" t="str">
            <v>Stocksfield</v>
          </cell>
        </row>
        <row r="12">
          <cell r="D12" t="str">
            <v>Brancepeth</v>
          </cell>
        </row>
        <row r="13">
          <cell r="D13" t="str">
            <v>South Shields</v>
          </cell>
        </row>
        <row r="14">
          <cell r="D14" t="str">
            <v>Beamish</v>
          </cell>
        </row>
        <row r="15">
          <cell r="D15" t="str">
            <v>Durham City</v>
          </cell>
        </row>
        <row r="16">
          <cell r="D16" t="str">
            <v>Wearside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49"/>
  <sheetViews>
    <sheetView tabSelected="1" zoomScale="58" zoomScaleNormal="58" workbookViewId="0">
      <selection sqref="A1:BE1"/>
    </sheetView>
  </sheetViews>
  <sheetFormatPr defaultRowHeight="18.350000000000001"/>
  <cols>
    <col min="1" max="1" width="4.25" style="6" customWidth="1"/>
    <col min="2" max="2" width="26.25" style="1" customWidth="1"/>
    <col min="3" max="3" width="8.375" style="418" customWidth="1"/>
    <col min="4" max="4" width="8.375" style="419" customWidth="1"/>
    <col min="5" max="5" width="9" style="7" hidden="1" customWidth="1"/>
    <col min="6" max="6" width="9" style="420" customWidth="1"/>
    <col min="7" max="8" width="8.5" style="420" hidden="1" customWidth="1"/>
    <col min="9" max="9" width="13.375" style="1" customWidth="1"/>
    <col min="10" max="10" width="10.25" style="1" bestFit="1" customWidth="1"/>
    <col min="11" max="11" width="9.75" style="1" customWidth="1"/>
    <col min="12" max="12" width="11.625" style="418" customWidth="1"/>
    <col min="13" max="13" width="11.625" style="1" customWidth="1"/>
    <col min="14" max="14" width="7.25" style="55" customWidth="1"/>
    <col min="15" max="15" width="3.625" hidden="1" customWidth="1"/>
    <col min="16" max="17" width="2.625" style="484" hidden="1" customWidth="1"/>
    <col min="18" max="18" width="3.625" hidden="1" customWidth="1"/>
    <col min="19" max="19" width="24.125" hidden="1" customWidth="1"/>
    <col min="20" max="24" width="9" hidden="1" customWidth="1"/>
    <col min="25" max="25" width="4.875" style="537" hidden="1" customWidth="1"/>
    <col min="26" max="26" width="3.625" style="537" customWidth="1"/>
    <col min="27" max="27" width="9" hidden="1" customWidth="1"/>
    <col min="28" max="28" width="8.875" hidden="1" customWidth="1"/>
    <col min="29" max="29" width="9" hidden="1" customWidth="1"/>
    <col min="30" max="30" width="10.75" style="537" bestFit="1" customWidth="1"/>
    <col min="31" max="31" width="10.75" hidden="1" customWidth="1"/>
    <col min="32" max="32" width="8.875" hidden="1" customWidth="1"/>
    <col min="33" max="33" width="23.625" style="537" customWidth="1"/>
    <col min="34" max="34" width="8.125" style="537" bestFit="1" customWidth="1"/>
    <col min="35" max="35" width="13.875" style="537" customWidth="1"/>
    <col min="36" max="36" width="3.625" customWidth="1"/>
    <col min="37" max="37" width="4.25" style="6" hidden="1" customWidth="1"/>
    <col min="38" max="38" width="26.25" style="1" hidden="1" customWidth="1"/>
    <col min="39" max="39" width="9" style="420" hidden="1" customWidth="1"/>
    <col min="40" max="40" width="2.625" hidden="1" customWidth="1"/>
    <col min="41" max="41" width="24.625" hidden="1" customWidth="1"/>
    <col min="42" max="46" width="9" hidden="1" customWidth="1"/>
    <col min="47" max="47" width="4.875" style="537" hidden="1" customWidth="1"/>
    <col min="48" max="48" width="2.625" style="537" hidden="1" customWidth="1"/>
    <col min="49" max="49" width="9" hidden="1" customWidth="1"/>
    <col min="50" max="50" width="8.875" hidden="1" customWidth="1"/>
    <col min="51" max="51" width="9" hidden="1" customWidth="1"/>
    <col min="52" max="52" width="10.75" style="537" bestFit="1" customWidth="1"/>
    <col min="53" max="53" width="10.75" hidden="1" customWidth="1"/>
    <col min="54" max="54" width="8.875" hidden="1" customWidth="1"/>
    <col min="55" max="55" width="22.625" style="537" customWidth="1"/>
    <col min="56" max="56" width="8.125" style="537" bestFit="1" customWidth="1"/>
    <col min="57" max="57" width="13.875" style="537" customWidth="1"/>
    <col min="58" max="58" width="5.625" customWidth="1"/>
    <col min="59" max="59" width="5.125" customWidth="1"/>
  </cols>
  <sheetData>
    <row r="1" spans="1:59" s="651" customFormat="1" ht="50.95">
      <c r="A1" s="821" t="s">
        <v>228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  <c r="V1" s="821"/>
      <c r="W1" s="821"/>
      <c r="X1" s="821"/>
      <c r="Y1" s="821"/>
      <c r="Z1" s="821"/>
      <c r="AA1" s="821"/>
      <c r="AB1" s="821"/>
      <c r="AC1" s="821"/>
      <c r="AD1" s="821"/>
      <c r="AE1" s="821"/>
      <c r="AF1" s="821"/>
      <c r="AG1" s="821"/>
      <c r="AH1" s="821"/>
      <c r="AI1" s="821"/>
      <c r="AJ1" s="821"/>
      <c r="AK1" s="821"/>
      <c r="AL1" s="821"/>
      <c r="AM1" s="821"/>
      <c r="AN1" s="821"/>
      <c r="AO1" s="821"/>
      <c r="AP1" s="821"/>
      <c r="AQ1" s="821"/>
      <c r="AR1" s="821"/>
      <c r="AS1" s="821"/>
      <c r="AT1" s="821"/>
      <c r="AU1" s="821"/>
      <c r="AV1" s="821"/>
      <c r="AW1" s="821"/>
      <c r="AX1" s="821"/>
      <c r="AY1" s="821"/>
      <c r="AZ1" s="821"/>
      <c r="BA1" s="821"/>
      <c r="BB1" s="821"/>
      <c r="BC1" s="821"/>
      <c r="BD1" s="821"/>
      <c r="BE1" s="821"/>
      <c r="BF1" s="652"/>
      <c r="BG1" s="775"/>
    </row>
    <row r="2" spans="1:59" ht="21.75" thickBot="1">
      <c r="A2" s="489"/>
      <c r="B2" s="490" t="s">
        <v>4</v>
      </c>
      <c r="C2" s="822" t="str">
        <f>[1]Blank!$D$16</f>
        <v>Wearside</v>
      </c>
      <c r="D2" s="822"/>
      <c r="E2" s="822"/>
      <c r="F2" s="822"/>
      <c r="G2" s="822"/>
      <c r="H2" s="822"/>
      <c r="I2" s="822"/>
      <c r="J2" s="822"/>
      <c r="K2" s="490" t="s">
        <v>7</v>
      </c>
      <c r="L2" s="823">
        <f>[1]Blank!$E$16</f>
        <v>43758</v>
      </c>
      <c r="M2" s="823"/>
      <c r="N2" s="823"/>
      <c r="O2" s="29"/>
      <c r="P2" s="475"/>
      <c r="Q2" s="475"/>
      <c r="R2" s="29"/>
      <c r="S2" s="29"/>
      <c r="T2" s="29"/>
      <c r="U2" s="29"/>
      <c r="V2" s="29"/>
      <c r="W2" s="29"/>
      <c r="X2" s="29"/>
      <c r="Y2" s="491"/>
      <c r="Z2" s="491"/>
      <c r="AA2" s="29"/>
      <c r="AB2" s="29"/>
      <c r="AC2" s="29"/>
      <c r="AD2" s="487"/>
      <c r="AE2" s="29"/>
      <c r="AF2" s="29"/>
      <c r="AG2" s="487"/>
      <c r="AH2" s="487"/>
      <c r="AI2" s="487"/>
      <c r="AJ2" s="29"/>
      <c r="AK2" s="489"/>
      <c r="AL2" s="490"/>
      <c r="AM2" s="538"/>
      <c r="AN2" s="29"/>
      <c r="AO2" s="29"/>
      <c r="AP2" s="29"/>
      <c r="AQ2" s="29"/>
      <c r="AR2" s="29"/>
      <c r="AS2" s="29"/>
      <c r="AT2" s="29"/>
      <c r="AU2" s="491"/>
      <c r="AV2" s="491"/>
      <c r="AW2" s="29"/>
      <c r="AX2" s="29"/>
      <c r="AY2" s="29"/>
      <c r="AZ2" s="487"/>
      <c r="BA2" s="29"/>
      <c r="BB2" s="29"/>
      <c r="BC2" s="487"/>
      <c r="BD2" s="487"/>
      <c r="BE2" s="487"/>
      <c r="BF2" s="22"/>
      <c r="BG2" s="22"/>
    </row>
    <row r="3" spans="1:59" ht="19.05" customHeight="1" thickBot="1">
      <c r="A3" s="833" t="s">
        <v>29</v>
      </c>
      <c r="B3" s="819" t="s">
        <v>1</v>
      </c>
      <c r="C3" s="828" t="s">
        <v>31</v>
      </c>
      <c r="D3" s="829"/>
      <c r="E3" s="830" t="s">
        <v>43</v>
      </c>
      <c r="F3" s="830" t="s">
        <v>33</v>
      </c>
      <c r="G3" s="754" t="s">
        <v>173</v>
      </c>
      <c r="H3" s="754" t="s">
        <v>180</v>
      </c>
      <c r="I3" s="819" t="s">
        <v>5</v>
      </c>
      <c r="J3" s="680" t="s">
        <v>202</v>
      </c>
      <c r="K3" s="828" t="s">
        <v>106</v>
      </c>
      <c r="L3" s="836"/>
      <c r="M3" s="836"/>
      <c r="N3" s="829"/>
      <c r="O3" s="22"/>
      <c r="P3" s="681"/>
      <c r="Q3" s="681"/>
      <c r="R3" s="22"/>
      <c r="S3" s="22"/>
      <c r="T3" s="22"/>
      <c r="U3" s="22"/>
      <c r="V3" s="22"/>
      <c r="W3" s="22"/>
      <c r="X3" s="22"/>
      <c r="Y3" s="492"/>
      <c r="Z3" s="492"/>
      <c r="AA3" s="22"/>
      <c r="AB3" s="22"/>
      <c r="AC3" s="22"/>
      <c r="AD3" s="837" t="s">
        <v>203</v>
      </c>
      <c r="AE3" s="838"/>
      <c r="AF3" s="838"/>
      <c r="AG3" s="838"/>
      <c r="AH3" s="838"/>
      <c r="AI3" s="839"/>
      <c r="AJ3" s="22"/>
      <c r="AK3" s="39"/>
      <c r="AL3" s="28"/>
      <c r="AM3" s="417"/>
      <c r="AN3" s="22"/>
      <c r="AO3" s="22"/>
      <c r="AP3" s="22"/>
      <c r="AQ3" s="22"/>
      <c r="AR3" s="22"/>
      <c r="AS3" s="22"/>
      <c r="AT3" s="22"/>
      <c r="AU3" s="492"/>
      <c r="AV3" s="492"/>
      <c r="AW3" s="22"/>
      <c r="AX3" s="22"/>
      <c r="AY3" s="22"/>
      <c r="AZ3" s="837" t="s">
        <v>185</v>
      </c>
      <c r="BA3" s="838"/>
      <c r="BB3" s="838"/>
      <c r="BC3" s="838"/>
      <c r="BD3" s="838"/>
      <c r="BE3" s="839"/>
      <c r="BF3" s="29"/>
      <c r="BG3" s="29"/>
    </row>
    <row r="4" spans="1:59" ht="19.05" thickBot="1">
      <c r="A4" s="834"/>
      <c r="B4" s="820"/>
      <c r="C4" s="539" t="s">
        <v>45</v>
      </c>
      <c r="D4" s="540" t="s">
        <v>30</v>
      </c>
      <c r="E4" s="835"/>
      <c r="F4" s="835"/>
      <c r="G4" s="757" t="s">
        <v>174</v>
      </c>
      <c r="H4" s="757" t="s">
        <v>174</v>
      </c>
      <c r="I4" s="820"/>
      <c r="J4" s="755" t="s">
        <v>174</v>
      </c>
      <c r="K4" s="493" t="s">
        <v>6</v>
      </c>
      <c r="L4" s="539" t="s">
        <v>49</v>
      </c>
      <c r="M4" s="493" t="s">
        <v>42</v>
      </c>
      <c r="N4" s="541" t="s">
        <v>44</v>
      </c>
      <c r="O4" s="405"/>
      <c r="P4" s="554" t="s">
        <v>186</v>
      </c>
      <c r="Q4" s="554" t="s">
        <v>204</v>
      </c>
      <c r="R4" s="405"/>
      <c r="S4" s="392" t="s">
        <v>1</v>
      </c>
      <c r="T4" s="542" t="s">
        <v>175</v>
      </c>
      <c r="U4" s="542" t="s">
        <v>176</v>
      </c>
      <c r="V4" s="542" t="s">
        <v>177</v>
      </c>
      <c r="W4" s="542" t="s">
        <v>178</v>
      </c>
      <c r="X4" s="543" t="s">
        <v>179</v>
      </c>
      <c r="Y4" s="495" t="s">
        <v>180</v>
      </c>
      <c r="Z4" s="417"/>
      <c r="AA4" s="494" t="s">
        <v>43</v>
      </c>
      <c r="AB4" s="542" t="s">
        <v>33</v>
      </c>
      <c r="AC4" s="542" t="s">
        <v>181</v>
      </c>
      <c r="AD4" s="756" t="s">
        <v>182</v>
      </c>
      <c r="AE4" s="542" t="s">
        <v>182</v>
      </c>
      <c r="AF4" s="542" t="s">
        <v>64</v>
      </c>
      <c r="AG4" s="754" t="s">
        <v>133</v>
      </c>
      <c r="AH4" s="754" t="s">
        <v>43</v>
      </c>
      <c r="AI4" s="544" t="s">
        <v>5</v>
      </c>
      <c r="AJ4" s="22"/>
      <c r="AK4" s="756" t="s">
        <v>29</v>
      </c>
      <c r="AL4" s="750" t="s">
        <v>1</v>
      </c>
      <c r="AM4" s="754" t="s">
        <v>33</v>
      </c>
      <c r="AN4" s="405"/>
      <c r="AO4" s="493" t="s">
        <v>1</v>
      </c>
      <c r="AP4" s="542" t="s">
        <v>175</v>
      </c>
      <c r="AQ4" s="542" t="s">
        <v>176</v>
      </c>
      <c r="AR4" s="542" t="s">
        <v>177</v>
      </c>
      <c r="AS4" s="542" t="s">
        <v>178</v>
      </c>
      <c r="AT4" s="543" t="s">
        <v>179</v>
      </c>
      <c r="AU4" s="495" t="s">
        <v>180</v>
      </c>
      <c r="AV4" s="417"/>
      <c r="AW4" s="542" t="s">
        <v>43</v>
      </c>
      <c r="AX4" s="542" t="s">
        <v>33</v>
      </c>
      <c r="AY4" s="542" t="s">
        <v>181</v>
      </c>
      <c r="AZ4" s="534" t="s">
        <v>182</v>
      </c>
      <c r="BA4" s="494" t="s">
        <v>182</v>
      </c>
      <c r="BB4" s="494" t="s">
        <v>64</v>
      </c>
      <c r="BC4" s="461" t="s">
        <v>133</v>
      </c>
      <c r="BD4" s="461" t="s">
        <v>43</v>
      </c>
      <c r="BE4" s="497" t="s">
        <v>5</v>
      </c>
      <c r="BF4" s="22"/>
      <c r="BG4" s="22"/>
    </row>
    <row r="5" spans="1:59" ht="19.05" thickBot="1">
      <c r="A5" s="545"/>
      <c r="B5" s="546" t="s">
        <v>183</v>
      </c>
      <c r="C5" s="547">
        <f>[2]Blank!$C$33</f>
        <v>0</v>
      </c>
      <c r="D5" s="548"/>
      <c r="E5" s="549"/>
      <c r="F5" s="549"/>
      <c r="G5" s="549"/>
      <c r="H5" s="549"/>
      <c r="I5" s="550"/>
      <c r="J5" s="549"/>
      <c r="K5" s="551"/>
      <c r="L5" s="552"/>
      <c r="M5" s="551"/>
      <c r="N5" s="553"/>
      <c r="O5" s="405"/>
      <c r="P5" s="554"/>
      <c r="Q5" s="554"/>
      <c r="R5" s="405"/>
      <c r="S5" s="753" t="str">
        <f>B5</f>
        <v>Bar the above</v>
      </c>
      <c r="T5" s="496"/>
      <c r="U5" s="496"/>
      <c r="V5" s="496"/>
      <c r="W5" s="496"/>
      <c r="X5" s="496"/>
      <c r="Y5" s="495"/>
      <c r="Z5" s="417"/>
      <c r="AA5" s="555">
        <f>F5</f>
        <v>0</v>
      </c>
      <c r="AB5" s="499">
        <f t="shared" ref="AB5:AB37" si="0">AA5+(T5+U5+V5+W5+X5)</f>
        <v>0</v>
      </c>
      <c r="AC5" s="499">
        <f t="shared" ref="AC5:AC37" si="1">RANK(AB5,$AB$5:$AB$37,0)</f>
        <v>16</v>
      </c>
      <c r="AD5" s="506">
        <v>1</v>
      </c>
      <c r="AE5" s="498">
        <f t="shared" ref="AE5:AE37" si="2">RANK(AB5,$AB$5:$AB$37,0)</f>
        <v>16</v>
      </c>
      <c r="AF5" s="504">
        <f>MATCH(AD5,$AE$5:AE37,0)</f>
        <v>12</v>
      </c>
      <c r="AG5" s="505" t="str">
        <f ca="1">OFFSET($S$4,AF5,0)</f>
        <v>Eddie Harrison</v>
      </c>
      <c r="AH5" s="506">
        <f t="shared" ref="AH5:AH37" ca="1" si="3">OFFSET($AA$4,AF5,0)</f>
        <v>41</v>
      </c>
      <c r="AI5" s="506">
        <f ca="1">OFFSET($Y$4,AF5,0)</f>
        <v>0</v>
      </c>
      <c r="AJ5" s="394"/>
      <c r="AK5" s="556"/>
      <c r="AL5" s="533" t="str">
        <f>B5</f>
        <v>Bar the above</v>
      </c>
      <c r="AM5" s="642">
        <v>0</v>
      </c>
      <c r="AN5" s="653"/>
      <c r="AO5" s="533" t="str">
        <f>B5</f>
        <v>Bar the above</v>
      </c>
      <c r="AP5" s="360">
        <f>IF(AU5=1,0.5)+0</f>
        <v>0</v>
      </c>
      <c r="AQ5" s="360">
        <f t="shared" ref="AQ5:AQ37" si="4">IF(AU5=2,0.4)+0</f>
        <v>0</v>
      </c>
      <c r="AR5" s="360">
        <f t="shared" ref="AR5:AR37" si="5">IF(AU5=3,0.3)+0</f>
        <v>0</v>
      </c>
      <c r="AS5" s="360">
        <f t="shared" ref="AS5:AS37" si="6">IF(AU5=4,0.2)+0</f>
        <v>0</v>
      </c>
      <c r="AT5" s="501">
        <f t="shared" ref="AT5:AT37" si="7">IF(AU5=5,0.1)+0</f>
        <v>0</v>
      </c>
      <c r="AU5" s="502"/>
      <c r="AV5" s="417"/>
      <c r="AW5" s="499">
        <f t="shared" ref="AW5:AW37" si="8">AM5</f>
        <v>0</v>
      </c>
      <c r="AX5" s="499">
        <f t="shared" ref="AX5:AX37" si="9">AW5+(AP5+AQ5+AR5+AS5+AT5)</f>
        <v>0</v>
      </c>
      <c r="AY5" s="499">
        <f>RANK(AX5,$AX$5:$AX$37,0)</f>
        <v>24</v>
      </c>
      <c r="AZ5" s="503">
        <v>1</v>
      </c>
      <c r="BA5" s="499">
        <f>RANK(AX5,$AX$5:$AX$37,0)</f>
        <v>24</v>
      </c>
      <c r="BB5" s="558">
        <f>MATCH(AZ5,$BA$5:BA37,0)</f>
        <v>25</v>
      </c>
      <c r="BC5" s="506" t="str">
        <f ca="1">OFFSET($AL$4,BB5,0)</f>
        <v>Mark Wilson</v>
      </c>
      <c r="BD5" s="506">
        <f ca="1">OFFSET($AW$4,BB5,0)</f>
        <v>336</v>
      </c>
      <c r="BE5" s="506">
        <f ca="1">OFFSET($AU$4,BB5,0)</f>
        <v>0</v>
      </c>
      <c r="BF5" s="22"/>
      <c r="BG5" s="22"/>
    </row>
    <row r="6" spans="1:59" ht="19.05" customHeight="1" thickBot="1">
      <c r="A6" s="366">
        <v>1</v>
      </c>
      <c r="B6" s="477" t="str">
        <f>[1]Blank!$B$1</f>
        <v>Joe Bell</v>
      </c>
      <c r="C6" s="559">
        <f>[3]R15!L6</f>
        <v>9.8000000000000007</v>
      </c>
      <c r="D6" s="560">
        <f t="shared" ref="D6:D37" si="10">ROUND(C6,0)</f>
        <v>10</v>
      </c>
      <c r="E6" s="498">
        <f>[4]C16!$P$35</f>
        <v>0</v>
      </c>
      <c r="F6" s="499">
        <f>E6+G6+H6</f>
        <v>0</v>
      </c>
      <c r="G6" s="500">
        <f>IF(J6="WIN",5)+0</f>
        <v>0</v>
      </c>
      <c r="H6" s="500">
        <f>IF(J6="TIE",5)+0</f>
        <v>0</v>
      </c>
      <c r="I6" s="361" t="s">
        <v>130</v>
      </c>
      <c r="J6" s="644"/>
      <c r="K6" s="561">
        <f>[5]P1!$H$184</f>
        <v>0</v>
      </c>
      <c r="L6" s="559">
        <f>[5]P1!$J$184</f>
        <v>9.8000000000000007</v>
      </c>
      <c r="M6" s="562">
        <f t="shared" ref="M6:M37" si="11">ROUND(L6,0)</f>
        <v>10</v>
      </c>
      <c r="N6" s="367" t="str">
        <f t="shared" ref="N6:N37" si="12">IF(M6&lt;9.4,"L",IF(M6&lt;19.4,"M",IF(M6&lt;29,"H")))</f>
        <v>M</v>
      </c>
      <c r="O6" s="564">
        <f>P6+Q6</f>
        <v>0</v>
      </c>
      <c r="P6" s="563" t="b">
        <f>IF(J6="WIN",1)</f>
        <v>0</v>
      </c>
      <c r="Q6" s="563" t="b">
        <f>IF(J6="TIE",1)</f>
        <v>0</v>
      </c>
      <c r="R6" s="564"/>
      <c r="S6" s="477" t="str">
        <f>B6</f>
        <v>Joe Bell</v>
      </c>
      <c r="T6" s="360">
        <f t="shared" ref="T6:T37" si="13">IF(Y6=1,0.5)+0</f>
        <v>0</v>
      </c>
      <c r="U6" s="360">
        <f t="shared" ref="U6:U37" si="14">IF(Y6=2,0.4)+0</f>
        <v>0</v>
      </c>
      <c r="V6" s="360">
        <f t="shared" ref="V6:V37" si="15">IF(Y6=3,0.3)+0</f>
        <v>0</v>
      </c>
      <c r="W6" s="360">
        <f t="shared" ref="W6:W37" si="16">IF(Y6=4,0.2)+0</f>
        <v>0</v>
      </c>
      <c r="X6" s="501">
        <f t="shared" ref="X6:X37" si="17">IF(Y6=5,0.1)+0</f>
        <v>0</v>
      </c>
      <c r="Y6" s="502"/>
      <c r="Z6" s="417"/>
      <c r="AA6" s="512">
        <f>F6</f>
        <v>0</v>
      </c>
      <c r="AB6" s="512">
        <f t="shared" si="0"/>
        <v>0</v>
      </c>
      <c r="AC6" s="512">
        <f t="shared" si="1"/>
        <v>16</v>
      </c>
      <c r="AD6" s="529">
        <v>2</v>
      </c>
      <c r="AE6" s="514">
        <f t="shared" si="2"/>
        <v>16</v>
      </c>
      <c r="AF6" s="530">
        <f>MATCH(AD6,$AE$5:AE37,0)</f>
        <v>18</v>
      </c>
      <c r="AG6" s="531" t="str">
        <f ca="1">OFFSET($S$4,AF6,0)</f>
        <v>Dave Sanders</v>
      </c>
      <c r="AH6" s="532">
        <f t="shared" ca="1" si="3"/>
        <v>31</v>
      </c>
      <c r="AI6" s="532">
        <f ca="1">OFFSET($Y$4,AF6,0)</f>
        <v>0</v>
      </c>
      <c r="AJ6" s="394"/>
      <c r="AK6" s="366">
        <v>1</v>
      </c>
      <c r="AL6" s="477" t="str">
        <f>B6</f>
        <v>Joe Bell</v>
      </c>
      <c r="AM6" s="557">
        <f>[6]S1!$I$19</f>
        <v>201</v>
      </c>
      <c r="AN6" s="653"/>
      <c r="AO6" s="477" t="str">
        <f>B6</f>
        <v>Joe Bell</v>
      </c>
      <c r="AP6" s="360">
        <f>IF(AU6=1,0.5)+0</f>
        <v>0</v>
      </c>
      <c r="AQ6" s="360">
        <f t="shared" si="4"/>
        <v>0</v>
      </c>
      <c r="AR6" s="360">
        <f t="shared" si="5"/>
        <v>0</v>
      </c>
      <c r="AS6" s="360">
        <f t="shared" si="6"/>
        <v>0</v>
      </c>
      <c r="AT6" s="501">
        <f t="shared" si="7"/>
        <v>0</v>
      </c>
      <c r="AU6" s="502"/>
      <c r="AV6" s="417"/>
      <c r="AW6" s="508">
        <f t="shared" si="8"/>
        <v>201</v>
      </c>
      <c r="AX6" s="512">
        <f t="shared" si="9"/>
        <v>201</v>
      </c>
      <c r="AY6" s="512">
        <f>RANK(AX6,$AX$5:$AX$37,0)</f>
        <v>18</v>
      </c>
      <c r="AZ6" s="513">
        <v>2</v>
      </c>
      <c r="BA6" s="512">
        <f>RANK(AX6,$AX$5:$AX$37,0)</f>
        <v>18</v>
      </c>
      <c r="BB6" s="565">
        <f>MATCH(AZ6,$BA$5:BA37,0)</f>
        <v>22</v>
      </c>
      <c r="BC6" s="517" t="str">
        <f ca="1">OFFSET($AL$4,BB6,0)</f>
        <v>Alan Welsh</v>
      </c>
      <c r="BD6" s="517">
        <f ca="1">OFFSET($AW$4,BB6,0)</f>
        <v>335</v>
      </c>
      <c r="BE6" s="517">
        <f ca="1">OFFSET($AU$4,BB6,0)</f>
        <v>0</v>
      </c>
      <c r="BF6" s="394"/>
      <c r="BG6" s="394"/>
    </row>
    <row r="7" spans="1:59" ht="19.05" customHeight="1" thickBot="1">
      <c r="A7" s="368">
        <v>2</v>
      </c>
      <c r="B7" s="369" t="str">
        <f>[1]Blank!$B$2</f>
        <v>Dave Coates</v>
      </c>
      <c r="C7" s="566">
        <f>[3]R15!L7</f>
        <v>23.6</v>
      </c>
      <c r="D7" s="567">
        <f t="shared" si="10"/>
        <v>24</v>
      </c>
      <c r="E7" s="507">
        <f>[4]C16!$AG$35</f>
        <v>25</v>
      </c>
      <c r="F7" s="508">
        <f>E7+G7+H7</f>
        <v>25</v>
      </c>
      <c r="G7" s="509">
        <f>IF(J7="WIN",5)+0</f>
        <v>0</v>
      </c>
      <c r="H7" s="509">
        <f>IF(J7="TIE",5)+0</f>
        <v>0</v>
      </c>
      <c r="I7" s="328"/>
      <c r="J7" s="568"/>
      <c r="K7" s="569">
        <f>[5]P2!$H$184</f>
        <v>1</v>
      </c>
      <c r="L7" s="570">
        <f>[5]P2!$J$184</f>
        <v>24.6</v>
      </c>
      <c r="M7" s="571">
        <f t="shared" si="11"/>
        <v>25</v>
      </c>
      <c r="N7" s="374" t="str">
        <f t="shared" si="12"/>
        <v>H</v>
      </c>
      <c r="O7" s="653">
        <f>P7+Q7</f>
        <v>0</v>
      </c>
      <c r="P7" s="554" t="b">
        <f>IF(J7="WIN",1)</f>
        <v>0</v>
      </c>
      <c r="Q7" s="554" t="b">
        <f>IF(J7="TIE",1)</f>
        <v>0</v>
      </c>
      <c r="R7" s="653"/>
      <c r="S7" s="369" t="str">
        <f>B7</f>
        <v>Dave Coates</v>
      </c>
      <c r="T7" s="398">
        <f t="shared" si="13"/>
        <v>0</v>
      </c>
      <c r="U7" s="398">
        <f t="shared" si="14"/>
        <v>0</v>
      </c>
      <c r="V7" s="398">
        <f t="shared" si="15"/>
        <v>0</v>
      </c>
      <c r="W7" s="398">
        <f t="shared" si="16"/>
        <v>0</v>
      </c>
      <c r="X7" s="510">
        <f t="shared" si="17"/>
        <v>0</v>
      </c>
      <c r="Y7" s="511"/>
      <c r="Z7" s="417"/>
      <c r="AA7" s="508">
        <f>F7</f>
        <v>25</v>
      </c>
      <c r="AB7" s="512">
        <f t="shared" si="0"/>
        <v>25</v>
      </c>
      <c r="AC7" s="512">
        <f t="shared" si="1"/>
        <v>7</v>
      </c>
      <c r="AD7" s="513">
        <v>3</v>
      </c>
      <c r="AE7" s="514">
        <f t="shared" si="2"/>
        <v>7</v>
      </c>
      <c r="AF7" s="515">
        <f>MATCH(AD7,$AE$5:AE37,0)</f>
        <v>14</v>
      </c>
      <c r="AG7" s="516" t="str">
        <f t="shared" ref="AG7:AG36" ca="1" si="18">OFFSET($S$4,AF7,0)</f>
        <v>Bryan Mountford</v>
      </c>
      <c r="AH7" s="517">
        <f t="shared" ca="1" si="3"/>
        <v>30</v>
      </c>
      <c r="AI7" s="517">
        <f ca="1">OFFSET($Y$4,AF7,0)</f>
        <v>1</v>
      </c>
      <c r="AJ7" s="394"/>
      <c r="AK7" s="368">
        <v>2</v>
      </c>
      <c r="AL7" s="369" t="str">
        <f>B7</f>
        <v>Dave Coates</v>
      </c>
      <c r="AM7" s="557">
        <f>[6]S2!$I$19</f>
        <v>285</v>
      </c>
      <c r="AN7" s="653"/>
      <c r="AO7" s="369" t="str">
        <f>B7</f>
        <v>Dave Coates</v>
      </c>
      <c r="AP7" s="398">
        <f t="shared" ref="AP7:AP37" si="19">IF(AU7=1,0.5)+0</f>
        <v>0</v>
      </c>
      <c r="AQ7" s="398">
        <f t="shared" si="4"/>
        <v>0</v>
      </c>
      <c r="AR7" s="398">
        <f t="shared" si="5"/>
        <v>0</v>
      </c>
      <c r="AS7" s="398">
        <f t="shared" si="6"/>
        <v>0</v>
      </c>
      <c r="AT7" s="510">
        <f t="shared" si="7"/>
        <v>0</v>
      </c>
      <c r="AU7" s="511"/>
      <c r="AV7" s="417"/>
      <c r="AW7" s="508">
        <f t="shared" si="8"/>
        <v>285</v>
      </c>
      <c r="AX7" s="512">
        <f t="shared" si="9"/>
        <v>285</v>
      </c>
      <c r="AY7" s="512">
        <f>RANK(AX7,$AX$5:$AX$37,0)</f>
        <v>12</v>
      </c>
      <c r="AZ7" s="513">
        <v>3</v>
      </c>
      <c r="BA7" s="512">
        <f t="shared" ref="BA7:BA37" si="20">RANK(AX7,$AX$5:$AX$37,0)</f>
        <v>12</v>
      </c>
      <c r="BB7" s="565">
        <f>MATCH(AZ7,$BA$5:BA37,0)</f>
        <v>4</v>
      </c>
      <c r="BC7" s="517" t="str">
        <f ca="1">OFFSET($AL$4,BB7,0)</f>
        <v>Andy Dodd</v>
      </c>
      <c r="BD7" s="517">
        <f t="shared" ref="BD7:BD37" ca="1" si="21">OFFSET($AW$4,BB7,0)</f>
        <v>334</v>
      </c>
      <c r="BE7" s="517">
        <f t="shared" ref="BE7:BE37" ca="1" si="22">OFFSET($AU$4,BB7,0)</f>
        <v>0</v>
      </c>
      <c r="BF7" s="394"/>
      <c r="BG7" s="394"/>
    </row>
    <row r="8" spans="1:59" ht="19.05" customHeight="1" thickBot="1">
      <c r="A8" s="368">
        <v>3</v>
      </c>
      <c r="B8" s="369" t="str">
        <f>[1]Blank!$B$3</f>
        <v>Andy Dodd</v>
      </c>
      <c r="C8" s="566">
        <f>[3]R15!L8</f>
        <v>6.1</v>
      </c>
      <c r="D8" s="567">
        <f t="shared" si="10"/>
        <v>6</v>
      </c>
      <c r="E8" s="507">
        <f>[4]C16!$AX$35</f>
        <v>23</v>
      </c>
      <c r="F8" s="508">
        <f t="shared" ref="F8:F37" si="23">E8+G8+H8</f>
        <v>23</v>
      </c>
      <c r="G8" s="509">
        <f t="shared" ref="G8:G37" si="24">IF(J8="WIN",5)+0</f>
        <v>0</v>
      </c>
      <c r="H8" s="509">
        <f t="shared" ref="H8:H37" si="25">IF(J8="TIE",5)+0</f>
        <v>0</v>
      </c>
      <c r="I8" s="328" t="s">
        <v>229</v>
      </c>
      <c r="J8" s="568"/>
      <c r="K8" s="569">
        <f>[5]P3!$H$184</f>
        <v>1</v>
      </c>
      <c r="L8" s="570">
        <f>[5]P3!$J$184</f>
        <v>7.1</v>
      </c>
      <c r="M8" s="571">
        <f t="shared" si="11"/>
        <v>7</v>
      </c>
      <c r="N8" s="374" t="str">
        <f t="shared" si="12"/>
        <v>L</v>
      </c>
      <c r="O8" s="653">
        <f t="shared" ref="O8:O37" si="26">P8+Q8</f>
        <v>0</v>
      </c>
      <c r="P8" s="554" t="b">
        <f t="shared" ref="P8:P37" si="27">IF(J8="WIN",1)</f>
        <v>0</v>
      </c>
      <c r="Q8" s="554" t="b">
        <f t="shared" ref="Q8:Q37" si="28">IF(J8="TIE",1)</f>
        <v>0</v>
      </c>
      <c r="R8" s="653"/>
      <c r="S8" s="369" t="str">
        <f t="shared" ref="S8:S37" si="29">B8</f>
        <v>Andy Dodd</v>
      </c>
      <c r="T8" s="398">
        <f t="shared" si="13"/>
        <v>0.5</v>
      </c>
      <c r="U8" s="398">
        <f t="shared" si="14"/>
        <v>0</v>
      </c>
      <c r="V8" s="398">
        <f t="shared" si="15"/>
        <v>0</v>
      </c>
      <c r="W8" s="398">
        <f t="shared" si="16"/>
        <v>0</v>
      </c>
      <c r="X8" s="510">
        <f t="shared" si="17"/>
        <v>0</v>
      </c>
      <c r="Y8" s="511">
        <v>1</v>
      </c>
      <c r="Z8" s="417"/>
      <c r="AA8" s="508">
        <f t="shared" ref="AA8:AA37" si="30">F8</f>
        <v>23</v>
      </c>
      <c r="AB8" s="512">
        <f t="shared" si="0"/>
        <v>23.5</v>
      </c>
      <c r="AC8" s="512">
        <f t="shared" si="1"/>
        <v>8</v>
      </c>
      <c r="AD8" s="513">
        <v>4</v>
      </c>
      <c r="AE8" s="514">
        <f t="shared" si="2"/>
        <v>8</v>
      </c>
      <c r="AF8" s="515">
        <f>MATCH(AD8,$AE$5:AE37,0)</f>
        <v>10</v>
      </c>
      <c r="AG8" s="516" t="str">
        <f t="shared" ca="1" si="18"/>
        <v>Derek Griffiths</v>
      </c>
      <c r="AH8" s="517">
        <f t="shared" ca="1" si="3"/>
        <v>30</v>
      </c>
      <c r="AI8" s="517">
        <f t="shared" ref="AI8:AI37" ca="1" si="31">OFFSET($Y$4,AF8,0)</f>
        <v>2</v>
      </c>
      <c r="AJ8" s="394"/>
      <c r="AK8" s="368">
        <v>3</v>
      </c>
      <c r="AL8" s="369" t="str">
        <f t="shared" ref="AL8:AL37" si="32">B8</f>
        <v>Andy Dodd</v>
      </c>
      <c r="AM8" s="557">
        <f>[6]S3!$I$19</f>
        <v>334</v>
      </c>
      <c r="AN8" s="653"/>
      <c r="AO8" s="369" t="str">
        <f t="shared" ref="AO8:AO37" si="33">B8</f>
        <v>Andy Dodd</v>
      </c>
      <c r="AP8" s="398">
        <f t="shared" si="19"/>
        <v>0</v>
      </c>
      <c r="AQ8" s="398">
        <f t="shared" si="4"/>
        <v>0</v>
      </c>
      <c r="AR8" s="398">
        <f t="shared" si="5"/>
        <v>0</v>
      </c>
      <c r="AS8" s="398">
        <f t="shared" si="6"/>
        <v>0</v>
      </c>
      <c r="AT8" s="510">
        <f t="shared" si="7"/>
        <v>0</v>
      </c>
      <c r="AU8" s="511"/>
      <c r="AV8" s="417"/>
      <c r="AW8" s="508">
        <f t="shared" si="8"/>
        <v>334</v>
      </c>
      <c r="AX8" s="512">
        <f t="shared" si="9"/>
        <v>334</v>
      </c>
      <c r="AY8" s="512">
        <f t="shared" ref="AY8:AY37" si="34">RANK(AX8,$AX$5:$AX$37,0)</f>
        <v>3</v>
      </c>
      <c r="AZ8" s="513">
        <v>4</v>
      </c>
      <c r="BA8" s="512">
        <f t="shared" si="20"/>
        <v>3</v>
      </c>
      <c r="BB8" s="565">
        <f>MATCH(AZ8,$BA$5:BA37,0)</f>
        <v>18</v>
      </c>
      <c r="BC8" s="517" t="str">
        <f t="shared" ref="BC8:BC37" ca="1" si="35">OFFSET($AL$4,BB8,0)</f>
        <v>Dave Sanders</v>
      </c>
      <c r="BD8" s="517">
        <f t="shared" ca="1" si="21"/>
        <v>323</v>
      </c>
      <c r="BE8" s="517">
        <f t="shared" ca="1" si="22"/>
        <v>0</v>
      </c>
      <c r="BF8" s="394"/>
      <c r="BG8" s="394"/>
    </row>
    <row r="9" spans="1:59" ht="19.05" customHeight="1" thickBot="1">
      <c r="A9" s="368">
        <v>4</v>
      </c>
      <c r="B9" s="369" t="str">
        <f>[1]Blank!$B$4</f>
        <v>Craig English</v>
      </c>
      <c r="C9" s="566">
        <f>[3]R15!L9</f>
        <v>25.499999999999996</v>
      </c>
      <c r="D9" s="567">
        <f t="shared" si="10"/>
        <v>26</v>
      </c>
      <c r="E9" s="507">
        <f>[4]C16!$BO$35</f>
        <v>0</v>
      </c>
      <c r="F9" s="508">
        <f t="shared" si="23"/>
        <v>0</v>
      </c>
      <c r="G9" s="509">
        <f t="shared" si="24"/>
        <v>0</v>
      </c>
      <c r="H9" s="509">
        <f t="shared" si="25"/>
        <v>0</v>
      </c>
      <c r="I9" s="328" t="s">
        <v>130</v>
      </c>
      <c r="J9" s="568"/>
      <c r="K9" s="569">
        <f>[5]P4!$H$184</f>
        <v>0</v>
      </c>
      <c r="L9" s="570">
        <f>[5]P4!$J$184</f>
        <v>25.499999999999996</v>
      </c>
      <c r="M9" s="571">
        <f t="shared" si="11"/>
        <v>26</v>
      </c>
      <c r="N9" s="374" t="str">
        <f t="shared" si="12"/>
        <v>H</v>
      </c>
      <c r="O9" s="653">
        <f t="shared" si="26"/>
        <v>0</v>
      </c>
      <c r="P9" s="554" t="b">
        <f t="shared" si="27"/>
        <v>0</v>
      </c>
      <c r="Q9" s="554" t="b">
        <f t="shared" si="28"/>
        <v>0</v>
      </c>
      <c r="R9" s="653"/>
      <c r="S9" s="369" t="str">
        <f t="shared" si="29"/>
        <v>Craig English</v>
      </c>
      <c r="T9" s="398">
        <f t="shared" si="13"/>
        <v>0</v>
      </c>
      <c r="U9" s="398">
        <f t="shared" si="14"/>
        <v>0</v>
      </c>
      <c r="V9" s="398">
        <f t="shared" si="15"/>
        <v>0</v>
      </c>
      <c r="W9" s="398">
        <f t="shared" si="16"/>
        <v>0</v>
      </c>
      <c r="X9" s="510">
        <f t="shared" si="17"/>
        <v>0</v>
      </c>
      <c r="Y9" s="511"/>
      <c r="Z9" s="417"/>
      <c r="AA9" s="508">
        <f t="shared" si="30"/>
        <v>0</v>
      </c>
      <c r="AB9" s="512">
        <f t="shared" si="0"/>
        <v>0</v>
      </c>
      <c r="AC9" s="512">
        <f t="shared" si="1"/>
        <v>16</v>
      </c>
      <c r="AD9" s="513">
        <v>5</v>
      </c>
      <c r="AE9" s="514">
        <f t="shared" si="2"/>
        <v>16</v>
      </c>
      <c r="AF9" s="515">
        <f>MATCH(AD9,$AE$5:AE39,0)</f>
        <v>20</v>
      </c>
      <c r="AG9" s="516" t="str">
        <f t="shared" ca="1" si="18"/>
        <v>Andy Trewick</v>
      </c>
      <c r="AH9" s="517">
        <f t="shared" ca="1" si="3"/>
        <v>28</v>
      </c>
      <c r="AI9" s="517">
        <f t="shared" ca="1" si="31"/>
        <v>1</v>
      </c>
      <c r="AJ9" s="394"/>
      <c r="AK9" s="368">
        <v>4</v>
      </c>
      <c r="AL9" s="369" t="str">
        <f t="shared" si="32"/>
        <v>Craig English</v>
      </c>
      <c r="AM9" s="557">
        <f>[6]S4!$I$19</f>
        <v>306</v>
      </c>
      <c r="AN9" s="653"/>
      <c r="AO9" s="369" t="str">
        <f t="shared" si="33"/>
        <v>Craig English</v>
      </c>
      <c r="AP9" s="398">
        <f t="shared" si="19"/>
        <v>0</v>
      </c>
      <c r="AQ9" s="398">
        <f t="shared" si="4"/>
        <v>0.4</v>
      </c>
      <c r="AR9" s="398">
        <f t="shared" si="5"/>
        <v>0</v>
      </c>
      <c r="AS9" s="398">
        <f t="shared" si="6"/>
        <v>0</v>
      </c>
      <c r="AT9" s="510">
        <f t="shared" si="7"/>
        <v>0</v>
      </c>
      <c r="AU9" s="511">
        <v>2</v>
      </c>
      <c r="AV9" s="417"/>
      <c r="AW9" s="508">
        <f t="shared" si="8"/>
        <v>306</v>
      </c>
      <c r="AX9" s="512">
        <f t="shared" si="9"/>
        <v>306.39999999999998</v>
      </c>
      <c r="AY9" s="512">
        <f t="shared" si="34"/>
        <v>7</v>
      </c>
      <c r="AZ9" s="513">
        <v>5</v>
      </c>
      <c r="BA9" s="512">
        <f t="shared" si="20"/>
        <v>7</v>
      </c>
      <c r="BB9" s="565">
        <f>MATCH(AZ9,$BA$5:BA37,0)</f>
        <v>16</v>
      </c>
      <c r="BC9" s="517" t="str">
        <f t="shared" ca="1" si="35"/>
        <v>Jim Rooks</v>
      </c>
      <c r="BD9" s="517">
        <f t="shared" ca="1" si="21"/>
        <v>321</v>
      </c>
      <c r="BE9" s="517">
        <f t="shared" ca="1" si="22"/>
        <v>0</v>
      </c>
      <c r="BF9" s="394"/>
      <c r="BG9" s="394"/>
    </row>
    <row r="10" spans="1:59" ht="19.05" customHeight="1" thickBot="1">
      <c r="A10" s="368">
        <v>5</v>
      </c>
      <c r="B10" s="369" t="str">
        <f>[1]Blank!$B$5</f>
        <v>Bernie Fitzsimon</v>
      </c>
      <c r="C10" s="566">
        <f>[3]R15!L10</f>
        <v>28</v>
      </c>
      <c r="D10" s="567">
        <f t="shared" si="10"/>
        <v>28</v>
      </c>
      <c r="E10" s="507">
        <f>[4]C16!$CF$35</f>
        <v>18</v>
      </c>
      <c r="F10" s="508">
        <f t="shared" si="23"/>
        <v>18</v>
      </c>
      <c r="G10" s="509">
        <f t="shared" si="24"/>
        <v>0</v>
      </c>
      <c r="H10" s="509">
        <f t="shared" si="25"/>
        <v>0</v>
      </c>
      <c r="I10" s="328" t="s">
        <v>230</v>
      </c>
      <c r="J10" s="568"/>
      <c r="K10" s="569">
        <f>[5]P5!$H$184</f>
        <v>1</v>
      </c>
      <c r="L10" s="570">
        <f>[5]P5!$J$184</f>
        <v>28</v>
      </c>
      <c r="M10" s="571">
        <f t="shared" si="11"/>
        <v>28</v>
      </c>
      <c r="N10" s="374" t="str">
        <f t="shared" si="12"/>
        <v>H</v>
      </c>
      <c r="O10" s="653">
        <f t="shared" si="26"/>
        <v>0</v>
      </c>
      <c r="P10" s="554" t="b">
        <f t="shared" si="27"/>
        <v>0</v>
      </c>
      <c r="Q10" s="554" t="b">
        <f t="shared" si="28"/>
        <v>0</v>
      </c>
      <c r="R10" s="653"/>
      <c r="S10" s="369" t="str">
        <f t="shared" si="29"/>
        <v>Bernie Fitzsimon</v>
      </c>
      <c r="T10" s="398">
        <f t="shared" si="13"/>
        <v>0.5</v>
      </c>
      <c r="U10" s="398">
        <f t="shared" si="14"/>
        <v>0</v>
      </c>
      <c r="V10" s="398">
        <f t="shared" si="15"/>
        <v>0</v>
      </c>
      <c r="W10" s="398">
        <f t="shared" si="16"/>
        <v>0</v>
      </c>
      <c r="X10" s="510">
        <f t="shared" si="17"/>
        <v>0</v>
      </c>
      <c r="Y10" s="511">
        <v>1</v>
      </c>
      <c r="Z10" s="417"/>
      <c r="AA10" s="508">
        <f t="shared" si="30"/>
        <v>18</v>
      </c>
      <c r="AB10" s="512">
        <f t="shared" si="0"/>
        <v>18.5</v>
      </c>
      <c r="AC10" s="512">
        <f t="shared" si="1"/>
        <v>11</v>
      </c>
      <c r="AD10" s="513">
        <v>6</v>
      </c>
      <c r="AE10" s="514">
        <f t="shared" si="2"/>
        <v>11</v>
      </c>
      <c r="AF10" s="515">
        <f>MATCH(AD10,$AE$5:AE37,0)</f>
        <v>25</v>
      </c>
      <c r="AG10" s="516" t="str">
        <f t="shared" ca="1" si="18"/>
        <v>Mark Wilson</v>
      </c>
      <c r="AH10" s="517">
        <f t="shared" ca="1" si="3"/>
        <v>28</v>
      </c>
      <c r="AI10" s="517">
        <f t="shared" ca="1" si="31"/>
        <v>2</v>
      </c>
      <c r="AJ10" s="394"/>
      <c r="AK10" s="368">
        <v>5</v>
      </c>
      <c r="AL10" s="369" t="str">
        <f t="shared" si="32"/>
        <v>Bernie Fitzsimon</v>
      </c>
      <c r="AM10" s="557">
        <f>[6]S5!$I$19</f>
        <v>280</v>
      </c>
      <c r="AN10" s="653"/>
      <c r="AO10" s="369" t="str">
        <f t="shared" si="33"/>
        <v>Bernie Fitzsimon</v>
      </c>
      <c r="AP10" s="398">
        <f t="shared" si="19"/>
        <v>0</v>
      </c>
      <c r="AQ10" s="398">
        <f t="shared" si="4"/>
        <v>0</v>
      </c>
      <c r="AR10" s="398">
        <f t="shared" si="5"/>
        <v>0</v>
      </c>
      <c r="AS10" s="398">
        <f t="shared" si="6"/>
        <v>0</v>
      </c>
      <c r="AT10" s="510">
        <f t="shared" si="7"/>
        <v>0</v>
      </c>
      <c r="AU10" s="511"/>
      <c r="AV10" s="417"/>
      <c r="AW10" s="508">
        <f t="shared" si="8"/>
        <v>280</v>
      </c>
      <c r="AX10" s="512">
        <f t="shared" si="9"/>
        <v>280</v>
      </c>
      <c r="AY10" s="512">
        <f t="shared" si="34"/>
        <v>14</v>
      </c>
      <c r="AZ10" s="513">
        <v>6</v>
      </c>
      <c r="BA10" s="512">
        <f t="shared" si="20"/>
        <v>14</v>
      </c>
      <c r="BB10" s="565">
        <f>MATCH(AZ10,$BA$5:BA37,0)</f>
        <v>23</v>
      </c>
      <c r="BC10" s="517" t="str">
        <f t="shared" ca="1" si="35"/>
        <v>Gary West</v>
      </c>
      <c r="BD10" s="517">
        <f t="shared" ca="1" si="21"/>
        <v>306</v>
      </c>
      <c r="BE10" s="517">
        <f t="shared" ca="1" si="22"/>
        <v>1</v>
      </c>
      <c r="BF10" s="394"/>
      <c r="BG10" s="394"/>
    </row>
    <row r="11" spans="1:59" ht="19.05" customHeight="1" thickBot="1">
      <c r="A11" s="368">
        <v>6</v>
      </c>
      <c r="B11" s="369" t="str">
        <f>[1]Blank!$B$6</f>
        <v>John Ford</v>
      </c>
      <c r="C11" s="566">
        <f>[3]R15!L11</f>
        <v>17.3</v>
      </c>
      <c r="D11" s="567">
        <f t="shared" si="10"/>
        <v>17</v>
      </c>
      <c r="E11" s="507">
        <f>[4]C16!$CW$35</f>
        <v>0</v>
      </c>
      <c r="F11" s="508">
        <f t="shared" si="23"/>
        <v>0</v>
      </c>
      <c r="G11" s="509">
        <f t="shared" si="24"/>
        <v>0</v>
      </c>
      <c r="H11" s="509">
        <f t="shared" si="25"/>
        <v>0</v>
      </c>
      <c r="I11" s="328" t="s">
        <v>130</v>
      </c>
      <c r="J11" s="568"/>
      <c r="K11" s="569">
        <f>[5]P6!$H$184</f>
        <v>0</v>
      </c>
      <c r="L11" s="570">
        <f>[5]P6!$J$184</f>
        <v>17.3</v>
      </c>
      <c r="M11" s="571">
        <f t="shared" si="11"/>
        <v>17</v>
      </c>
      <c r="N11" s="374" t="str">
        <f t="shared" si="12"/>
        <v>M</v>
      </c>
      <c r="O11" s="653">
        <f t="shared" si="26"/>
        <v>0</v>
      </c>
      <c r="P11" s="554" t="b">
        <f t="shared" si="27"/>
        <v>0</v>
      </c>
      <c r="Q11" s="554" t="b">
        <f t="shared" si="28"/>
        <v>0</v>
      </c>
      <c r="R11" s="653"/>
      <c r="S11" s="369" t="str">
        <f t="shared" si="29"/>
        <v>John Ford</v>
      </c>
      <c r="T11" s="398">
        <f t="shared" si="13"/>
        <v>0</v>
      </c>
      <c r="U11" s="398">
        <f t="shared" si="14"/>
        <v>0</v>
      </c>
      <c r="V11" s="398">
        <f t="shared" si="15"/>
        <v>0</v>
      </c>
      <c r="W11" s="398">
        <f t="shared" si="16"/>
        <v>0</v>
      </c>
      <c r="X11" s="510">
        <f t="shared" si="17"/>
        <v>0</v>
      </c>
      <c r="Y11" s="511"/>
      <c r="Z11" s="417"/>
      <c r="AA11" s="508">
        <f t="shared" si="30"/>
        <v>0</v>
      </c>
      <c r="AB11" s="512">
        <f t="shared" si="0"/>
        <v>0</v>
      </c>
      <c r="AC11" s="512">
        <f t="shared" si="1"/>
        <v>16</v>
      </c>
      <c r="AD11" s="513">
        <v>7</v>
      </c>
      <c r="AE11" s="514">
        <f t="shared" si="2"/>
        <v>16</v>
      </c>
      <c r="AF11" s="515">
        <f>MATCH(AD11,$AE$5:AE37,0)</f>
        <v>3</v>
      </c>
      <c r="AG11" s="516" t="str">
        <f t="shared" ca="1" si="18"/>
        <v>Dave Coates</v>
      </c>
      <c r="AH11" s="517">
        <f t="shared" ca="1" si="3"/>
        <v>25</v>
      </c>
      <c r="AI11" s="517">
        <f t="shared" ca="1" si="31"/>
        <v>0</v>
      </c>
      <c r="AJ11" s="394"/>
      <c r="AK11" s="368">
        <v>6</v>
      </c>
      <c r="AL11" s="369" t="str">
        <f t="shared" si="32"/>
        <v>John Ford</v>
      </c>
      <c r="AM11" s="557">
        <f>[6]S6!$I$19</f>
        <v>302</v>
      </c>
      <c r="AN11" s="653"/>
      <c r="AO11" s="369" t="str">
        <f t="shared" si="33"/>
        <v>John Ford</v>
      </c>
      <c r="AP11" s="398">
        <f t="shared" si="19"/>
        <v>0.5</v>
      </c>
      <c r="AQ11" s="398">
        <f t="shared" si="4"/>
        <v>0</v>
      </c>
      <c r="AR11" s="398">
        <f t="shared" si="5"/>
        <v>0</v>
      </c>
      <c r="AS11" s="398">
        <f t="shared" si="6"/>
        <v>0</v>
      </c>
      <c r="AT11" s="510">
        <f t="shared" si="7"/>
        <v>0</v>
      </c>
      <c r="AU11" s="511">
        <v>1</v>
      </c>
      <c r="AV11" s="417"/>
      <c r="AW11" s="508">
        <f t="shared" si="8"/>
        <v>302</v>
      </c>
      <c r="AX11" s="512">
        <f t="shared" si="9"/>
        <v>302.5</v>
      </c>
      <c r="AY11" s="512">
        <f t="shared" si="34"/>
        <v>9</v>
      </c>
      <c r="AZ11" s="513">
        <v>7</v>
      </c>
      <c r="BA11" s="512">
        <f t="shared" si="20"/>
        <v>9</v>
      </c>
      <c r="BB11" s="565">
        <f>MATCH(AZ11,$BA$5:BA37,0)</f>
        <v>5</v>
      </c>
      <c r="BC11" s="517" t="str">
        <f t="shared" ca="1" si="35"/>
        <v>Craig English</v>
      </c>
      <c r="BD11" s="517">
        <f t="shared" ca="1" si="21"/>
        <v>306</v>
      </c>
      <c r="BE11" s="517">
        <f t="shared" ca="1" si="22"/>
        <v>2</v>
      </c>
      <c r="BF11" s="394"/>
      <c r="BG11" s="394"/>
    </row>
    <row r="12" spans="1:59" ht="19.05" customHeight="1" thickBot="1">
      <c r="A12" s="368">
        <v>7</v>
      </c>
      <c r="B12" s="369" t="str">
        <f>[1]Blank!$B$7</f>
        <v>Gordon Grant</v>
      </c>
      <c r="C12" s="566">
        <f>[3]R15!L12</f>
        <v>21.6</v>
      </c>
      <c r="D12" s="567">
        <f t="shared" si="10"/>
        <v>22</v>
      </c>
      <c r="E12" s="507">
        <f>[4]C16!$DN$35</f>
        <v>0</v>
      </c>
      <c r="F12" s="508">
        <f t="shared" si="23"/>
        <v>0</v>
      </c>
      <c r="G12" s="509">
        <f t="shared" si="24"/>
        <v>0</v>
      </c>
      <c r="H12" s="509">
        <f t="shared" si="25"/>
        <v>0</v>
      </c>
      <c r="I12" s="328" t="s">
        <v>130</v>
      </c>
      <c r="J12" s="568"/>
      <c r="K12" s="569">
        <f>[5]P7!$H$184</f>
        <v>0</v>
      </c>
      <c r="L12" s="570">
        <f>[5]P7!$J$184</f>
        <v>21.6</v>
      </c>
      <c r="M12" s="571">
        <f t="shared" si="11"/>
        <v>22</v>
      </c>
      <c r="N12" s="374" t="str">
        <f t="shared" si="12"/>
        <v>H</v>
      </c>
      <c r="O12" s="653">
        <f t="shared" si="26"/>
        <v>0</v>
      </c>
      <c r="P12" s="554" t="b">
        <f t="shared" si="27"/>
        <v>0</v>
      </c>
      <c r="Q12" s="554" t="b">
        <f t="shared" si="28"/>
        <v>0</v>
      </c>
      <c r="R12" s="653"/>
      <c r="S12" s="369" t="str">
        <f t="shared" si="29"/>
        <v>Gordon Grant</v>
      </c>
      <c r="T12" s="398">
        <f t="shared" si="13"/>
        <v>0</v>
      </c>
      <c r="U12" s="398">
        <f t="shared" si="14"/>
        <v>0</v>
      </c>
      <c r="V12" s="398">
        <f t="shared" si="15"/>
        <v>0</v>
      </c>
      <c r="W12" s="398">
        <f t="shared" si="16"/>
        <v>0</v>
      </c>
      <c r="X12" s="510">
        <f t="shared" si="17"/>
        <v>0</v>
      </c>
      <c r="Y12" s="511"/>
      <c r="Z12" s="417"/>
      <c r="AA12" s="508">
        <f t="shared" si="30"/>
        <v>0</v>
      </c>
      <c r="AB12" s="512">
        <f t="shared" si="0"/>
        <v>0</v>
      </c>
      <c r="AC12" s="512">
        <f t="shared" si="1"/>
        <v>16</v>
      </c>
      <c r="AD12" s="513">
        <v>8</v>
      </c>
      <c r="AE12" s="514">
        <f t="shared" si="2"/>
        <v>16</v>
      </c>
      <c r="AF12" s="515">
        <f>MATCH(AD12,$AE$5:AE37,0)</f>
        <v>4</v>
      </c>
      <c r="AG12" s="516" t="str">
        <f t="shared" ca="1" si="18"/>
        <v>Andy Dodd</v>
      </c>
      <c r="AH12" s="517">
        <f t="shared" ca="1" si="3"/>
        <v>23</v>
      </c>
      <c r="AI12" s="517">
        <f t="shared" ca="1" si="31"/>
        <v>1</v>
      </c>
      <c r="AJ12" s="394"/>
      <c r="AK12" s="368">
        <v>7</v>
      </c>
      <c r="AL12" s="369" t="str">
        <f t="shared" si="32"/>
        <v>Gordon Grant</v>
      </c>
      <c r="AM12" s="557">
        <f>[6]S7!$I$19</f>
        <v>284</v>
      </c>
      <c r="AN12" s="653"/>
      <c r="AO12" s="369" t="str">
        <f t="shared" si="33"/>
        <v>Gordon Grant</v>
      </c>
      <c r="AP12" s="398">
        <f t="shared" si="19"/>
        <v>0</v>
      </c>
      <c r="AQ12" s="398">
        <f t="shared" si="4"/>
        <v>0</v>
      </c>
      <c r="AR12" s="398">
        <f t="shared" si="5"/>
        <v>0</v>
      </c>
      <c r="AS12" s="398">
        <f t="shared" si="6"/>
        <v>0</v>
      </c>
      <c r="AT12" s="510">
        <f t="shared" si="7"/>
        <v>0</v>
      </c>
      <c r="AU12" s="511"/>
      <c r="AV12" s="417"/>
      <c r="AW12" s="508">
        <f t="shared" si="8"/>
        <v>284</v>
      </c>
      <c r="AX12" s="512">
        <f t="shared" si="9"/>
        <v>284</v>
      </c>
      <c r="AY12" s="512">
        <f t="shared" si="34"/>
        <v>13</v>
      </c>
      <c r="AZ12" s="513">
        <v>8</v>
      </c>
      <c r="BA12" s="512">
        <f t="shared" si="20"/>
        <v>13</v>
      </c>
      <c r="BB12" s="565">
        <f>MATCH(AZ12,$BA$5:BA37,0)</f>
        <v>14</v>
      </c>
      <c r="BC12" s="517" t="str">
        <f t="shared" ca="1" si="35"/>
        <v>Bryan Mountford</v>
      </c>
      <c r="BD12" s="517">
        <f t="shared" ca="1" si="21"/>
        <v>305</v>
      </c>
      <c r="BE12" s="517">
        <f t="shared" ca="1" si="22"/>
        <v>0</v>
      </c>
      <c r="BF12" s="394"/>
      <c r="BG12" s="394"/>
    </row>
    <row r="13" spans="1:59" ht="19.05" customHeight="1" thickBot="1">
      <c r="A13" s="368">
        <v>8</v>
      </c>
      <c r="B13" s="369" t="str">
        <f>[1]Blank!$B$8</f>
        <v>Steve Grant</v>
      </c>
      <c r="C13" s="566">
        <f>[3]R15!L13</f>
        <v>25</v>
      </c>
      <c r="D13" s="567">
        <f t="shared" si="10"/>
        <v>25</v>
      </c>
      <c r="E13" s="507">
        <f>[4]C16!$EE$35</f>
        <v>0</v>
      </c>
      <c r="F13" s="508">
        <f t="shared" si="23"/>
        <v>0</v>
      </c>
      <c r="G13" s="509">
        <f t="shared" si="24"/>
        <v>0</v>
      </c>
      <c r="H13" s="509">
        <f t="shared" si="25"/>
        <v>0</v>
      </c>
      <c r="I13" s="328" t="s">
        <v>130</v>
      </c>
      <c r="J13" s="568"/>
      <c r="K13" s="569">
        <f>[5]P8!$H$184</f>
        <v>0</v>
      </c>
      <c r="L13" s="570">
        <f>[5]P8!$J$184</f>
        <v>25</v>
      </c>
      <c r="M13" s="571">
        <f t="shared" si="11"/>
        <v>25</v>
      </c>
      <c r="N13" s="374" t="str">
        <f t="shared" si="12"/>
        <v>H</v>
      </c>
      <c r="O13" s="653">
        <f t="shared" si="26"/>
        <v>0</v>
      </c>
      <c r="P13" s="554" t="b">
        <f t="shared" si="27"/>
        <v>0</v>
      </c>
      <c r="Q13" s="554" t="b">
        <f t="shared" si="28"/>
        <v>0</v>
      </c>
      <c r="R13" s="653"/>
      <c r="S13" s="369" t="str">
        <f t="shared" si="29"/>
        <v>Steve Grant</v>
      </c>
      <c r="T13" s="398">
        <f t="shared" si="13"/>
        <v>0</v>
      </c>
      <c r="U13" s="398">
        <f t="shared" si="14"/>
        <v>0</v>
      </c>
      <c r="V13" s="398">
        <f t="shared" si="15"/>
        <v>0</v>
      </c>
      <c r="W13" s="398">
        <f t="shared" si="16"/>
        <v>0</v>
      </c>
      <c r="X13" s="510">
        <f t="shared" si="17"/>
        <v>0</v>
      </c>
      <c r="Y13" s="511"/>
      <c r="Z13" s="417"/>
      <c r="AA13" s="508">
        <f t="shared" si="30"/>
        <v>0</v>
      </c>
      <c r="AB13" s="512">
        <f t="shared" si="0"/>
        <v>0</v>
      </c>
      <c r="AC13" s="512">
        <f t="shared" si="1"/>
        <v>16</v>
      </c>
      <c r="AD13" s="513">
        <v>9</v>
      </c>
      <c r="AE13" s="514">
        <f t="shared" si="2"/>
        <v>16</v>
      </c>
      <c r="AF13" s="515">
        <f>MATCH(AD13,$AE$5:AE37,0)</f>
        <v>16</v>
      </c>
      <c r="AG13" s="516" t="str">
        <f t="shared" ca="1" si="18"/>
        <v>Jim Rooks</v>
      </c>
      <c r="AH13" s="517">
        <f t="shared" ca="1" si="3"/>
        <v>23</v>
      </c>
      <c r="AI13" s="517">
        <f t="shared" ca="1" si="31"/>
        <v>0</v>
      </c>
      <c r="AJ13" s="394"/>
      <c r="AK13" s="368">
        <v>8</v>
      </c>
      <c r="AL13" s="369" t="str">
        <f t="shared" si="32"/>
        <v>Steve Grant</v>
      </c>
      <c r="AM13" s="557">
        <f>[6]S8!$I$19</f>
        <v>0</v>
      </c>
      <c r="AN13" s="653"/>
      <c r="AO13" s="369" t="str">
        <f t="shared" si="33"/>
        <v>Steve Grant</v>
      </c>
      <c r="AP13" s="398">
        <f t="shared" si="19"/>
        <v>0</v>
      </c>
      <c r="AQ13" s="398">
        <f t="shared" si="4"/>
        <v>0</v>
      </c>
      <c r="AR13" s="398">
        <f t="shared" si="5"/>
        <v>0</v>
      </c>
      <c r="AS13" s="398">
        <f t="shared" si="6"/>
        <v>0</v>
      </c>
      <c r="AT13" s="510">
        <f t="shared" si="7"/>
        <v>0</v>
      </c>
      <c r="AU13" s="511"/>
      <c r="AV13" s="417"/>
      <c r="AW13" s="508">
        <f t="shared" si="8"/>
        <v>0</v>
      </c>
      <c r="AX13" s="512">
        <f t="shared" si="9"/>
        <v>0</v>
      </c>
      <c r="AY13" s="512">
        <f t="shared" si="34"/>
        <v>24</v>
      </c>
      <c r="AZ13" s="513">
        <v>9</v>
      </c>
      <c r="BA13" s="512">
        <f t="shared" si="20"/>
        <v>24</v>
      </c>
      <c r="BB13" s="565">
        <f>MATCH(AZ13,$BA$5:BA37,0)</f>
        <v>7</v>
      </c>
      <c r="BC13" s="517" t="str">
        <f t="shared" ca="1" si="35"/>
        <v>John Ford</v>
      </c>
      <c r="BD13" s="517">
        <f t="shared" ca="1" si="21"/>
        <v>302</v>
      </c>
      <c r="BE13" s="517">
        <f t="shared" ca="1" si="22"/>
        <v>1</v>
      </c>
      <c r="BF13" s="394"/>
      <c r="BG13" s="394"/>
    </row>
    <row r="14" spans="1:59" ht="19.05" customHeight="1" thickBot="1">
      <c r="A14" s="368">
        <v>9</v>
      </c>
      <c r="B14" s="369" t="str">
        <f>[1]Blank!$B$9</f>
        <v>Derek Griffiths</v>
      </c>
      <c r="C14" s="566">
        <f>[3]R15!L14</f>
        <v>21.900000000000002</v>
      </c>
      <c r="D14" s="567">
        <f t="shared" si="10"/>
        <v>22</v>
      </c>
      <c r="E14" s="507">
        <f>[4]C16!$EV$35</f>
        <v>30</v>
      </c>
      <c r="F14" s="508">
        <f t="shared" si="23"/>
        <v>30</v>
      </c>
      <c r="G14" s="509">
        <f t="shared" si="24"/>
        <v>0</v>
      </c>
      <c r="H14" s="509">
        <f t="shared" si="25"/>
        <v>0</v>
      </c>
      <c r="I14" s="328" t="s">
        <v>231</v>
      </c>
      <c r="J14" s="568"/>
      <c r="K14" s="569">
        <f>[5]P9!$H$184</f>
        <v>0.2</v>
      </c>
      <c r="L14" s="570">
        <f>[5]P9!$J$184</f>
        <v>22.1</v>
      </c>
      <c r="M14" s="571">
        <f t="shared" si="11"/>
        <v>22</v>
      </c>
      <c r="N14" s="374" t="str">
        <f t="shared" si="12"/>
        <v>H</v>
      </c>
      <c r="O14" s="653">
        <f t="shared" si="26"/>
        <v>0</v>
      </c>
      <c r="P14" s="554" t="b">
        <f t="shared" si="27"/>
        <v>0</v>
      </c>
      <c r="Q14" s="554" t="b">
        <f t="shared" si="28"/>
        <v>0</v>
      </c>
      <c r="R14" s="653"/>
      <c r="S14" s="369" t="str">
        <f t="shared" si="29"/>
        <v>Derek Griffiths</v>
      </c>
      <c r="T14" s="398">
        <f t="shared" si="13"/>
        <v>0</v>
      </c>
      <c r="U14" s="398">
        <f t="shared" si="14"/>
        <v>0.4</v>
      </c>
      <c r="V14" s="398">
        <f t="shared" si="15"/>
        <v>0</v>
      </c>
      <c r="W14" s="398">
        <f t="shared" si="16"/>
        <v>0</v>
      </c>
      <c r="X14" s="510">
        <f t="shared" si="17"/>
        <v>0</v>
      </c>
      <c r="Y14" s="511">
        <v>2</v>
      </c>
      <c r="Z14" s="417"/>
      <c r="AA14" s="508">
        <f t="shared" si="30"/>
        <v>30</v>
      </c>
      <c r="AB14" s="512">
        <f t="shared" si="0"/>
        <v>30.4</v>
      </c>
      <c r="AC14" s="512">
        <f t="shared" si="1"/>
        <v>4</v>
      </c>
      <c r="AD14" s="513">
        <v>10</v>
      </c>
      <c r="AE14" s="514">
        <f t="shared" si="2"/>
        <v>4</v>
      </c>
      <c r="AF14" s="515">
        <f>MATCH(AD14,$AE$5:AE37,0)</f>
        <v>21</v>
      </c>
      <c r="AG14" s="516" t="str">
        <f t="shared" ca="1" si="18"/>
        <v>Dave Watts</v>
      </c>
      <c r="AH14" s="517">
        <f t="shared" ca="1" si="3"/>
        <v>21</v>
      </c>
      <c r="AI14" s="517">
        <f t="shared" ca="1" si="31"/>
        <v>0</v>
      </c>
      <c r="AJ14" s="394"/>
      <c r="AK14" s="368">
        <v>9</v>
      </c>
      <c r="AL14" s="369" t="str">
        <f t="shared" si="32"/>
        <v>Derek Griffiths</v>
      </c>
      <c r="AM14" s="557">
        <f>[6]S9!$I$19</f>
        <v>297</v>
      </c>
      <c r="AN14" s="653"/>
      <c r="AO14" s="369" t="str">
        <f t="shared" si="33"/>
        <v>Derek Griffiths</v>
      </c>
      <c r="AP14" s="398">
        <f t="shared" si="19"/>
        <v>0</v>
      </c>
      <c r="AQ14" s="398">
        <f t="shared" si="4"/>
        <v>0</v>
      </c>
      <c r="AR14" s="398">
        <f t="shared" si="5"/>
        <v>0</v>
      </c>
      <c r="AS14" s="398">
        <f t="shared" si="6"/>
        <v>0</v>
      </c>
      <c r="AT14" s="510">
        <f t="shared" si="7"/>
        <v>0</v>
      </c>
      <c r="AU14" s="511"/>
      <c r="AV14" s="417"/>
      <c r="AW14" s="508">
        <f t="shared" si="8"/>
        <v>297</v>
      </c>
      <c r="AX14" s="512">
        <f t="shared" si="9"/>
        <v>297</v>
      </c>
      <c r="AY14" s="512">
        <f t="shared" si="34"/>
        <v>11</v>
      </c>
      <c r="AZ14" s="513">
        <v>10</v>
      </c>
      <c r="BA14" s="512">
        <f t="shared" si="20"/>
        <v>11</v>
      </c>
      <c r="BB14" s="565">
        <f>MATCH(AZ14,$BA$5:BA37,0)</f>
        <v>21</v>
      </c>
      <c r="BC14" s="517" t="str">
        <f t="shared" ca="1" si="35"/>
        <v>Dave Watts</v>
      </c>
      <c r="BD14" s="517">
        <f t="shared" ca="1" si="21"/>
        <v>302</v>
      </c>
      <c r="BE14" s="517">
        <f t="shared" ca="1" si="22"/>
        <v>2</v>
      </c>
      <c r="BF14" s="394"/>
      <c r="BG14" s="394"/>
    </row>
    <row r="15" spans="1:59" ht="19.05" customHeight="1" thickBot="1">
      <c r="A15" s="368">
        <v>10</v>
      </c>
      <c r="B15" s="369" t="str">
        <f>[1]Blank!$B$10</f>
        <v>Ian Gunn</v>
      </c>
      <c r="C15" s="566">
        <f>[3]R15!L15</f>
        <v>28</v>
      </c>
      <c r="D15" s="567">
        <f t="shared" si="10"/>
        <v>28</v>
      </c>
      <c r="E15" s="507">
        <f>[4]C16!$FM$35</f>
        <v>12</v>
      </c>
      <c r="F15" s="508">
        <f t="shared" si="23"/>
        <v>12</v>
      </c>
      <c r="G15" s="509">
        <f t="shared" si="24"/>
        <v>0</v>
      </c>
      <c r="H15" s="509">
        <f t="shared" si="25"/>
        <v>0</v>
      </c>
      <c r="I15" s="328"/>
      <c r="J15" s="568"/>
      <c r="K15" s="569">
        <f>[5]P10!$H$184</f>
        <v>1</v>
      </c>
      <c r="L15" s="570">
        <f>[5]P10!$J$184</f>
        <v>28</v>
      </c>
      <c r="M15" s="571">
        <f t="shared" si="11"/>
        <v>28</v>
      </c>
      <c r="N15" s="374" t="str">
        <f t="shared" si="12"/>
        <v>H</v>
      </c>
      <c r="O15" s="653">
        <f t="shared" si="26"/>
        <v>0</v>
      </c>
      <c r="P15" s="554" t="b">
        <f t="shared" si="27"/>
        <v>0</v>
      </c>
      <c r="Q15" s="554" t="b">
        <f t="shared" si="28"/>
        <v>0</v>
      </c>
      <c r="R15" s="653"/>
      <c r="S15" s="369" t="str">
        <f t="shared" si="29"/>
        <v>Ian Gunn</v>
      </c>
      <c r="T15" s="398">
        <f t="shared" si="13"/>
        <v>0</v>
      </c>
      <c r="U15" s="398">
        <f t="shared" si="14"/>
        <v>0</v>
      </c>
      <c r="V15" s="398">
        <f t="shared" si="15"/>
        <v>0</v>
      </c>
      <c r="W15" s="398">
        <f t="shared" si="16"/>
        <v>0</v>
      </c>
      <c r="X15" s="510">
        <f t="shared" si="17"/>
        <v>0</v>
      </c>
      <c r="Y15" s="511"/>
      <c r="Z15" s="417"/>
      <c r="AA15" s="508">
        <f t="shared" si="30"/>
        <v>12</v>
      </c>
      <c r="AB15" s="512">
        <f t="shared" si="0"/>
        <v>12</v>
      </c>
      <c r="AC15" s="512">
        <f t="shared" si="1"/>
        <v>15</v>
      </c>
      <c r="AD15" s="513">
        <v>11</v>
      </c>
      <c r="AE15" s="514">
        <f t="shared" si="2"/>
        <v>15</v>
      </c>
      <c r="AF15" s="515">
        <f>MATCH(AD15,$AE$5:AE37,0)</f>
        <v>6</v>
      </c>
      <c r="AG15" s="516" t="str">
        <f t="shared" ca="1" si="18"/>
        <v>Bernie Fitzsimon</v>
      </c>
      <c r="AH15" s="517">
        <f t="shared" ca="1" si="3"/>
        <v>18</v>
      </c>
      <c r="AI15" s="517">
        <f t="shared" ca="1" si="31"/>
        <v>1</v>
      </c>
      <c r="AJ15" s="394"/>
      <c r="AK15" s="368">
        <v>10</v>
      </c>
      <c r="AL15" s="369" t="str">
        <f t="shared" si="32"/>
        <v>Ian Gunn</v>
      </c>
      <c r="AM15" s="557">
        <f>[6]S10!$I$19</f>
        <v>226</v>
      </c>
      <c r="AN15" s="653"/>
      <c r="AO15" s="369" t="str">
        <f t="shared" si="33"/>
        <v>Ian Gunn</v>
      </c>
      <c r="AP15" s="398">
        <f t="shared" si="19"/>
        <v>0.5</v>
      </c>
      <c r="AQ15" s="398">
        <f t="shared" si="4"/>
        <v>0</v>
      </c>
      <c r="AR15" s="398">
        <f t="shared" si="5"/>
        <v>0</v>
      </c>
      <c r="AS15" s="398">
        <f t="shared" si="6"/>
        <v>0</v>
      </c>
      <c r="AT15" s="510">
        <f t="shared" si="7"/>
        <v>0</v>
      </c>
      <c r="AU15" s="511">
        <v>1</v>
      </c>
      <c r="AV15" s="417"/>
      <c r="AW15" s="508">
        <f t="shared" si="8"/>
        <v>226</v>
      </c>
      <c r="AX15" s="512">
        <f t="shared" si="9"/>
        <v>226.5</v>
      </c>
      <c r="AY15" s="512">
        <f t="shared" si="34"/>
        <v>16</v>
      </c>
      <c r="AZ15" s="513">
        <v>11</v>
      </c>
      <c r="BA15" s="512">
        <f t="shared" si="20"/>
        <v>16</v>
      </c>
      <c r="BB15" s="565">
        <f>MATCH(AZ15,$BA$5:BA37,0)</f>
        <v>10</v>
      </c>
      <c r="BC15" s="517" t="str">
        <f t="shared" ca="1" si="35"/>
        <v>Derek Griffiths</v>
      </c>
      <c r="BD15" s="517">
        <f t="shared" ca="1" si="21"/>
        <v>297</v>
      </c>
      <c r="BE15" s="517">
        <f t="shared" ca="1" si="22"/>
        <v>0</v>
      </c>
      <c r="BF15" s="394"/>
      <c r="BG15" s="394"/>
    </row>
    <row r="16" spans="1:59" ht="19.05" customHeight="1" thickBot="1">
      <c r="A16" s="368">
        <v>11</v>
      </c>
      <c r="B16" s="369" t="str">
        <f>[1]Blank!$B$11</f>
        <v>Eddie Harrison</v>
      </c>
      <c r="C16" s="566">
        <f>[3]R15!L16</f>
        <v>15.5</v>
      </c>
      <c r="D16" s="567">
        <f t="shared" si="10"/>
        <v>16</v>
      </c>
      <c r="E16" s="507">
        <f>[4]C16!$GD$35</f>
        <v>36</v>
      </c>
      <c r="F16" s="508">
        <f t="shared" si="23"/>
        <v>41</v>
      </c>
      <c r="G16" s="509">
        <f t="shared" si="24"/>
        <v>5</v>
      </c>
      <c r="H16" s="509">
        <f t="shared" si="25"/>
        <v>0</v>
      </c>
      <c r="I16" s="328"/>
      <c r="J16" s="568" t="s">
        <v>173</v>
      </c>
      <c r="K16" s="569">
        <f>[5]P11!$H$184</f>
        <v>-2</v>
      </c>
      <c r="L16" s="570">
        <f>[5]P11!$J$184</f>
        <v>13.5</v>
      </c>
      <c r="M16" s="571">
        <f t="shared" si="11"/>
        <v>14</v>
      </c>
      <c r="N16" s="374" t="str">
        <f t="shared" si="12"/>
        <v>M</v>
      </c>
      <c r="O16" s="653">
        <f t="shared" si="26"/>
        <v>1</v>
      </c>
      <c r="P16" s="554">
        <f t="shared" si="27"/>
        <v>1</v>
      </c>
      <c r="Q16" s="554" t="b">
        <f t="shared" si="28"/>
        <v>0</v>
      </c>
      <c r="R16" s="653"/>
      <c r="S16" s="369" t="str">
        <f t="shared" si="29"/>
        <v>Eddie Harrison</v>
      </c>
      <c r="T16" s="398">
        <f t="shared" si="13"/>
        <v>0</v>
      </c>
      <c r="U16" s="398">
        <f t="shared" si="14"/>
        <v>0</v>
      </c>
      <c r="V16" s="398">
        <f t="shared" si="15"/>
        <v>0</v>
      </c>
      <c r="W16" s="398">
        <f t="shared" si="16"/>
        <v>0</v>
      </c>
      <c r="X16" s="510">
        <f t="shared" si="17"/>
        <v>0</v>
      </c>
      <c r="Y16" s="511"/>
      <c r="Z16" s="417"/>
      <c r="AA16" s="508">
        <f t="shared" si="30"/>
        <v>41</v>
      </c>
      <c r="AB16" s="512">
        <f t="shared" si="0"/>
        <v>41</v>
      </c>
      <c r="AC16" s="512">
        <f t="shared" si="1"/>
        <v>1</v>
      </c>
      <c r="AD16" s="513">
        <v>12</v>
      </c>
      <c r="AE16" s="514">
        <f t="shared" si="2"/>
        <v>1</v>
      </c>
      <c r="AF16" s="515">
        <f>MATCH(AD16,$AE$5:AE37,0)</f>
        <v>23</v>
      </c>
      <c r="AG16" s="516" t="str">
        <f t="shared" ca="1" si="18"/>
        <v>Gary West</v>
      </c>
      <c r="AH16" s="517">
        <f t="shared" ca="1" si="3"/>
        <v>18</v>
      </c>
      <c r="AI16" s="517">
        <f t="shared" ca="1" si="31"/>
        <v>2</v>
      </c>
      <c r="AJ16" s="394"/>
      <c r="AK16" s="368">
        <v>11</v>
      </c>
      <c r="AL16" s="369" t="str">
        <f t="shared" si="32"/>
        <v>Eddie Harrison</v>
      </c>
      <c r="AM16" s="557">
        <f>[6]S11!$I$19</f>
        <v>238</v>
      </c>
      <c r="AN16" s="653"/>
      <c r="AO16" s="369" t="str">
        <f t="shared" si="33"/>
        <v>Eddie Harrison</v>
      </c>
      <c r="AP16" s="398">
        <f t="shared" si="19"/>
        <v>0</v>
      </c>
      <c r="AQ16" s="398">
        <f t="shared" si="4"/>
        <v>0</v>
      </c>
      <c r="AR16" s="398">
        <f t="shared" si="5"/>
        <v>0</v>
      </c>
      <c r="AS16" s="398">
        <f t="shared" si="6"/>
        <v>0</v>
      </c>
      <c r="AT16" s="510">
        <f t="shared" si="7"/>
        <v>0</v>
      </c>
      <c r="AU16" s="511"/>
      <c r="AV16" s="417"/>
      <c r="AW16" s="508">
        <f t="shared" si="8"/>
        <v>238</v>
      </c>
      <c r="AX16" s="512">
        <f t="shared" si="9"/>
        <v>238</v>
      </c>
      <c r="AY16" s="512">
        <f t="shared" si="34"/>
        <v>15</v>
      </c>
      <c r="AZ16" s="513">
        <v>12</v>
      </c>
      <c r="BA16" s="512">
        <f t="shared" si="20"/>
        <v>15</v>
      </c>
      <c r="BB16" s="565">
        <f>MATCH(AZ16,$BA$5:BA37,0)</f>
        <v>3</v>
      </c>
      <c r="BC16" s="517" t="str">
        <f t="shared" ca="1" si="35"/>
        <v>Dave Coates</v>
      </c>
      <c r="BD16" s="517">
        <f t="shared" ca="1" si="21"/>
        <v>285</v>
      </c>
      <c r="BE16" s="517">
        <f t="shared" ca="1" si="22"/>
        <v>0</v>
      </c>
      <c r="BF16" s="394"/>
      <c r="BG16" s="394"/>
    </row>
    <row r="17" spans="1:59" ht="19.05" customHeight="1" thickBot="1">
      <c r="A17" s="368">
        <v>12</v>
      </c>
      <c r="B17" s="369" t="str">
        <f>[1]Blank!$B$12</f>
        <v>Tom McDonald</v>
      </c>
      <c r="C17" s="566">
        <f>[3]R15!L17</f>
        <v>21</v>
      </c>
      <c r="D17" s="567">
        <f t="shared" si="10"/>
        <v>21</v>
      </c>
      <c r="E17" s="507">
        <f>[4]C16!$GU$35</f>
        <v>0</v>
      </c>
      <c r="F17" s="508">
        <f t="shared" si="23"/>
        <v>0</v>
      </c>
      <c r="G17" s="509">
        <f t="shared" si="24"/>
        <v>0</v>
      </c>
      <c r="H17" s="509">
        <f t="shared" si="25"/>
        <v>0</v>
      </c>
      <c r="I17" s="328" t="s">
        <v>130</v>
      </c>
      <c r="J17" s="568"/>
      <c r="K17" s="569">
        <f>[5]P12!$H$184</f>
        <v>0</v>
      </c>
      <c r="L17" s="570">
        <f>[5]P12!$J$184</f>
        <v>21</v>
      </c>
      <c r="M17" s="571">
        <f t="shared" si="11"/>
        <v>21</v>
      </c>
      <c r="N17" s="374" t="str">
        <f t="shared" si="12"/>
        <v>H</v>
      </c>
      <c r="O17" s="653">
        <f t="shared" si="26"/>
        <v>0</v>
      </c>
      <c r="P17" s="554" t="b">
        <f t="shared" si="27"/>
        <v>0</v>
      </c>
      <c r="Q17" s="554" t="b">
        <f t="shared" si="28"/>
        <v>0</v>
      </c>
      <c r="R17" s="653"/>
      <c r="S17" s="369" t="str">
        <f t="shared" si="29"/>
        <v>Tom McDonald</v>
      </c>
      <c r="T17" s="398">
        <f t="shared" si="13"/>
        <v>0</v>
      </c>
      <c r="U17" s="398">
        <f t="shared" si="14"/>
        <v>0</v>
      </c>
      <c r="V17" s="398">
        <f t="shared" si="15"/>
        <v>0</v>
      </c>
      <c r="W17" s="398">
        <f t="shared" si="16"/>
        <v>0</v>
      </c>
      <c r="X17" s="510">
        <f t="shared" si="17"/>
        <v>0</v>
      </c>
      <c r="Y17" s="511"/>
      <c r="Z17" s="417"/>
      <c r="AA17" s="508">
        <f t="shared" si="30"/>
        <v>0</v>
      </c>
      <c r="AB17" s="512">
        <f t="shared" si="0"/>
        <v>0</v>
      </c>
      <c r="AC17" s="512">
        <f t="shared" si="1"/>
        <v>16</v>
      </c>
      <c r="AD17" s="513">
        <v>13</v>
      </c>
      <c r="AE17" s="514">
        <f t="shared" si="2"/>
        <v>16</v>
      </c>
      <c r="AF17" s="515">
        <f>MATCH(AD17,$AE$5:AE37,0)</f>
        <v>22</v>
      </c>
      <c r="AG17" s="516" t="str">
        <f t="shared" ca="1" si="18"/>
        <v>Alan Welsh</v>
      </c>
      <c r="AH17" s="517">
        <f t="shared" ca="1" si="3"/>
        <v>16</v>
      </c>
      <c r="AI17" s="517">
        <f t="shared" ca="1" si="31"/>
        <v>0</v>
      </c>
      <c r="AJ17" s="394"/>
      <c r="AK17" s="368">
        <v>12</v>
      </c>
      <c r="AL17" s="369" t="str">
        <f t="shared" si="32"/>
        <v>Tom McDonald</v>
      </c>
      <c r="AM17" s="557">
        <f>[6]S12!$I$19</f>
        <v>71</v>
      </c>
      <c r="AN17" s="653"/>
      <c r="AO17" s="369" t="str">
        <f t="shared" si="33"/>
        <v>Tom McDonald</v>
      </c>
      <c r="AP17" s="398">
        <f t="shared" si="19"/>
        <v>0</v>
      </c>
      <c r="AQ17" s="398">
        <f t="shared" si="4"/>
        <v>0</v>
      </c>
      <c r="AR17" s="398">
        <f t="shared" si="5"/>
        <v>0</v>
      </c>
      <c r="AS17" s="398">
        <f t="shared" si="6"/>
        <v>0</v>
      </c>
      <c r="AT17" s="510">
        <f t="shared" si="7"/>
        <v>0</v>
      </c>
      <c r="AU17" s="511"/>
      <c r="AV17" s="417"/>
      <c r="AW17" s="508">
        <f t="shared" si="8"/>
        <v>71</v>
      </c>
      <c r="AX17" s="512">
        <f t="shared" si="9"/>
        <v>71</v>
      </c>
      <c r="AY17" s="512">
        <f t="shared" si="34"/>
        <v>22</v>
      </c>
      <c r="AZ17" s="513">
        <v>13</v>
      </c>
      <c r="BA17" s="512">
        <f t="shared" si="20"/>
        <v>22</v>
      </c>
      <c r="BB17" s="565">
        <f>MATCH(AZ17,$BA$5:BA37,0)</f>
        <v>8</v>
      </c>
      <c r="BC17" s="517" t="str">
        <f t="shared" ca="1" si="35"/>
        <v>Gordon Grant</v>
      </c>
      <c r="BD17" s="517">
        <f t="shared" ca="1" si="21"/>
        <v>284</v>
      </c>
      <c r="BE17" s="517">
        <f t="shared" ca="1" si="22"/>
        <v>0</v>
      </c>
      <c r="BF17" s="394"/>
      <c r="BG17" s="394"/>
    </row>
    <row r="18" spans="1:59" ht="19.05" customHeight="1" thickBot="1">
      <c r="A18" s="368">
        <v>13</v>
      </c>
      <c r="B18" s="369" t="str">
        <f>[1]Blank!$B$13</f>
        <v>Bryan Mountford</v>
      </c>
      <c r="C18" s="566">
        <f>[3]R15!L18</f>
        <v>23</v>
      </c>
      <c r="D18" s="567">
        <f t="shared" si="10"/>
        <v>23</v>
      </c>
      <c r="E18" s="507">
        <f>[4]C16!$P$74</f>
        <v>30</v>
      </c>
      <c r="F18" s="508">
        <f t="shared" si="23"/>
        <v>30</v>
      </c>
      <c r="G18" s="509">
        <f t="shared" si="24"/>
        <v>0</v>
      </c>
      <c r="H18" s="509">
        <f t="shared" si="25"/>
        <v>0</v>
      </c>
      <c r="I18" s="328" t="s">
        <v>232</v>
      </c>
      <c r="J18" s="568"/>
      <c r="K18" s="569">
        <f>[5]P13!$H$184</f>
        <v>0.2</v>
      </c>
      <c r="L18" s="570">
        <f>[5]P13!$J$184</f>
        <v>23.2</v>
      </c>
      <c r="M18" s="571">
        <f t="shared" si="11"/>
        <v>23</v>
      </c>
      <c r="N18" s="374" t="str">
        <f t="shared" si="12"/>
        <v>H</v>
      </c>
      <c r="O18" s="653">
        <f t="shared" si="26"/>
        <v>0</v>
      </c>
      <c r="P18" s="554" t="b">
        <f t="shared" si="27"/>
        <v>0</v>
      </c>
      <c r="Q18" s="554" t="b">
        <f t="shared" si="28"/>
        <v>0</v>
      </c>
      <c r="R18" s="653"/>
      <c r="S18" s="369" t="str">
        <f t="shared" si="29"/>
        <v>Bryan Mountford</v>
      </c>
      <c r="T18" s="398">
        <f t="shared" si="13"/>
        <v>0.5</v>
      </c>
      <c r="U18" s="398">
        <f t="shared" si="14"/>
        <v>0</v>
      </c>
      <c r="V18" s="398">
        <f t="shared" si="15"/>
        <v>0</v>
      </c>
      <c r="W18" s="398">
        <f t="shared" si="16"/>
        <v>0</v>
      </c>
      <c r="X18" s="510">
        <f t="shared" si="17"/>
        <v>0</v>
      </c>
      <c r="Y18" s="511">
        <v>1</v>
      </c>
      <c r="Z18" s="417"/>
      <c r="AA18" s="508">
        <f t="shared" si="30"/>
        <v>30</v>
      </c>
      <c r="AB18" s="512">
        <f t="shared" si="0"/>
        <v>30.5</v>
      </c>
      <c r="AC18" s="512">
        <f t="shared" si="1"/>
        <v>3</v>
      </c>
      <c r="AD18" s="513">
        <v>14</v>
      </c>
      <c r="AE18" s="514">
        <f t="shared" si="2"/>
        <v>3</v>
      </c>
      <c r="AF18" s="515">
        <f>MATCH(AD18,$AE$5:AE37,0)</f>
        <v>19</v>
      </c>
      <c r="AG18" s="516" t="str">
        <f t="shared" ca="1" si="18"/>
        <v>Brian Slack</v>
      </c>
      <c r="AH18" s="517">
        <f t="shared" ca="1" si="3"/>
        <v>14</v>
      </c>
      <c r="AI18" s="517">
        <f t="shared" ca="1" si="31"/>
        <v>0</v>
      </c>
      <c r="AJ18" s="394"/>
      <c r="AK18" s="368">
        <v>13</v>
      </c>
      <c r="AL18" s="369" t="str">
        <f t="shared" si="32"/>
        <v>Bryan Mountford</v>
      </c>
      <c r="AM18" s="557">
        <f>[6]S13!$I$19</f>
        <v>305</v>
      </c>
      <c r="AN18" s="653"/>
      <c r="AO18" s="369" t="str">
        <f t="shared" si="33"/>
        <v>Bryan Mountford</v>
      </c>
      <c r="AP18" s="398">
        <f t="shared" si="19"/>
        <v>0</v>
      </c>
      <c r="AQ18" s="398">
        <f t="shared" si="4"/>
        <v>0</v>
      </c>
      <c r="AR18" s="398">
        <f t="shared" si="5"/>
        <v>0</v>
      </c>
      <c r="AS18" s="398">
        <f t="shared" si="6"/>
        <v>0</v>
      </c>
      <c r="AT18" s="510">
        <f t="shared" si="7"/>
        <v>0</v>
      </c>
      <c r="AU18" s="511"/>
      <c r="AV18" s="417"/>
      <c r="AW18" s="508">
        <f t="shared" si="8"/>
        <v>305</v>
      </c>
      <c r="AX18" s="512">
        <f t="shared" si="9"/>
        <v>305</v>
      </c>
      <c r="AY18" s="512">
        <f t="shared" si="34"/>
        <v>8</v>
      </c>
      <c r="AZ18" s="513">
        <v>14</v>
      </c>
      <c r="BA18" s="512">
        <f t="shared" si="20"/>
        <v>8</v>
      </c>
      <c r="BB18" s="565">
        <f>MATCH(AZ18,$BA$5:BA37,0)</f>
        <v>6</v>
      </c>
      <c r="BC18" s="517" t="str">
        <f t="shared" ca="1" si="35"/>
        <v>Bernie Fitzsimon</v>
      </c>
      <c r="BD18" s="517">
        <f t="shared" ca="1" si="21"/>
        <v>280</v>
      </c>
      <c r="BE18" s="517">
        <f t="shared" ca="1" si="22"/>
        <v>0</v>
      </c>
      <c r="BF18" s="394"/>
      <c r="BG18" s="394"/>
    </row>
    <row r="19" spans="1:59" ht="19.05" customHeight="1" thickBot="1">
      <c r="A19" s="368">
        <v>14</v>
      </c>
      <c r="B19" s="369" t="str">
        <f>[1]Blank!$B$14</f>
        <v>Paul Rawlinson</v>
      </c>
      <c r="C19" s="566">
        <f>[3]R15!L19</f>
        <v>17.600000000000001</v>
      </c>
      <c r="D19" s="567">
        <f t="shared" si="10"/>
        <v>18</v>
      </c>
      <c r="E19" s="507">
        <f>[4]C16!$AG$74</f>
        <v>0</v>
      </c>
      <c r="F19" s="508">
        <f t="shared" si="23"/>
        <v>0</v>
      </c>
      <c r="G19" s="509">
        <f t="shared" si="24"/>
        <v>0</v>
      </c>
      <c r="H19" s="509">
        <f t="shared" si="25"/>
        <v>0</v>
      </c>
      <c r="I19" s="328" t="s">
        <v>130</v>
      </c>
      <c r="J19" s="568"/>
      <c r="K19" s="569">
        <f>[5]P14!$H$184</f>
        <v>0</v>
      </c>
      <c r="L19" s="570">
        <f>[5]P14!$J$184</f>
        <v>17.600000000000001</v>
      </c>
      <c r="M19" s="571">
        <f t="shared" si="11"/>
        <v>18</v>
      </c>
      <c r="N19" s="374" t="str">
        <f t="shared" si="12"/>
        <v>M</v>
      </c>
      <c r="O19" s="653">
        <f t="shared" si="26"/>
        <v>0</v>
      </c>
      <c r="P19" s="554" t="b">
        <f t="shared" si="27"/>
        <v>0</v>
      </c>
      <c r="Q19" s="554" t="b">
        <f t="shared" si="28"/>
        <v>0</v>
      </c>
      <c r="R19" s="653"/>
      <c r="S19" s="369" t="str">
        <f t="shared" si="29"/>
        <v>Paul Rawlinson</v>
      </c>
      <c r="T19" s="398">
        <f t="shared" si="13"/>
        <v>0</v>
      </c>
      <c r="U19" s="398">
        <f t="shared" si="14"/>
        <v>0</v>
      </c>
      <c r="V19" s="398">
        <f t="shared" si="15"/>
        <v>0</v>
      </c>
      <c r="W19" s="398">
        <f t="shared" si="16"/>
        <v>0</v>
      </c>
      <c r="X19" s="510">
        <f t="shared" si="17"/>
        <v>0</v>
      </c>
      <c r="Y19" s="511"/>
      <c r="Z19" s="417"/>
      <c r="AA19" s="508">
        <f t="shared" si="30"/>
        <v>0</v>
      </c>
      <c r="AB19" s="512">
        <f t="shared" si="0"/>
        <v>0</v>
      </c>
      <c r="AC19" s="512">
        <f t="shared" si="1"/>
        <v>16</v>
      </c>
      <c r="AD19" s="513">
        <v>15</v>
      </c>
      <c r="AE19" s="514">
        <f t="shared" si="2"/>
        <v>16</v>
      </c>
      <c r="AF19" s="515">
        <f>MATCH(AD19,$AE$5:AE37,0)</f>
        <v>11</v>
      </c>
      <c r="AG19" s="516" t="str">
        <f t="shared" ca="1" si="18"/>
        <v>Ian Gunn</v>
      </c>
      <c r="AH19" s="517">
        <f t="shared" ca="1" si="3"/>
        <v>12</v>
      </c>
      <c r="AI19" s="517">
        <f t="shared" ca="1" si="31"/>
        <v>0</v>
      </c>
      <c r="AJ19" s="394"/>
      <c r="AK19" s="368">
        <v>14</v>
      </c>
      <c r="AL19" s="369" t="str">
        <f t="shared" si="32"/>
        <v>Paul Rawlinson</v>
      </c>
      <c r="AM19" s="557">
        <f>[6]S14!$I$19</f>
        <v>67</v>
      </c>
      <c r="AN19" s="653"/>
      <c r="AO19" s="369" t="str">
        <f t="shared" si="33"/>
        <v>Paul Rawlinson</v>
      </c>
      <c r="AP19" s="398">
        <f t="shared" si="19"/>
        <v>0</v>
      </c>
      <c r="AQ19" s="398">
        <f t="shared" si="4"/>
        <v>0</v>
      </c>
      <c r="AR19" s="398">
        <f t="shared" si="5"/>
        <v>0</v>
      </c>
      <c r="AS19" s="398">
        <f t="shared" si="6"/>
        <v>0</v>
      </c>
      <c r="AT19" s="510">
        <f t="shared" si="7"/>
        <v>0</v>
      </c>
      <c r="AU19" s="511"/>
      <c r="AV19" s="417"/>
      <c r="AW19" s="508">
        <f t="shared" si="8"/>
        <v>67</v>
      </c>
      <c r="AX19" s="512">
        <f t="shared" si="9"/>
        <v>67</v>
      </c>
      <c r="AY19" s="512">
        <f t="shared" si="34"/>
        <v>23</v>
      </c>
      <c r="AZ19" s="513">
        <v>15</v>
      </c>
      <c r="BA19" s="512">
        <f t="shared" si="20"/>
        <v>23</v>
      </c>
      <c r="BB19" s="565">
        <f>MATCH(AZ19,$BA$5:BA37,0)</f>
        <v>12</v>
      </c>
      <c r="BC19" s="517" t="str">
        <f t="shared" ca="1" si="35"/>
        <v>Eddie Harrison</v>
      </c>
      <c r="BD19" s="517">
        <f t="shared" ca="1" si="21"/>
        <v>238</v>
      </c>
      <c r="BE19" s="517">
        <f t="shared" ca="1" si="22"/>
        <v>0</v>
      </c>
      <c r="BF19" s="394"/>
      <c r="BG19" s="394"/>
    </row>
    <row r="20" spans="1:59" ht="19.05" customHeight="1" thickBot="1">
      <c r="A20" s="368">
        <v>15</v>
      </c>
      <c r="B20" s="369" t="str">
        <f>[1]Blank!$B$15</f>
        <v>Jim Rooks</v>
      </c>
      <c r="C20" s="566">
        <f>[3]R15!L20</f>
        <v>11.7</v>
      </c>
      <c r="D20" s="567">
        <f t="shared" si="10"/>
        <v>12</v>
      </c>
      <c r="E20" s="507">
        <f>[4]C16!$AX$74</f>
        <v>23</v>
      </c>
      <c r="F20" s="508">
        <f t="shared" si="23"/>
        <v>23</v>
      </c>
      <c r="G20" s="509">
        <f t="shared" si="24"/>
        <v>0</v>
      </c>
      <c r="H20" s="509">
        <f t="shared" si="25"/>
        <v>0</v>
      </c>
      <c r="I20" s="328" t="s">
        <v>233</v>
      </c>
      <c r="J20" s="568"/>
      <c r="K20" s="569">
        <f>[5]P15!$H$184</f>
        <v>1</v>
      </c>
      <c r="L20" s="570">
        <f>[5]P15!$J$184</f>
        <v>12.7</v>
      </c>
      <c r="M20" s="571">
        <f t="shared" si="11"/>
        <v>13</v>
      </c>
      <c r="N20" s="374" t="str">
        <f t="shared" si="12"/>
        <v>M</v>
      </c>
      <c r="O20" s="653">
        <f t="shared" si="26"/>
        <v>0</v>
      </c>
      <c r="P20" s="554" t="b">
        <f t="shared" si="27"/>
        <v>0</v>
      </c>
      <c r="Q20" s="554" t="b">
        <f t="shared" si="28"/>
        <v>0</v>
      </c>
      <c r="R20" s="653"/>
      <c r="S20" s="369" t="str">
        <f t="shared" si="29"/>
        <v>Jim Rooks</v>
      </c>
      <c r="T20" s="398">
        <f t="shared" si="13"/>
        <v>0</v>
      </c>
      <c r="U20" s="398">
        <f t="shared" si="14"/>
        <v>0</v>
      </c>
      <c r="V20" s="398">
        <f t="shared" si="15"/>
        <v>0</v>
      </c>
      <c r="W20" s="398">
        <f t="shared" si="16"/>
        <v>0</v>
      </c>
      <c r="X20" s="510">
        <f t="shared" si="17"/>
        <v>0</v>
      </c>
      <c r="Y20" s="511"/>
      <c r="Z20" s="417"/>
      <c r="AA20" s="508">
        <f t="shared" si="30"/>
        <v>23</v>
      </c>
      <c r="AB20" s="512">
        <f t="shared" si="0"/>
        <v>23</v>
      </c>
      <c r="AC20" s="512">
        <f t="shared" si="1"/>
        <v>9</v>
      </c>
      <c r="AD20" s="513">
        <v>16</v>
      </c>
      <c r="AE20" s="514">
        <f t="shared" si="2"/>
        <v>9</v>
      </c>
      <c r="AF20" s="515">
        <f>MATCH(AD20,$AE$5:AE37,0)</f>
        <v>1</v>
      </c>
      <c r="AG20" s="516" t="str">
        <f t="shared" ca="1" si="18"/>
        <v>Bar the above</v>
      </c>
      <c r="AH20" s="517">
        <f t="shared" ca="1" si="3"/>
        <v>0</v>
      </c>
      <c r="AI20" s="517">
        <f t="shared" ca="1" si="31"/>
        <v>0</v>
      </c>
      <c r="AJ20" s="394"/>
      <c r="AK20" s="368">
        <v>15</v>
      </c>
      <c r="AL20" s="369" t="str">
        <f t="shared" si="32"/>
        <v>Jim Rooks</v>
      </c>
      <c r="AM20" s="557">
        <f>[6]S15!$I$19</f>
        <v>321</v>
      </c>
      <c r="AN20" s="653"/>
      <c r="AO20" s="369" t="str">
        <f t="shared" si="33"/>
        <v>Jim Rooks</v>
      </c>
      <c r="AP20" s="398">
        <f t="shared" si="19"/>
        <v>0</v>
      </c>
      <c r="AQ20" s="398">
        <f t="shared" si="4"/>
        <v>0</v>
      </c>
      <c r="AR20" s="398">
        <f t="shared" si="5"/>
        <v>0</v>
      </c>
      <c r="AS20" s="398">
        <f t="shared" si="6"/>
        <v>0</v>
      </c>
      <c r="AT20" s="510">
        <f t="shared" si="7"/>
        <v>0</v>
      </c>
      <c r="AU20" s="511"/>
      <c r="AV20" s="417"/>
      <c r="AW20" s="508">
        <f t="shared" si="8"/>
        <v>321</v>
      </c>
      <c r="AX20" s="512">
        <f t="shared" si="9"/>
        <v>321</v>
      </c>
      <c r="AY20" s="512">
        <f t="shared" si="34"/>
        <v>5</v>
      </c>
      <c r="AZ20" s="513">
        <v>16</v>
      </c>
      <c r="BA20" s="512">
        <f t="shared" si="20"/>
        <v>5</v>
      </c>
      <c r="BB20" s="565">
        <f>MATCH(AZ20,$BA$5:BA37,0)</f>
        <v>11</v>
      </c>
      <c r="BC20" s="517" t="str">
        <f t="shared" ca="1" si="35"/>
        <v>Ian Gunn</v>
      </c>
      <c r="BD20" s="517">
        <f t="shared" ca="1" si="21"/>
        <v>226</v>
      </c>
      <c r="BE20" s="517">
        <f t="shared" ca="1" si="22"/>
        <v>1</v>
      </c>
      <c r="BF20" s="394"/>
      <c r="BG20" s="394"/>
    </row>
    <row r="21" spans="1:59" ht="19.05" customHeight="1" thickBot="1">
      <c r="A21" s="368">
        <v>16</v>
      </c>
      <c r="B21" s="369" t="str">
        <f>[1]Blank!$B$16</f>
        <v>Steve Rudd</v>
      </c>
      <c r="C21" s="566">
        <f>[3]R15!L21</f>
        <v>24.200000000000003</v>
      </c>
      <c r="D21" s="567">
        <f t="shared" si="10"/>
        <v>24</v>
      </c>
      <c r="E21" s="507">
        <f>[4]C16!$BO$74</f>
        <v>0</v>
      </c>
      <c r="F21" s="508">
        <f t="shared" si="23"/>
        <v>0</v>
      </c>
      <c r="G21" s="509">
        <f t="shared" si="24"/>
        <v>0</v>
      </c>
      <c r="H21" s="509">
        <f t="shared" si="25"/>
        <v>0</v>
      </c>
      <c r="I21" s="328" t="s">
        <v>130</v>
      </c>
      <c r="J21" s="568"/>
      <c r="K21" s="569">
        <f>[5]P16!$H$184</f>
        <v>0</v>
      </c>
      <c r="L21" s="570">
        <f>[5]P16!$J$184</f>
        <v>24.200000000000003</v>
      </c>
      <c r="M21" s="571">
        <f t="shared" si="11"/>
        <v>24</v>
      </c>
      <c r="N21" s="374" t="str">
        <f t="shared" si="12"/>
        <v>H</v>
      </c>
      <c r="O21" s="653">
        <f t="shared" si="26"/>
        <v>0</v>
      </c>
      <c r="P21" s="554" t="b">
        <f t="shared" si="27"/>
        <v>0</v>
      </c>
      <c r="Q21" s="554" t="b">
        <f t="shared" si="28"/>
        <v>0</v>
      </c>
      <c r="R21" s="653"/>
      <c r="S21" s="369" t="str">
        <f t="shared" si="29"/>
        <v>Steve Rudd</v>
      </c>
      <c r="T21" s="398">
        <f t="shared" si="13"/>
        <v>0</v>
      </c>
      <c r="U21" s="398">
        <f t="shared" si="14"/>
        <v>0</v>
      </c>
      <c r="V21" s="398">
        <f t="shared" si="15"/>
        <v>0</v>
      </c>
      <c r="W21" s="398">
        <f t="shared" si="16"/>
        <v>0</v>
      </c>
      <c r="X21" s="510">
        <f t="shared" si="17"/>
        <v>0</v>
      </c>
      <c r="Y21" s="511"/>
      <c r="Z21" s="417"/>
      <c r="AA21" s="508">
        <f t="shared" si="30"/>
        <v>0</v>
      </c>
      <c r="AB21" s="512">
        <f t="shared" si="0"/>
        <v>0</v>
      </c>
      <c r="AC21" s="512">
        <f t="shared" si="1"/>
        <v>16</v>
      </c>
      <c r="AD21" s="776">
        <v>17</v>
      </c>
      <c r="AE21" s="777">
        <f t="shared" si="2"/>
        <v>16</v>
      </c>
      <c r="AF21" s="778" t="e">
        <f>MATCH(AD21,$AE$5:AE37,0)</f>
        <v>#N/A</v>
      </c>
      <c r="AG21" s="779" t="e">
        <f t="shared" ca="1" si="18"/>
        <v>#N/A</v>
      </c>
      <c r="AH21" s="780" t="e">
        <f t="shared" ca="1" si="3"/>
        <v>#N/A</v>
      </c>
      <c r="AI21" s="780" t="e">
        <f t="shared" ca="1" si="31"/>
        <v>#N/A</v>
      </c>
      <c r="AJ21" s="394"/>
      <c r="AK21" s="368">
        <v>16</v>
      </c>
      <c r="AL21" s="369" t="str">
        <f t="shared" si="32"/>
        <v>Steve Rudd</v>
      </c>
      <c r="AM21" s="557">
        <f>[6]S16!$I$19</f>
        <v>113</v>
      </c>
      <c r="AN21" s="653"/>
      <c r="AO21" s="369" t="str">
        <f t="shared" si="33"/>
        <v>Steve Rudd</v>
      </c>
      <c r="AP21" s="398">
        <f t="shared" si="19"/>
        <v>0</v>
      </c>
      <c r="AQ21" s="398">
        <f t="shared" si="4"/>
        <v>0</v>
      </c>
      <c r="AR21" s="398">
        <f t="shared" si="5"/>
        <v>0</v>
      </c>
      <c r="AS21" s="398">
        <f t="shared" si="6"/>
        <v>0</v>
      </c>
      <c r="AT21" s="510">
        <f t="shared" si="7"/>
        <v>0</v>
      </c>
      <c r="AU21" s="511"/>
      <c r="AV21" s="417"/>
      <c r="AW21" s="508">
        <f t="shared" si="8"/>
        <v>113</v>
      </c>
      <c r="AX21" s="512">
        <f t="shared" si="9"/>
        <v>113</v>
      </c>
      <c r="AY21" s="512">
        <f t="shared" si="34"/>
        <v>21</v>
      </c>
      <c r="AZ21" s="572">
        <v>17</v>
      </c>
      <c r="BA21" s="512">
        <f t="shared" si="20"/>
        <v>21</v>
      </c>
      <c r="BB21" s="565">
        <f>MATCH(AZ21,$BA$5:BA37,0)</f>
        <v>24</v>
      </c>
      <c r="BC21" s="517" t="str">
        <f t="shared" ca="1" si="35"/>
        <v>Les West</v>
      </c>
      <c r="BD21" s="517">
        <f t="shared" ca="1" si="21"/>
        <v>226</v>
      </c>
      <c r="BE21" s="517">
        <f t="shared" ca="1" si="22"/>
        <v>2</v>
      </c>
      <c r="BF21" s="394"/>
      <c r="BG21" s="394"/>
    </row>
    <row r="22" spans="1:59" ht="19.05" customHeight="1" thickBot="1">
      <c r="A22" s="368">
        <v>17</v>
      </c>
      <c r="B22" s="369" t="str">
        <f>[1]Blank!$B$17</f>
        <v>Dave Sanders</v>
      </c>
      <c r="C22" s="566">
        <f>[3]R15!L22</f>
        <v>15.6</v>
      </c>
      <c r="D22" s="567">
        <f t="shared" si="10"/>
        <v>16</v>
      </c>
      <c r="E22" s="507">
        <f>[4]C16!$CF$74</f>
        <v>31</v>
      </c>
      <c r="F22" s="508">
        <f t="shared" si="23"/>
        <v>31</v>
      </c>
      <c r="G22" s="509">
        <f t="shared" si="24"/>
        <v>0</v>
      </c>
      <c r="H22" s="509">
        <f t="shared" si="25"/>
        <v>0</v>
      </c>
      <c r="I22" s="328"/>
      <c r="J22" s="568"/>
      <c r="K22" s="569">
        <f>[5]P17!$H$184</f>
        <v>0</v>
      </c>
      <c r="L22" s="570">
        <f>[5]P17!$J$184</f>
        <v>15.6</v>
      </c>
      <c r="M22" s="571">
        <f t="shared" si="11"/>
        <v>16</v>
      </c>
      <c r="N22" s="374" t="str">
        <f t="shared" si="12"/>
        <v>M</v>
      </c>
      <c r="O22" s="653">
        <f t="shared" si="26"/>
        <v>0</v>
      </c>
      <c r="P22" s="554" t="b">
        <f t="shared" si="27"/>
        <v>0</v>
      </c>
      <c r="Q22" s="554" t="b">
        <f t="shared" si="28"/>
        <v>0</v>
      </c>
      <c r="R22" s="653"/>
      <c r="S22" s="369" t="str">
        <f t="shared" si="29"/>
        <v>Dave Sanders</v>
      </c>
      <c r="T22" s="398">
        <f t="shared" si="13"/>
        <v>0</v>
      </c>
      <c r="U22" s="398">
        <f t="shared" si="14"/>
        <v>0</v>
      </c>
      <c r="V22" s="398">
        <f t="shared" si="15"/>
        <v>0</v>
      </c>
      <c r="W22" s="398">
        <f t="shared" si="16"/>
        <v>0</v>
      </c>
      <c r="X22" s="510">
        <f t="shared" si="17"/>
        <v>0</v>
      </c>
      <c r="Y22" s="511"/>
      <c r="Z22" s="417"/>
      <c r="AA22" s="508">
        <f t="shared" si="30"/>
        <v>31</v>
      </c>
      <c r="AB22" s="512">
        <f t="shared" si="0"/>
        <v>31</v>
      </c>
      <c r="AC22" s="512">
        <f t="shared" si="1"/>
        <v>2</v>
      </c>
      <c r="AD22" s="776">
        <v>18</v>
      </c>
      <c r="AE22" s="777">
        <f t="shared" si="2"/>
        <v>2</v>
      </c>
      <c r="AF22" s="778" t="e">
        <f>MATCH(AD22,$AE$5:AE37,0)</f>
        <v>#N/A</v>
      </c>
      <c r="AG22" s="779" t="e">
        <f t="shared" ca="1" si="18"/>
        <v>#N/A</v>
      </c>
      <c r="AH22" s="780" t="e">
        <f t="shared" ca="1" si="3"/>
        <v>#N/A</v>
      </c>
      <c r="AI22" s="780" t="e">
        <f t="shared" ca="1" si="31"/>
        <v>#N/A</v>
      </c>
      <c r="AJ22" s="394"/>
      <c r="AK22" s="368">
        <v>17</v>
      </c>
      <c r="AL22" s="369" t="str">
        <f t="shared" si="32"/>
        <v>Dave Sanders</v>
      </c>
      <c r="AM22" s="557">
        <f>[6]S17!$I$19</f>
        <v>323</v>
      </c>
      <c r="AN22" s="653"/>
      <c r="AO22" s="369" t="str">
        <f t="shared" si="33"/>
        <v>Dave Sanders</v>
      </c>
      <c r="AP22" s="398">
        <f t="shared" si="19"/>
        <v>0</v>
      </c>
      <c r="AQ22" s="398">
        <f t="shared" si="4"/>
        <v>0</v>
      </c>
      <c r="AR22" s="398">
        <f t="shared" si="5"/>
        <v>0</v>
      </c>
      <c r="AS22" s="398">
        <f t="shared" si="6"/>
        <v>0</v>
      </c>
      <c r="AT22" s="510">
        <f t="shared" si="7"/>
        <v>0</v>
      </c>
      <c r="AU22" s="511"/>
      <c r="AV22" s="417"/>
      <c r="AW22" s="508">
        <f t="shared" si="8"/>
        <v>323</v>
      </c>
      <c r="AX22" s="512">
        <f t="shared" si="9"/>
        <v>323</v>
      </c>
      <c r="AY22" s="512">
        <f t="shared" si="34"/>
        <v>4</v>
      </c>
      <c r="AZ22" s="572">
        <v>18</v>
      </c>
      <c r="BA22" s="512">
        <f t="shared" si="20"/>
        <v>4</v>
      </c>
      <c r="BB22" s="565">
        <f>MATCH(AZ22,$BA$5:BA37,0)</f>
        <v>2</v>
      </c>
      <c r="BC22" s="517" t="str">
        <f t="shared" ca="1" si="35"/>
        <v>Joe Bell</v>
      </c>
      <c r="BD22" s="517">
        <f t="shared" ca="1" si="21"/>
        <v>201</v>
      </c>
      <c r="BE22" s="517">
        <f t="shared" ca="1" si="22"/>
        <v>0</v>
      </c>
      <c r="BF22" s="394"/>
      <c r="BG22" s="394"/>
    </row>
    <row r="23" spans="1:59" ht="19.05" customHeight="1" thickBot="1">
      <c r="A23" s="368">
        <v>18</v>
      </c>
      <c r="B23" s="369" t="str">
        <f>[1]Blank!$B$18</f>
        <v>Brian Slack</v>
      </c>
      <c r="C23" s="566">
        <f>[3]R15!L23</f>
        <v>18.3</v>
      </c>
      <c r="D23" s="567">
        <f t="shared" si="10"/>
        <v>18</v>
      </c>
      <c r="E23" s="507">
        <f>[4]C16!$CW$74</f>
        <v>14</v>
      </c>
      <c r="F23" s="508">
        <f t="shared" si="23"/>
        <v>14</v>
      </c>
      <c r="G23" s="509">
        <f t="shared" si="24"/>
        <v>0</v>
      </c>
      <c r="H23" s="509">
        <f t="shared" si="25"/>
        <v>0</v>
      </c>
      <c r="I23" s="328"/>
      <c r="J23" s="568"/>
      <c r="K23" s="569">
        <f>[5]P18!$H$184</f>
        <v>1</v>
      </c>
      <c r="L23" s="570">
        <f>[5]P18!$J$184</f>
        <v>19.3</v>
      </c>
      <c r="M23" s="571">
        <f t="shared" si="11"/>
        <v>19</v>
      </c>
      <c r="N23" s="374" t="str">
        <f t="shared" si="12"/>
        <v>M</v>
      </c>
      <c r="O23" s="653">
        <f t="shared" si="26"/>
        <v>0</v>
      </c>
      <c r="P23" s="554" t="b">
        <f t="shared" si="27"/>
        <v>0</v>
      </c>
      <c r="Q23" s="554" t="b">
        <f t="shared" si="28"/>
        <v>0</v>
      </c>
      <c r="R23" s="653"/>
      <c r="S23" s="369" t="str">
        <f t="shared" si="29"/>
        <v>Brian Slack</v>
      </c>
      <c r="T23" s="398">
        <f t="shared" si="13"/>
        <v>0</v>
      </c>
      <c r="U23" s="398">
        <f t="shared" si="14"/>
        <v>0</v>
      </c>
      <c r="V23" s="398">
        <f t="shared" si="15"/>
        <v>0</v>
      </c>
      <c r="W23" s="398">
        <f t="shared" si="16"/>
        <v>0</v>
      </c>
      <c r="X23" s="510">
        <f t="shared" si="17"/>
        <v>0</v>
      </c>
      <c r="Y23" s="511"/>
      <c r="Z23" s="417"/>
      <c r="AA23" s="508">
        <f t="shared" si="30"/>
        <v>14</v>
      </c>
      <c r="AB23" s="512">
        <f t="shared" si="0"/>
        <v>14</v>
      </c>
      <c r="AC23" s="512">
        <f t="shared" si="1"/>
        <v>14</v>
      </c>
      <c r="AD23" s="776">
        <v>19</v>
      </c>
      <c r="AE23" s="777">
        <f t="shared" si="2"/>
        <v>14</v>
      </c>
      <c r="AF23" s="778" t="e">
        <f>MATCH(AD23,$AE$5:AE37,0)</f>
        <v>#N/A</v>
      </c>
      <c r="AG23" s="779" t="e">
        <f t="shared" ca="1" si="18"/>
        <v>#N/A</v>
      </c>
      <c r="AH23" s="780" t="e">
        <f t="shared" ca="1" si="3"/>
        <v>#N/A</v>
      </c>
      <c r="AI23" s="780" t="e">
        <f t="shared" ca="1" si="31"/>
        <v>#N/A</v>
      </c>
      <c r="AJ23" s="394"/>
      <c r="AK23" s="368">
        <v>18</v>
      </c>
      <c r="AL23" s="369" t="str">
        <f t="shared" si="32"/>
        <v>Brian Slack</v>
      </c>
      <c r="AM23" s="557">
        <f>[6]S18!$I$19</f>
        <v>195</v>
      </c>
      <c r="AN23" s="653"/>
      <c r="AO23" s="369" t="str">
        <f t="shared" si="33"/>
        <v>Brian Slack</v>
      </c>
      <c r="AP23" s="398">
        <f t="shared" si="19"/>
        <v>0</v>
      </c>
      <c r="AQ23" s="398">
        <f t="shared" si="4"/>
        <v>0</v>
      </c>
      <c r="AR23" s="398">
        <f t="shared" si="5"/>
        <v>0</v>
      </c>
      <c r="AS23" s="398">
        <f t="shared" si="6"/>
        <v>0</v>
      </c>
      <c r="AT23" s="510">
        <f t="shared" si="7"/>
        <v>0</v>
      </c>
      <c r="AU23" s="511"/>
      <c r="AV23" s="417"/>
      <c r="AW23" s="508">
        <f t="shared" si="8"/>
        <v>195</v>
      </c>
      <c r="AX23" s="512">
        <f t="shared" si="9"/>
        <v>195</v>
      </c>
      <c r="AY23" s="512">
        <f t="shared" si="34"/>
        <v>19</v>
      </c>
      <c r="AZ23" s="572">
        <v>19</v>
      </c>
      <c r="BA23" s="512">
        <f t="shared" si="20"/>
        <v>19</v>
      </c>
      <c r="BB23" s="565">
        <f>MATCH(AZ23,$BA$5:BA37,0)</f>
        <v>19</v>
      </c>
      <c r="BC23" s="517" t="str">
        <f t="shared" ca="1" si="35"/>
        <v>Brian Slack</v>
      </c>
      <c r="BD23" s="517">
        <f t="shared" ca="1" si="21"/>
        <v>195</v>
      </c>
      <c r="BE23" s="517">
        <f t="shared" ca="1" si="22"/>
        <v>0</v>
      </c>
      <c r="BF23" s="394"/>
      <c r="BG23" s="394"/>
    </row>
    <row r="24" spans="1:59" ht="19.05" customHeight="1" thickBot="1">
      <c r="A24" s="368">
        <v>19</v>
      </c>
      <c r="B24" s="369" t="str">
        <f>[1]Blank!$B$19</f>
        <v>Andy Trewick</v>
      </c>
      <c r="C24" s="566">
        <f>[3]R15!L24</f>
        <v>21</v>
      </c>
      <c r="D24" s="567">
        <f t="shared" si="10"/>
        <v>21</v>
      </c>
      <c r="E24" s="507">
        <f>[4]C16!$DN$74</f>
        <v>28</v>
      </c>
      <c r="F24" s="508">
        <f t="shared" si="23"/>
        <v>28</v>
      </c>
      <c r="G24" s="509">
        <f t="shared" si="24"/>
        <v>0</v>
      </c>
      <c r="H24" s="509">
        <f t="shared" si="25"/>
        <v>0</v>
      </c>
      <c r="I24" s="328" t="s">
        <v>213</v>
      </c>
      <c r="J24" s="568"/>
      <c r="K24" s="569">
        <f>[5]P19!$H$184</f>
        <v>0.60000000000000009</v>
      </c>
      <c r="L24" s="570">
        <f>[5]P19!$J$184</f>
        <v>21.6</v>
      </c>
      <c r="M24" s="571">
        <f t="shared" si="11"/>
        <v>22</v>
      </c>
      <c r="N24" s="374" t="str">
        <f t="shared" si="12"/>
        <v>H</v>
      </c>
      <c r="O24" s="653">
        <f t="shared" si="26"/>
        <v>0</v>
      </c>
      <c r="P24" s="554" t="b">
        <f t="shared" si="27"/>
        <v>0</v>
      </c>
      <c r="Q24" s="554" t="b">
        <f t="shared" si="28"/>
        <v>0</v>
      </c>
      <c r="R24" s="653"/>
      <c r="S24" s="369" t="str">
        <f t="shared" si="29"/>
        <v>Andy Trewick</v>
      </c>
      <c r="T24" s="398">
        <f t="shared" si="13"/>
        <v>0.5</v>
      </c>
      <c r="U24" s="398">
        <f t="shared" si="14"/>
        <v>0</v>
      </c>
      <c r="V24" s="398">
        <f t="shared" si="15"/>
        <v>0</v>
      </c>
      <c r="W24" s="398">
        <f t="shared" si="16"/>
        <v>0</v>
      </c>
      <c r="X24" s="510">
        <f t="shared" si="17"/>
        <v>0</v>
      </c>
      <c r="Y24" s="511">
        <v>1</v>
      </c>
      <c r="Z24" s="417"/>
      <c r="AA24" s="508">
        <f t="shared" si="30"/>
        <v>28</v>
      </c>
      <c r="AB24" s="512">
        <f t="shared" si="0"/>
        <v>28.5</v>
      </c>
      <c r="AC24" s="512">
        <f t="shared" si="1"/>
        <v>5</v>
      </c>
      <c r="AD24" s="776">
        <v>20</v>
      </c>
      <c r="AE24" s="777">
        <f t="shared" si="2"/>
        <v>5</v>
      </c>
      <c r="AF24" s="778" t="e">
        <f>MATCH(AD24,$AE$5:AE37,0)</f>
        <v>#N/A</v>
      </c>
      <c r="AG24" s="779" t="e">
        <f t="shared" ca="1" si="18"/>
        <v>#N/A</v>
      </c>
      <c r="AH24" s="780" t="e">
        <f t="shared" ca="1" si="3"/>
        <v>#N/A</v>
      </c>
      <c r="AI24" s="780" t="e">
        <f t="shared" ca="1" si="31"/>
        <v>#N/A</v>
      </c>
      <c r="AJ24" s="394"/>
      <c r="AK24" s="368">
        <v>19</v>
      </c>
      <c r="AL24" s="369" t="str">
        <f t="shared" si="32"/>
        <v>Andy Trewick</v>
      </c>
      <c r="AM24" s="557">
        <f>[6]S19!$I$19</f>
        <v>149</v>
      </c>
      <c r="AN24" s="653"/>
      <c r="AO24" s="369" t="str">
        <f t="shared" si="33"/>
        <v>Andy Trewick</v>
      </c>
      <c r="AP24" s="398">
        <f t="shared" si="19"/>
        <v>0</v>
      </c>
      <c r="AQ24" s="398">
        <f t="shared" si="4"/>
        <v>0</v>
      </c>
      <c r="AR24" s="398">
        <f t="shared" si="5"/>
        <v>0</v>
      </c>
      <c r="AS24" s="398">
        <f t="shared" si="6"/>
        <v>0</v>
      </c>
      <c r="AT24" s="510">
        <f t="shared" si="7"/>
        <v>0</v>
      </c>
      <c r="AU24" s="511"/>
      <c r="AV24" s="417"/>
      <c r="AW24" s="508">
        <f t="shared" si="8"/>
        <v>149</v>
      </c>
      <c r="AX24" s="512">
        <f t="shared" si="9"/>
        <v>149</v>
      </c>
      <c r="AY24" s="512">
        <f t="shared" si="34"/>
        <v>20</v>
      </c>
      <c r="AZ24" s="572">
        <v>20</v>
      </c>
      <c r="BA24" s="512">
        <f t="shared" si="20"/>
        <v>20</v>
      </c>
      <c r="BB24" s="565">
        <f>MATCH(AZ24,$BA$5:BA37,0)</f>
        <v>20</v>
      </c>
      <c r="BC24" s="517" t="str">
        <f t="shared" ca="1" si="35"/>
        <v>Andy Trewick</v>
      </c>
      <c r="BD24" s="517">
        <f t="shared" ca="1" si="21"/>
        <v>149</v>
      </c>
      <c r="BE24" s="517">
        <f t="shared" ca="1" si="22"/>
        <v>0</v>
      </c>
      <c r="BF24" s="394"/>
      <c r="BG24" s="394"/>
    </row>
    <row r="25" spans="1:59" ht="19.05" customHeight="1" thickBot="1">
      <c r="A25" s="368">
        <v>20</v>
      </c>
      <c r="B25" s="369" t="str">
        <f>[1]Blank!$B$20</f>
        <v>Dave Watts</v>
      </c>
      <c r="C25" s="566">
        <f>[3]R15!L25</f>
        <v>21.099999999999994</v>
      </c>
      <c r="D25" s="567">
        <f t="shared" si="10"/>
        <v>21</v>
      </c>
      <c r="E25" s="507">
        <f>[4]C16!$EE$74</f>
        <v>21</v>
      </c>
      <c r="F25" s="508">
        <f t="shared" si="23"/>
        <v>21</v>
      </c>
      <c r="G25" s="509">
        <f t="shared" si="24"/>
        <v>0</v>
      </c>
      <c r="H25" s="509">
        <f t="shared" si="25"/>
        <v>0</v>
      </c>
      <c r="I25" s="328"/>
      <c r="J25" s="568"/>
      <c r="K25" s="569">
        <f>[5]P20!$H$184</f>
        <v>1</v>
      </c>
      <c r="L25" s="570">
        <f>[5]P20!$J$184</f>
        <v>22.099999999999994</v>
      </c>
      <c r="M25" s="571">
        <f t="shared" si="11"/>
        <v>22</v>
      </c>
      <c r="N25" s="374" t="str">
        <f t="shared" si="12"/>
        <v>H</v>
      </c>
      <c r="O25" s="653">
        <f t="shared" si="26"/>
        <v>0</v>
      </c>
      <c r="P25" s="554" t="b">
        <f t="shared" si="27"/>
        <v>0</v>
      </c>
      <c r="Q25" s="554" t="b">
        <f t="shared" si="28"/>
        <v>0</v>
      </c>
      <c r="R25" s="653"/>
      <c r="S25" s="369" t="str">
        <f t="shared" si="29"/>
        <v>Dave Watts</v>
      </c>
      <c r="T25" s="398">
        <f t="shared" si="13"/>
        <v>0</v>
      </c>
      <c r="U25" s="398">
        <f t="shared" si="14"/>
        <v>0</v>
      </c>
      <c r="V25" s="398">
        <f t="shared" si="15"/>
        <v>0</v>
      </c>
      <c r="W25" s="398">
        <f t="shared" si="16"/>
        <v>0</v>
      </c>
      <c r="X25" s="510">
        <f t="shared" si="17"/>
        <v>0</v>
      </c>
      <c r="Y25" s="511"/>
      <c r="Z25" s="417"/>
      <c r="AA25" s="508">
        <f t="shared" si="30"/>
        <v>21</v>
      </c>
      <c r="AB25" s="512">
        <f t="shared" si="0"/>
        <v>21</v>
      </c>
      <c r="AC25" s="512">
        <f t="shared" si="1"/>
        <v>10</v>
      </c>
      <c r="AD25" s="776">
        <v>21</v>
      </c>
      <c r="AE25" s="777">
        <f t="shared" si="2"/>
        <v>10</v>
      </c>
      <c r="AF25" s="778" t="e">
        <f>MATCH(AD25,$AE$5:AE37,0)</f>
        <v>#N/A</v>
      </c>
      <c r="AG25" s="779" t="e">
        <f t="shared" ca="1" si="18"/>
        <v>#N/A</v>
      </c>
      <c r="AH25" s="780" t="e">
        <f t="shared" ca="1" si="3"/>
        <v>#N/A</v>
      </c>
      <c r="AI25" s="780" t="e">
        <f t="shared" ca="1" si="31"/>
        <v>#N/A</v>
      </c>
      <c r="AJ25" s="394"/>
      <c r="AK25" s="368">
        <v>20</v>
      </c>
      <c r="AL25" s="369" t="str">
        <f t="shared" si="32"/>
        <v>Dave Watts</v>
      </c>
      <c r="AM25" s="557">
        <f>[6]S20!$I$19</f>
        <v>302</v>
      </c>
      <c r="AN25" s="653"/>
      <c r="AO25" s="369" t="str">
        <f t="shared" si="33"/>
        <v>Dave Watts</v>
      </c>
      <c r="AP25" s="398">
        <f t="shared" si="19"/>
        <v>0</v>
      </c>
      <c r="AQ25" s="398">
        <f t="shared" si="4"/>
        <v>0.4</v>
      </c>
      <c r="AR25" s="398">
        <f t="shared" si="5"/>
        <v>0</v>
      </c>
      <c r="AS25" s="398">
        <f t="shared" si="6"/>
        <v>0</v>
      </c>
      <c r="AT25" s="510">
        <f t="shared" si="7"/>
        <v>0</v>
      </c>
      <c r="AU25" s="511">
        <v>2</v>
      </c>
      <c r="AV25" s="417"/>
      <c r="AW25" s="508">
        <f t="shared" si="8"/>
        <v>302</v>
      </c>
      <c r="AX25" s="512">
        <f t="shared" si="9"/>
        <v>302.39999999999998</v>
      </c>
      <c r="AY25" s="512">
        <f t="shared" si="34"/>
        <v>10</v>
      </c>
      <c r="AZ25" s="572">
        <v>21</v>
      </c>
      <c r="BA25" s="512">
        <f t="shared" si="20"/>
        <v>10</v>
      </c>
      <c r="BB25" s="565">
        <f>MATCH(AZ25,$BA$5:BA37,0)</f>
        <v>17</v>
      </c>
      <c r="BC25" s="517" t="str">
        <f t="shared" ca="1" si="35"/>
        <v>Steve Rudd</v>
      </c>
      <c r="BD25" s="517">
        <f t="shared" ca="1" si="21"/>
        <v>113</v>
      </c>
      <c r="BE25" s="517">
        <f t="shared" ca="1" si="22"/>
        <v>0</v>
      </c>
      <c r="BF25" s="394"/>
      <c r="BG25" s="394"/>
    </row>
    <row r="26" spans="1:59" ht="19.05" customHeight="1" thickBot="1">
      <c r="A26" s="368">
        <v>21</v>
      </c>
      <c r="B26" s="369" t="str">
        <f>[1]Blank!$B$21</f>
        <v>Alan Welsh</v>
      </c>
      <c r="C26" s="566">
        <f>[3]R15!L26</f>
        <v>15.400000000000002</v>
      </c>
      <c r="D26" s="567">
        <f t="shared" si="10"/>
        <v>15</v>
      </c>
      <c r="E26" s="507">
        <f>[4]C16!$EV$74</f>
        <v>16</v>
      </c>
      <c r="F26" s="508">
        <f t="shared" si="23"/>
        <v>16</v>
      </c>
      <c r="G26" s="509">
        <f t="shared" si="24"/>
        <v>0</v>
      </c>
      <c r="H26" s="509">
        <f t="shared" si="25"/>
        <v>0</v>
      </c>
      <c r="I26" s="328"/>
      <c r="J26" s="568"/>
      <c r="K26" s="569">
        <f>[5]P21!$H$184</f>
        <v>1</v>
      </c>
      <c r="L26" s="570">
        <f>[5]P21!$J$184</f>
        <v>16.400000000000002</v>
      </c>
      <c r="M26" s="571">
        <f t="shared" si="11"/>
        <v>16</v>
      </c>
      <c r="N26" s="374" t="str">
        <f t="shared" si="12"/>
        <v>M</v>
      </c>
      <c r="O26" s="653">
        <f t="shared" si="26"/>
        <v>0</v>
      </c>
      <c r="P26" s="554" t="b">
        <f t="shared" si="27"/>
        <v>0</v>
      </c>
      <c r="Q26" s="554" t="b">
        <f t="shared" si="28"/>
        <v>0</v>
      </c>
      <c r="R26" s="653"/>
      <c r="S26" s="369" t="str">
        <f t="shared" si="29"/>
        <v>Alan Welsh</v>
      </c>
      <c r="T26" s="398">
        <f t="shared" si="13"/>
        <v>0</v>
      </c>
      <c r="U26" s="398">
        <f t="shared" si="14"/>
        <v>0</v>
      </c>
      <c r="V26" s="398">
        <f t="shared" si="15"/>
        <v>0</v>
      </c>
      <c r="W26" s="398">
        <f t="shared" si="16"/>
        <v>0</v>
      </c>
      <c r="X26" s="510">
        <f t="shared" si="17"/>
        <v>0</v>
      </c>
      <c r="Y26" s="511"/>
      <c r="Z26" s="417"/>
      <c r="AA26" s="508">
        <f t="shared" si="30"/>
        <v>16</v>
      </c>
      <c r="AB26" s="512">
        <f t="shared" si="0"/>
        <v>16</v>
      </c>
      <c r="AC26" s="512">
        <f t="shared" si="1"/>
        <v>13</v>
      </c>
      <c r="AD26" s="776">
        <v>22</v>
      </c>
      <c r="AE26" s="777">
        <f t="shared" si="2"/>
        <v>13</v>
      </c>
      <c r="AF26" s="778" t="e">
        <f>MATCH(AD26,$AE$5:AE37,0)</f>
        <v>#N/A</v>
      </c>
      <c r="AG26" s="779" t="e">
        <f t="shared" ca="1" si="18"/>
        <v>#N/A</v>
      </c>
      <c r="AH26" s="780" t="e">
        <f t="shared" ca="1" si="3"/>
        <v>#N/A</v>
      </c>
      <c r="AI26" s="780" t="e">
        <f t="shared" ca="1" si="31"/>
        <v>#N/A</v>
      </c>
      <c r="AJ26" s="394"/>
      <c r="AK26" s="368">
        <v>21</v>
      </c>
      <c r="AL26" s="369" t="str">
        <f t="shared" si="32"/>
        <v>Alan Welsh</v>
      </c>
      <c r="AM26" s="557">
        <f>[6]S21!$I$19</f>
        <v>335</v>
      </c>
      <c r="AN26" s="653"/>
      <c r="AO26" s="369" t="str">
        <f t="shared" si="33"/>
        <v>Alan Welsh</v>
      </c>
      <c r="AP26" s="398">
        <f t="shared" si="19"/>
        <v>0</v>
      </c>
      <c r="AQ26" s="398">
        <f t="shared" si="4"/>
        <v>0</v>
      </c>
      <c r="AR26" s="398">
        <f t="shared" si="5"/>
        <v>0</v>
      </c>
      <c r="AS26" s="398">
        <f t="shared" si="6"/>
        <v>0</v>
      </c>
      <c r="AT26" s="510">
        <f t="shared" si="7"/>
        <v>0</v>
      </c>
      <c r="AU26" s="511"/>
      <c r="AV26" s="417"/>
      <c r="AW26" s="508">
        <f t="shared" si="8"/>
        <v>335</v>
      </c>
      <c r="AX26" s="512">
        <f t="shared" si="9"/>
        <v>335</v>
      </c>
      <c r="AY26" s="512">
        <f t="shared" si="34"/>
        <v>2</v>
      </c>
      <c r="AZ26" s="572">
        <v>22</v>
      </c>
      <c r="BA26" s="512">
        <f t="shared" si="20"/>
        <v>2</v>
      </c>
      <c r="BB26" s="565">
        <f>MATCH(AZ26,$BA$5:BA37,0)</f>
        <v>13</v>
      </c>
      <c r="BC26" s="517" t="str">
        <f t="shared" ca="1" si="35"/>
        <v>Tom McDonald</v>
      </c>
      <c r="BD26" s="517">
        <f t="shared" ca="1" si="21"/>
        <v>71</v>
      </c>
      <c r="BE26" s="517">
        <f t="shared" ca="1" si="22"/>
        <v>0</v>
      </c>
      <c r="BF26" s="394"/>
      <c r="BG26" s="394"/>
    </row>
    <row r="27" spans="1:59" ht="19.05" customHeight="1" thickBot="1">
      <c r="A27" s="368">
        <v>22</v>
      </c>
      <c r="B27" s="369" t="str">
        <f>[1]Blank!$B$22</f>
        <v>Gary West</v>
      </c>
      <c r="C27" s="566">
        <f>[3]R15!L27</f>
        <v>12.3</v>
      </c>
      <c r="D27" s="567">
        <f t="shared" si="10"/>
        <v>12</v>
      </c>
      <c r="E27" s="507">
        <f>[4]C16!$FM$74</f>
        <v>18</v>
      </c>
      <c r="F27" s="508">
        <f t="shared" si="23"/>
        <v>18</v>
      </c>
      <c r="G27" s="509">
        <f t="shared" si="24"/>
        <v>0</v>
      </c>
      <c r="H27" s="509">
        <f t="shared" si="25"/>
        <v>0</v>
      </c>
      <c r="I27" s="328" t="s">
        <v>234</v>
      </c>
      <c r="J27" s="568"/>
      <c r="K27" s="569">
        <f>[5]P22!$H$184</f>
        <v>1</v>
      </c>
      <c r="L27" s="570">
        <f>[5]P22!$J$184</f>
        <v>13.3</v>
      </c>
      <c r="M27" s="571">
        <f t="shared" si="11"/>
        <v>13</v>
      </c>
      <c r="N27" s="374" t="str">
        <f t="shared" si="12"/>
        <v>M</v>
      </c>
      <c r="O27" s="653">
        <f t="shared" si="26"/>
        <v>0</v>
      </c>
      <c r="P27" s="554" t="b">
        <f t="shared" si="27"/>
        <v>0</v>
      </c>
      <c r="Q27" s="554" t="b">
        <f t="shared" si="28"/>
        <v>0</v>
      </c>
      <c r="R27" s="653"/>
      <c r="S27" s="369" t="str">
        <f t="shared" si="29"/>
        <v>Gary West</v>
      </c>
      <c r="T27" s="398">
        <f t="shared" si="13"/>
        <v>0</v>
      </c>
      <c r="U27" s="398">
        <f t="shared" si="14"/>
        <v>0.4</v>
      </c>
      <c r="V27" s="398">
        <f t="shared" si="15"/>
        <v>0</v>
      </c>
      <c r="W27" s="398">
        <f t="shared" si="16"/>
        <v>0</v>
      </c>
      <c r="X27" s="510">
        <f t="shared" si="17"/>
        <v>0</v>
      </c>
      <c r="Y27" s="511">
        <v>2</v>
      </c>
      <c r="Z27" s="417"/>
      <c r="AA27" s="508">
        <f t="shared" si="30"/>
        <v>18</v>
      </c>
      <c r="AB27" s="512">
        <f t="shared" si="0"/>
        <v>18.399999999999999</v>
      </c>
      <c r="AC27" s="512">
        <f t="shared" si="1"/>
        <v>12</v>
      </c>
      <c r="AD27" s="776">
        <v>23</v>
      </c>
      <c r="AE27" s="777">
        <f t="shared" si="2"/>
        <v>12</v>
      </c>
      <c r="AF27" s="778" t="e">
        <f>MATCH(AD27,$AE$5:AE37,0)</f>
        <v>#N/A</v>
      </c>
      <c r="AG27" s="779" t="e">
        <f t="shared" ca="1" si="18"/>
        <v>#N/A</v>
      </c>
      <c r="AH27" s="780" t="e">
        <f t="shared" ca="1" si="3"/>
        <v>#N/A</v>
      </c>
      <c r="AI27" s="780" t="e">
        <f t="shared" ca="1" si="31"/>
        <v>#N/A</v>
      </c>
      <c r="AJ27" s="394"/>
      <c r="AK27" s="368">
        <v>22</v>
      </c>
      <c r="AL27" s="369" t="str">
        <f t="shared" si="32"/>
        <v>Gary West</v>
      </c>
      <c r="AM27" s="557">
        <f>[6]S22!$I$19</f>
        <v>306</v>
      </c>
      <c r="AN27" s="653"/>
      <c r="AO27" s="369" t="str">
        <f t="shared" si="33"/>
        <v>Gary West</v>
      </c>
      <c r="AP27" s="398">
        <f t="shared" si="19"/>
        <v>0.5</v>
      </c>
      <c r="AQ27" s="398">
        <f t="shared" si="4"/>
        <v>0</v>
      </c>
      <c r="AR27" s="398">
        <f t="shared" si="5"/>
        <v>0</v>
      </c>
      <c r="AS27" s="398">
        <f t="shared" si="6"/>
        <v>0</v>
      </c>
      <c r="AT27" s="510">
        <f t="shared" si="7"/>
        <v>0</v>
      </c>
      <c r="AU27" s="511">
        <v>1</v>
      </c>
      <c r="AV27" s="417"/>
      <c r="AW27" s="508">
        <f t="shared" si="8"/>
        <v>306</v>
      </c>
      <c r="AX27" s="512">
        <f t="shared" si="9"/>
        <v>306.5</v>
      </c>
      <c r="AY27" s="512">
        <f t="shared" si="34"/>
        <v>6</v>
      </c>
      <c r="AZ27" s="572">
        <v>23</v>
      </c>
      <c r="BA27" s="512">
        <f t="shared" si="20"/>
        <v>6</v>
      </c>
      <c r="BB27" s="565">
        <f>MATCH(AZ27,$BA$5:BA37,0)</f>
        <v>15</v>
      </c>
      <c r="BC27" s="517" t="str">
        <f t="shared" ca="1" si="35"/>
        <v>Paul Rawlinson</v>
      </c>
      <c r="BD27" s="517">
        <f ca="1">OFFSET($AW$4,BB27,0)</f>
        <v>67</v>
      </c>
      <c r="BE27" s="517">
        <f t="shared" ca="1" si="22"/>
        <v>0</v>
      </c>
      <c r="BF27" s="394"/>
      <c r="BG27" s="394"/>
    </row>
    <row r="28" spans="1:59" ht="19.05" customHeight="1" thickBot="1">
      <c r="A28" s="368">
        <v>23</v>
      </c>
      <c r="B28" s="369" t="str">
        <f>[1]Blank!$B$23</f>
        <v>Les West</v>
      </c>
      <c r="C28" s="566">
        <f>[3]R15!L28</f>
        <v>28</v>
      </c>
      <c r="D28" s="567">
        <f t="shared" si="10"/>
        <v>28</v>
      </c>
      <c r="E28" s="507">
        <f>[4]C16!$GD$74</f>
        <v>0</v>
      </c>
      <c r="F28" s="508">
        <f t="shared" si="23"/>
        <v>0</v>
      </c>
      <c r="G28" s="509">
        <f t="shared" si="24"/>
        <v>0</v>
      </c>
      <c r="H28" s="509">
        <f t="shared" si="25"/>
        <v>0</v>
      </c>
      <c r="I28" s="328" t="s">
        <v>130</v>
      </c>
      <c r="J28" s="568"/>
      <c r="K28" s="569">
        <f>[5]P23!$H$184</f>
        <v>0</v>
      </c>
      <c r="L28" s="570">
        <f>[5]P23!$J$184</f>
        <v>28</v>
      </c>
      <c r="M28" s="571">
        <f t="shared" si="11"/>
        <v>28</v>
      </c>
      <c r="N28" s="374" t="str">
        <f t="shared" si="12"/>
        <v>H</v>
      </c>
      <c r="O28" s="653">
        <f t="shared" si="26"/>
        <v>0</v>
      </c>
      <c r="P28" s="554" t="b">
        <f t="shared" si="27"/>
        <v>0</v>
      </c>
      <c r="Q28" s="554" t="b">
        <f t="shared" si="28"/>
        <v>0</v>
      </c>
      <c r="R28" s="653"/>
      <c r="S28" s="369" t="str">
        <f t="shared" si="29"/>
        <v>Les West</v>
      </c>
      <c r="T28" s="398">
        <f t="shared" si="13"/>
        <v>0</v>
      </c>
      <c r="U28" s="398">
        <f t="shared" si="14"/>
        <v>0</v>
      </c>
      <c r="V28" s="398">
        <f t="shared" si="15"/>
        <v>0</v>
      </c>
      <c r="W28" s="398">
        <f t="shared" si="16"/>
        <v>0</v>
      </c>
      <c r="X28" s="510">
        <f t="shared" si="17"/>
        <v>0</v>
      </c>
      <c r="Y28" s="511"/>
      <c r="Z28" s="417"/>
      <c r="AA28" s="508">
        <f t="shared" si="30"/>
        <v>0</v>
      </c>
      <c r="AB28" s="512">
        <f t="shared" si="0"/>
        <v>0</v>
      </c>
      <c r="AC28" s="512">
        <f t="shared" si="1"/>
        <v>16</v>
      </c>
      <c r="AD28" s="776">
        <v>24</v>
      </c>
      <c r="AE28" s="777">
        <f t="shared" si="2"/>
        <v>16</v>
      </c>
      <c r="AF28" s="778" t="e">
        <f>MATCH(AD28,$AE$5:AE37,0)</f>
        <v>#N/A</v>
      </c>
      <c r="AG28" s="779" t="e">
        <f t="shared" ca="1" si="18"/>
        <v>#N/A</v>
      </c>
      <c r="AH28" s="780" t="e">
        <f t="shared" ca="1" si="3"/>
        <v>#N/A</v>
      </c>
      <c r="AI28" s="780" t="e">
        <f t="shared" ca="1" si="31"/>
        <v>#N/A</v>
      </c>
      <c r="AJ28" s="394"/>
      <c r="AK28" s="368">
        <v>23</v>
      </c>
      <c r="AL28" s="369" t="str">
        <f t="shared" si="32"/>
        <v>Les West</v>
      </c>
      <c r="AM28" s="557">
        <f>[6]S23!$I$19</f>
        <v>226</v>
      </c>
      <c r="AN28" s="653"/>
      <c r="AO28" s="369" t="str">
        <f t="shared" si="33"/>
        <v>Les West</v>
      </c>
      <c r="AP28" s="398">
        <f t="shared" si="19"/>
        <v>0</v>
      </c>
      <c r="AQ28" s="398">
        <f t="shared" si="4"/>
        <v>0.4</v>
      </c>
      <c r="AR28" s="398">
        <f t="shared" si="5"/>
        <v>0</v>
      </c>
      <c r="AS28" s="398">
        <f t="shared" si="6"/>
        <v>0</v>
      </c>
      <c r="AT28" s="510">
        <f t="shared" si="7"/>
        <v>0</v>
      </c>
      <c r="AU28" s="511">
        <v>2</v>
      </c>
      <c r="AV28" s="417"/>
      <c r="AW28" s="508">
        <f t="shared" si="8"/>
        <v>226</v>
      </c>
      <c r="AX28" s="512">
        <f t="shared" si="9"/>
        <v>226.4</v>
      </c>
      <c r="AY28" s="512">
        <f t="shared" si="34"/>
        <v>17</v>
      </c>
      <c r="AZ28" s="572">
        <v>24</v>
      </c>
      <c r="BA28" s="512">
        <f t="shared" si="20"/>
        <v>17</v>
      </c>
      <c r="BB28" s="565">
        <f>MATCH(AZ28,$BA$5:BA37,0)</f>
        <v>1</v>
      </c>
      <c r="BC28" s="517" t="str">
        <f t="shared" ca="1" si="35"/>
        <v>Bar the above</v>
      </c>
      <c r="BD28" s="517">
        <f t="shared" ca="1" si="21"/>
        <v>0</v>
      </c>
      <c r="BE28" s="517">
        <f t="shared" ca="1" si="22"/>
        <v>0</v>
      </c>
      <c r="BF28" s="394"/>
      <c r="BG28" s="394"/>
    </row>
    <row r="29" spans="1:59" ht="19.05" customHeight="1" thickBot="1">
      <c r="A29" s="370">
        <v>24</v>
      </c>
      <c r="B29" s="436" t="str">
        <f>[1]Blank!$B$24</f>
        <v>Mark Wilson</v>
      </c>
      <c r="C29" s="573">
        <f>[3]R15!L29</f>
        <v>19.099999999999998</v>
      </c>
      <c r="D29" s="574">
        <f t="shared" si="10"/>
        <v>19</v>
      </c>
      <c r="E29" s="518">
        <f>[4]C16!$GU$74</f>
        <v>28</v>
      </c>
      <c r="F29" s="519">
        <f t="shared" si="23"/>
        <v>28</v>
      </c>
      <c r="G29" s="520">
        <f t="shared" si="24"/>
        <v>0</v>
      </c>
      <c r="H29" s="520">
        <f t="shared" si="25"/>
        <v>0</v>
      </c>
      <c r="I29" s="365" t="s">
        <v>212</v>
      </c>
      <c r="J29" s="645"/>
      <c r="K29" s="575">
        <f>[5]P24!$H$184</f>
        <v>0.60000000000000009</v>
      </c>
      <c r="L29" s="576">
        <f>[5]P24!$J$184</f>
        <v>19.7</v>
      </c>
      <c r="M29" s="577">
        <f t="shared" si="11"/>
        <v>20</v>
      </c>
      <c r="N29" s="521" t="str">
        <f t="shared" si="12"/>
        <v>H</v>
      </c>
      <c r="O29" s="396">
        <f t="shared" si="26"/>
        <v>0</v>
      </c>
      <c r="P29" s="578" t="b">
        <f t="shared" si="27"/>
        <v>0</v>
      </c>
      <c r="Q29" s="578" t="b">
        <f t="shared" si="28"/>
        <v>0</v>
      </c>
      <c r="R29" s="396"/>
      <c r="S29" s="436" t="str">
        <f t="shared" si="29"/>
        <v>Mark Wilson</v>
      </c>
      <c r="T29" s="364">
        <f t="shared" si="13"/>
        <v>0</v>
      </c>
      <c r="U29" s="364">
        <f t="shared" si="14"/>
        <v>0.4</v>
      </c>
      <c r="V29" s="364">
        <f t="shared" si="15"/>
        <v>0</v>
      </c>
      <c r="W29" s="364">
        <f t="shared" si="16"/>
        <v>0</v>
      </c>
      <c r="X29" s="643">
        <f t="shared" si="17"/>
        <v>0</v>
      </c>
      <c r="Y29" s="523">
        <v>2</v>
      </c>
      <c r="Z29" s="417"/>
      <c r="AA29" s="508">
        <f t="shared" si="30"/>
        <v>28</v>
      </c>
      <c r="AB29" s="512">
        <f t="shared" si="0"/>
        <v>28.4</v>
      </c>
      <c r="AC29" s="512">
        <f t="shared" si="1"/>
        <v>6</v>
      </c>
      <c r="AD29" s="781">
        <v>25</v>
      </c>
      <c r="AE29" s="782">
        <f t="shared" si="2"/>
        <v>6</v>
      </c>
      <c r="AF29" s="783" t="e">
        <f>MATCH(AD29,$AE$5:AE37,0)</f>
        <v>#N/A</v>
      </c>
      <c r="AG29" s="784" t="e">
        <f t="shared" ca="1" si="18"/>
        <v>#N/A</v>
      </c>
      <c r="AH29" s="785" t="e">
        <f t="shared" ca="1" si="3"/>
        <v>#N/A</v>
      </c>
      <c r="AI29" s="785" t="e">
        <f t="shared" ca="1" si="31"/>
        <v>#N/A</v>
      </c>
      <c r="AJ29" s="394"/>
      <c r="AK29" s="368">
        <v>24</v>
      </c>
      <c r="AL29" s="436" t="str">
        <f t="shared" si="32"/>
        <v>Mark Wilson</v>
      </c>
      <c r="AM29" s="557">
        <f>[6]S24!$I$19</f>
        <v>336</v>
      </c>
      <c r="AN29" s="653"/>
      <c r="AO29" s="369" t="str">
        <f t="shared" si="33"/>
        <v>Mark Wilson</v>
      </c>
      <c r="AP29" s="398">
        <f t="shared" si="19"/>
        <v>0</v>
      </c>
      <c r="AQ29" s="398">
        <f t="shared" si="4"/>
        <v>0</v>
      </c>
      <c r="AR29" s="398">
        <f t="shared" si="5"/>
        <v>0</v>
      </c>
      <c r="AS29" s="398">
        <f t="shared" si="6"/>
        <v>0</v>
      </c>
      <c r="AT29" s="510">
        <f t="shared" si="7"/>
        <v>0</v>
      </c>
      <c r="AU29" s="523"/>
      <c r="AV29" s="417"/>
      <c r="AW29" s="508">
        <f t="shared" si="8"/>
        <v>336</v>
      </c>
      <c r="AX29" s="508">
        <f t="shared" si="9"/>
        <v>336</v>
      </c>
      <c r="AY29" s="512">
        <f t="shared" si="34"/>
        <v>1</v>
      </c>
      <c r="AZ29" s="786">
        <v>25</v>
      </c>
      <c r="BA29" s="787">
        <f t="shared" si="20"/>
        <v>1</v>
      </c>
      <c r="BB29" s="788" t="e">
        <f>MATCH(AZ29,$BA$5:BA37,0)</f>
        <v>#N/A</v>
      </c>
      <c r="BC29" s="785" t="e">
        <f t="shared" ca="1" si="35"/>
        <v>#N/A</v>
      </c>
      <c r="BD29" s="785" t="e">
        <f t="shared" ca="1" si="21"/>
        <v>#N/A</v>
      </c>
      <c r="BE29" s="785" t="e">
        <f t="shared" ca="1" si="22"/>
        <v>#N/A</v>
      </c>
      <c r="BF29" s="394"/>
      <c r="BG29" s="394"/>
    </row>
    <row r="30" spans="1:59" hidden="1">
      <c r="A30" s="397">
        <v>25</v>
      </c>
      <c r="B30" s="479" t="str">
        <f>[1]Blank!$B$25</f>
        <v>Player 25</v>
      </c>
      <c r="C30" s="570">
        <f>[3]R15!L30</f>
        <v>0</v>
      </c>
      <c r="D30" s="639">
        <f t="shared" si="10"/>
        <v>0</v>
      </c>
      <c r="E30" s="514">
        <f>[4]C16!$P$113</f>
        <v>0</v>
      </c>
      <c r="F30" s="512">
        <f t="shared" si="23"/>
        <v>0</v>
      </c>
      <c r="G30" s="527">
        <f t="shared" si="24"/>
        <v>0</v>
      </c>
      <c r="H30" s="527">
        <f t="shared" si="25"/>
        <v>0</v>
      </c>
      <c r="I30" s="363"/>
      <c r="J30" s="682"/>
      <c r="K30" s="569">
        <f>[5]P25!$H$184</f>
        <v>0</v>
      </c>
      <c r="L30" s="570">
        <f>[5]P25!$J$184</f>
        <v>0</v>
      </c>
      <c r="M30" s="640">
        <f t="shared" si="11"/>
        <v>0</v>
      </c>
      <c r="N30" s="374" t="str">
        <f t="shared" si="12"/>
        <v>L</v>
      </c>
      <c r="O30" s="653">
        <f t="shared" si="26"/>
        <v>0</v>
      </c>
      <c r="P30" s="554" t="b">
        <f t="shared" si="27"/>
        <v>0</v>
      </c>
      <c r="Q30" s="554" t="b">
        <f t="shared" si="28"/>
        <v>0</v>
      </c>
      <c r="R30" s="653"/>
      <c r="S30" s="479" t="str">
        <f t="shared" si="29"/>
        <v>Player 25</v>
      </c>
      <c r="T30" s="398">
        <f t="shared" si="13"/>
        <v>0</v>
      </c>
      <c r="U30" s="398">
        <f t="shared" si="14"/>
        <v>0</v>
      </c>
      <c r="V30" s="398">
        <f t="shared" si="15"/>
        <v>0</v>
      </c>
      <c r="W30" s="398">
        <f t="shared" si="16"/>
        <v>0</v>
      </c>
      <c r="X30" s="510">
        <f t="shared" si="17"/>
        <v>0</v>
      </c>
      <c r="Y30" s="528"/>
      <c r="Z30" s="417"/>
      <c r="AA30" s="508">
        <f t="shared" si="30"/>
        <v>0</v>
      </c>
      <c r="AB30" s="508">
        <f t="shared" si="0"/>
        <v>0</v>
      </c>
      <c r="AC30" s="508">
        <f t="shared" si="1"/>
        <v>16</v>
      </c>
      <c r="AD30" s="529">
        <v>26</v>
      </c>
      <c r="AE30" s="514">
        <f t="shared" si="2"/>
        <v>16</v>
      </c>
      <c r="AF30" s="530" t="e">
        <f>MATCH(AD30,$AE$5:AE37,0)</f>
        <v>#N/A</v>
      </c>
      <c r="AG30" s="531" t="e">
        <f t="shared" ca="1" si="18"/>
        <v>#N/A</v>
      </c>
      <c r="AH30" s="532" t="e">
        <f t="shared" ca="1" si="3"/>
        <v>#N/A</v>
      </c>
      <c r="AI30" s="532" t="e">
        <f t="shared" ca="1" si="31"/>
        <v>#N/A</v>
      </c>
      <c r="AJ30" s="394"/>
      <c r="AK30" s="368">
        <v>25</v>
      </c>
      <c r="AL30" s="479" t="str">
        <f t="shared" si="32"/>
        <v>Player 25</v>
      </c>
      <c r="AM30" s="557">
        <f>[6]S25!$I$19</f>
        <v>0</v>
      </c>
      <c r="AN30" s="653"/>
      <c r="AO30" s="369" t="str">
        <f t="shared" si="33"/>
        <v>Player 25</v>
      </c>
      <c r="AP30" s="584">
        <f t="shared" si="19"/>
        <v>0</v>
      </c>
      <c r="AQ30" s="584">
        <f t="shared" si="4"/>
        <v>0</v>
      </c>
      <c r="AR30" s="584">
        <f t="shared" si="5"/>
        <v>0</v>
      </c>
      <c r="AS30" s="584">
        <f t="shared" si="6"/>
        <v>0</v>
      </c>
      <c r="AT30" s="585">
        <f t="shared" si="7"/>
        <v>0</v>
      </c>
      <c r="AU30" s="528"/>
      <c r="AV30" s="417"/>
      <c r="AW30" s="512">
        <f t="shared" si="8"/>
        <v>0</v>
      </c>
      <c r="AX30" s="512">
        <f t="shared" si="9"/>
        <v>0</v>
      </c>
      <c r="AY30" s="512">
        <f t="shared" si="34"/>
        <v>24</v>
      </c>
      <c r="AZ30" s="586">
        <v>26</v>
      </c>
      <c r="BA30" s="512">
        <f t="shared" si="20"/>
        <v>24</v>
      </c>
      <c r="BB30" s="587" t="e">
        <f>MATCH(AZ30,$BA$5:BA37,0)</f>
        <v>#N/A</v>
      </c>
      <c r="BC30" s="532" t="e">
        <f t="shared" ca="1" si="35"/>
        <v>#N/A</v>
      </c>
      <c r="BD30" s="532" t="e">
        <f t="shared" ca="1" si="21"/>
        <v>#N/A</v>
      </c>
      <c r="BE30" s="532" t="e">
        <f t="shared" ca="1" si="22"/>
        <v>#N/A</v>
      </c>
      <c r="BF30" s="394"/>
      <c r="BG30" s="394"/>
    </row>
    <row r="31" spans="1:59" hidden="1">
      <c r="A31" s="397">
        <v>26</v>
      </c>
      <c r="B31" s="369" t="str">
        <f>[1]Blank!$B$26</f>
        <v>Player 26</v>
      </c>
      <c r="C31" s="566">
        <f>[3]R15!L31</f>
        <v>0</v>
      </c>
      <c r="D31" s="582">
        <f t="shared" si="10"/>
        <v>0</v>
      </c>
      <c r="E31" s="514">
        <f>[4]C16!$AG$113</f>
        <v>0</v>
      </c>
      <c r="F31" s="508">
        <f t="shared" si="23"/>
        <v>0</v>
      </c>
      <c r="G31" s="509">
        <f t="shared" si="24"/>
        <v>0</v>
      </c>
      <c r="H31" s="509">
        <f t="shared" si="25"/>
        <v>0</v>
      </c>
      <c r="I31" s="363"/>
      <c r="J31" s="682"/>
      <c r="K31" s="569">
        <f>[5]P26!$H$184</f>
        <v>0</v>
      </c>
      <c r="L31" s="570">
        <f>[5]P26!$J$184</f>
        <v>0</v>
      </c>
      <c r="M31" s="583">
        <f t="shared" si="11"/>
        <v>0</v>
      </c>
      <c r="N31" s="374" t="str">
        <f t="shared" si="12"/>
        <v>L</v>
      </c>
      <c r="O31" s="653">
        <f t="shared" si="26"/>
        <v>0</v>
      </c>
      <c r="P31" s="554" t="b">
        <f t="shared" si="27"/>
        <v>0</v>
      </c>
      <c r="Q31" s="554" t="b">
        <f t="shared" si="28"/>
        <v>0</v>
      </c>
      <c r="R31" s="653"/>
      <c r="S31" s="479" t="str">
        <f t="shared" si="29"/>
        <v>Player 26</v>
      </c>
      <c r="T31" s="588">
        <f t="shared" si="13"/>
        <v>0</v>
      </c>
      <c r="U31" s="398">
        <f t="shared" si="14"/>
        <v>0</v>
      </c>
      <c r="V31" s="398">
        <f t="shared" si="15"/>
        <v>0</v>
      </c>
      <c r="W31" s="398">
        <f t="shared" si="16"/>
        <v>0</v>
      </c>
      <c r="X31" s="510">
        <f t="shared" si="17"/>
        <v>0</v>
      </c>
      <c r="Y31" s="528"/>
      <c r="Z31" s="417"/>
      <c r="AA31" s="512">
        <f t="shared" si="30"/>
        <v>0</v>
      </c>
      <c r="AB31" s="512">
        <f t="shared" si="0"/>
        <v>0</v>
      </c>
      <c r="AC31" s="512">
        <f t="shared" si="1"/>
        <v>16</v>
      </c>
      <c r="AD31" s="529">
        <v>27</v>
      </c>
      <c r="AE31" s="512">
        <f t="shared" si="2"/>
        <v>16</v>
      </c>
      <c r="AF31" s="589" t="e">
        <f>MATCH(AD31,$AE$5:AE37,0)</f>
        <v>#N/A</v>
      </c>
      <c r="AG31" s="531" t="e">
        <f t="shared" ca="1" si="18"/>
        <v>#N/A</v>
      </c>
      <c r="AH31" s="532" t="e">
        <f t="shared" ca="1" si="3"/>
        <v>#N/A</v>
      </c>
      <c r="AI31" s="532" t="e">
        <f t="shared" ca="1" si="31"/>
        <v>#N/A</v>
      </c>
      <c r="AJ31" s="394"/>
      <c r="AK31" s="397">
        <v>26</v>
      </c>
      <c r="AL31" s="479" t="str">
        <f t="shared" si="32"/>
        <v>Player 26</v>
      </c>
      <c r="AM31" s="557">
        <f>[6]S26!$I$19</f>
        <v>0</v>
      </c>
      <c r="AN31" s="653"/>
      <c r="AO31" s="369" t="str">
        <f t="shared" si="33"/>
        <v>Player 26</v>
      </c>
      <c r="AP31" s="398">
        <f t="shared" si="19"/>
        <v>0</v>
      </c>
      <c r="AQ31" s="398">
        <f t="shared" si="4"/>
        <v>0</v>
      </c>
      <c r="AR31" s="398">
        <f t="shared" si="5"/>
        <v>0</v>
      </c>
      <c r="AS31" s="398">
        <f t="shared" si="6"/>
        <v>0</v>
      </c>
      <c r="AT31" s="510">
        <f t="shared" si="7"/>
        <v>0</v>
      </c>
      <c r="AU31" s="528"/>
      <c r="AV31" s="417"/>
      <c r="AW31" s="508">
        <f t="shared" si="8"/>
        <v>0</v>
      </c>
      <c r="AX31" s="512">
        <f t="shared" si="9"/>
        <v>0</v>
      </c>
      <c r="AY31" s="512">
        <f t="shared" si="34"/>
        <v>24</v>
      </c>
      <c r="AZ31" s="572">
        <v>27</v>
      </c>
      <c r="BA31" s="512">
        <f t="shared" si="20"/>
        <v>24</v>
      </c>
      <c r="BB31" s="565" t="e">
        <f>MATCH(AZ31,$BA$5:BA37,0)</f>
        <v>#N/A</v>
      </c>
      <c r="BC31" s="517" t="e">
        <f t="shared" ca="1" si="35"/>
        <v>#N/A</v>
      </c>
      <c r="BD31" s="517" t="e">
        <f t="shared" ca="1" si="21"/>
        <v>#N/A</v>
      </c>
      <c r="BE31" s="517" t="e">
        <f t="shared" ca="1" si="22"/>
        <v>#N/A</v>
      </c>
      <c r="BF31" s="394"/>
      <c r="BG31" s="394"/>
    </row>
    <row r="32" spans="1:59" hidden="1">
      <c r="A32" s="368">
        <v>27</v>
      </c>
      <c r="B32" s="369" t="str">
        <f>[1]Blank!$B$27</f>
        <v>Player 27</v>
      </c>
      <c r="C32" s="566">
        <f>[3]R15!L32</f>
        <v>0</v>
      </c>
      <c r="D32" s="567">
        <f t="shared" si="10"/>
        <v>0</v>
      </c>
      <c r="E32" s="507">
        <f>[4]C16!$AX$113</f>
        <v>0</v>
      </c>
      <c r="F32" s="508">
        <f t="shared" si="23"/>
        <v>0</v>
      </c>
      <c r="G32" s="509">
        <f t="shared" si="24"/>
        <v>0</v>
      </c>
      <c r="H32" s="509">
        <f t="shared" si="25"/>
        <v>0</v>
      </c>
      <c r="I32" s="328"/>
      <c r="J32" s="568"/>
      <c r="K32" s="569">
        <f>[5]P27!$H$184</f>
        <v>0</v>
      </c>
      <c r="L32" s="570">
        <f>[5]P27!$J$184</f>
        <v>0</v>
      </c>
      <c r="M32" s="571">
        <f t="shared" si="11"/>
        <v>0</v>
      </c>
      <c r="N32" s="374" t="str">
        <f t="shared" si="12"/>
        <v>L</v>
      </c>
      <c r="O32" s="653">
        <f t="shared" si="26"/>
        <v>0</v>
      </c>
      <c r="P32" s="554" t="b">
        <f t="shared" si="27"/>
        <v>0</v>
      </c>
      <c r="Q32" s="554" t="b">
        <f t="shared" si="28"/>
        <v>0</v>
      </c>
      <c r="R32" s="653"/>
      <c r="S32" s="369" t="str">
        <f t="shared" si="29"/>
        <v>Player 27</v>
      </c>
      <c r="T32" s="588">
        <f t="shared" si="13"/>
        <v>0</v>
      </c>
      <c r="U32" s="398">
        <f t="shared" si="14"/>
        <v>0</v>
      </c>
      <c r="V32" s="398">
        <f t="shared" si="15"/>
        <v>0</v>
      </c>
      <c r="W32" s="398">
        <f t="shared" si="16"/>
        <v>0</v>
      </c>
      <c r="X32" s="510">
        <f t="shared" si="17"/>
        <v>0</v>
      </c>
      <c r="Y32" s="511"/>
      <c r="Z32" s="417"/>
      <c r="AA32" s="508">
        <f t="shared" si="30"/>
        <v>0</v>
      </c>
      <c r="AB32" s="512">
        <f t="shared" si="0"/>
        <v>0</v>
      </c>
      <c r="AC32" s="512">
        <f t="shared" si="1"/>
        <v>16</v>
      </c>
      <c r="AD32" s="513">
        <v>28</v>
      </c>
      <c r="AE32" s="512">
        <f t="shared" si="2"/>
        <v>16</v>
      </c>
      <c r="AF32" s="590" t="e">
        <f>MATCH(AD32,$AE$5:AE37,0)</f>
        <v>#N/A</v>
      </c>
      <c r="AG32" s="516" t="e">
        <f t="shared" ca="1" si="18"/>
        <v>#N/A</v>
      </c>
      <c r="AH32" s="517" t="e">
        <f t="shared" ca="1" si="3"/>
        <v>#N/A</v>
      </c>
      <c r="AI32" s="517" t="e">
        <f t="shared" ca="1" si="31"/>
        <v>#N/A</v>
      </c>
      <c r="AJ32" s="394"/>
      <c r="AK32" s="368">
        <v>27</v>
      </c>
      <c r="AL32" s="369" t="str">
        <f t="shared" si="32"/>
        <v>Player 27</v>
      </c>
      <c r="AM32" s="557">
        <f>[6]S27!$I$19</f>
        <v>0</v>
      </c>
      <c r="AN32" s="653"/>
      <c r="AO32" s="369" t="str">
        <f t="shared" si="33"/>
        <v>Player 27</v>
      </c>
      <c r="AP32" s="398">
        <f t="shared" si="19"/>
        <v>0</v>
      </c>
      <c r="AQ32" s="398">
        <f t="shared" si="4"/>
        <v>0</v>
      </c>
      <c r="AR32" s="398">
        <f t="shared" si="5"/>
        <v>0</v>
      </c>
      <c r="AS32" s="398">
        <f t="shared" si="6"/>
        <v>0</v>
      </c>
      <c r="AT32" s="510">
        <f t="shared" si="7"/>
        <v>0</v>
      </c>
      <c r="AU32" s="511"/>
      <c r="AV32" s="417"/>
      <c r="AW32" s="508">
        <f t="shared" si="8"/>
        <v>0</v>
      </c>
      <c r="AX32" s="512">
        <f t="shared" si="9"/>
        <v>0</v>
      </c>
      <c r="AY32" s="512">
        <f t="shared" si="34"/>
        <v>24</v>
      </c>
      <c r="AZ32" s="572">
        <v>28</v>
      </c>
      <c r="BA32" s="512">
        <f t="shared" si="20"/>
        <v>24</v>
      </c>
      <c r="BB32" s="565" t="e">
        <f>MATCH(AZ32,$BA$5:BA37,0)</f>
        <v>#N/A</v>
      </c>
      <c r="BC32" s="517" t="e">
        <f t="shared" ca="1" si="35"/>
        <v>#N/A</v>
      </c>
      <c r="BD32" s="517" t="e">
        <f t="shared" ca="1" si="21"/>
        <v>#N/A</v>
      </c>
      <c r="BE32" s="517" t="e">
        <f t="shared" ca="1" si="22"/>
        <v>#N/A</v>
      </c>
      <c r="BF32" s="394"/>
      <c r="BG32" s="394"/>
    </row>
    <row r="33" spans="1:59" hidden="1">
      <c r="A33" s="368">
        <v>28</v>
      </c>
      <c r="B33" s="369" t="str">
        <f>[1]Blank!$B$28</f>
        <v>Player 28</v>
      </c>
      <c r="C33" s="566">
        <f>[3]R15!L33</f>
        <v>0</v>
      </c>
      <c r="D33" s="567">
        <f t="shared" si="10"/>
        <v>0</v>
      </c>
      <c r="E33" s="507">
        <f>[4]C16!$BO$113</f>
        <v>0</v>
      </c>
      <c r="F33" s="508">
        <f t="shared" si="23"/>
        <v>0</v>
      </c>
      <c r="G33" s="509">
        <f t="shared" si="24"/>
        <v>0</v>
      </c>
      <c r="H33" s="509">
        <f t="shared" si="25"/>
        <v>0</v>
      </c>
      <c r="I33" s="328"/>
      <c r="J33" s="568"/>
      <c r="K33" s="569">
        <f>[5]P28!$H$184</f>
        <v>0</v>
      </c>
      <c r="L33" s="570">
        <f>[5]P28!$J$184</f>
        <v>0</v>
      </c>
      <c r="M33" s="571">
        <f t="shared" si="11"/>
        <v>0</v>
      </c>
      <c r="N33" s="374" t="str">
        <f t="shared" si="12"/>
        <v>L</v>
      </c>
      <c r="O33" s="653">
        <f t="shared" si="26"/>
        <v>0</v>
      </c>
      <c r="P33" s="554" t="b">
        <f t="shared" si="27"/>
        <v>0</v>
      </c>
      <c r="Q33" s="554" t="b">
        <f t="shared" si="28"/>
        <v>0</v>
      </c>
      <c r="R33" s="653"/>
      <c r="S33" s="369" t="str">
        <f t="shared" si="29"/>
        <v>Player 28</v>
      </c>
      <c r="T33" s="588">
        <f t="shared" si="13"/>
        <v>0</v>
      </c>
      <c r="U33" s="398">
        <f t="shared" si="14"/>
        <v>0</v>
      </c>
      <c r="V33" s="398">
        <f t="shared" si="15"/>
        <v>0</v>
      </c>
      <c r="W33" s="398">
        <f t="shared" si="16"/>
        <v>0</v>
      </c>
      <c r="X33" s="510">
        <f t="shared" si="17"/>
        <v>0</v>
      </c>
      <c r="Y33" s="511"/>
      <c r="Z33" s="417"/>
      <c r="AA33" s="508">
        <f t="shared" si="30"/>
        <v>0</v>
      </c>
      <c r="AB33" s="512">
        <f t="shared" si="0"/>
        <v>0</v>
      </c>
      <c r="AC33" s="512">
        <f t="shared" si="1"/>
        <v>16</v>
      </c>
      <c r="AD33" s="513">
        <v>29</v>
      </c>
      <c r="AE33" s="512">
        <f t="shared" si="2"/>
        <v>16</v>
      </c>
      <c r="AF33" s="590" t="e">
        <f>MATCH(AD33,$AE$5:AE37,0)</f>
        <v>#N/A</v>
      </c>
      <c r="AG33" s="516" t="e">
        <f t="shared" ca="1" si="18"/>
        <v>#N/A</v>
      </c>
      <c r="AH33" s="517" t="e">
        <f t="shared" ca="1" si="3"/>
        <v>#N/A</v>
      </c>
      <c r="AI33" s="517" t="e">
        <f t="shared" ca="1" si="31"/>
        <v>#N/A</v>
      </c>
      <c r="AJ33" s="394"/>
      <c r="AK33" s="368">
        <v>28</v>
      </c>
      <c r="AL33" s="369" t="str">
        <f t="shared" si="32"/>
        <v>Player 28</v>
      </c>
      <c r="AM33" s="557">
        <f>[6]S28!$I$19</f>
        <v>0</v>
      </c>
      <c r="AN33" s="653"/>
      <c r="AO33" s="369" t="str">
        <f t="shared" si="33"/>
        <v>Player 28</v>
      </c>
      <c r="AP33" s="398">
        <f t="shared" si="19"/>
        <v>0</v>
      </c>
      <c r="AQ33" s="398">
        <f t="shared" si="4"/>
        <v>0</v>
      </c>
      <c r="AR33" s="398">
        <f t="shared" si="5"/>
        <v>0</v>
      </c>
      <c r="AS33" s="398">
        <f t="shared" si="6"/>
        <v>0</v>
      </c>
      <c r="AT33" s="510">
        <f t="shared" si="7"/>
        <v>0</v>
      </c>
      <c r="AU33" s="511"/>
      <c r="AV33" s="417"/>
      <c r="AW33" s="508">
        <f t="shared" si="8"/>
        <v>0</v>
      </c>
      <c r="AX33" s="508">
        <f t="shared" si="9"/>
        <v>0</v>
      </c>
      <c r="AY33" s="512">
        <f t="shared" si="34"/>
        <v>24</v>
      </c>
      <c r="AZ33" s="572">
        <v>29</v>
      </c>
      <c r="BA33" s="512">
        <f t="shared" si="20"/>
        <v>24</v>
      </c>
      <c r="BB33" s="565" t="e">
        <f>MATCH(AZ33,$BA$5:BA37,0)</f>
        <v>#N/A</v>
      </c>
      <c r="BC33" s="517" t="e">
        <f t="shared" ca="1" si="35"/>
        <v>#N/A</v>
      </c>
      <c r="BD33" s="517" t="e">
        <f t="shared" ca="1" si="21"/>
        <v>#N/A</v>
      </c>
      <c r="BE33" s="517" t="e">
        <f t="shared" ca="1" si="22"/>
        <v>#N/A</v>
      </c>
      <c r="BF33" s="394"/>
      <c r="BG33" s="394"/>
    </row>
    <row r="34" spans="1:59" hidden="1">
      <c r="A34" s="368">
        <v>29</v>
      </c>
      <c r="B34" s="369" t="str">
        <f>[1]Blank!$B$29</f>
        <v>Player 29</v>
      </c>
      <c r="C34" s="566">
        <f>[3]R15!L34</f>
        <v>0</v>
      </c>
      <c r="D34" s="567">
        <f t="shared" si="10"/>
        <v>0</v>
      </c>
      <c r="E34" s="507">
        <f>[4]C16!$CF$113</f>
        <v>0</v>
      </c>
      <c r="F34" s="508">
        <f t="shared" si="23"/>
        <v>0</v>
      </c>
      <c r="G34" s="509">
        <f t="shared" si="24"/>
        <v>0</v>
      </c>
      <c r="H34" s="509">
        <f t="shared" si="25"/>
        <v>0</v>
      </c>
      <c r="I34" s="328"/>
      <c r="J34" s="568"/>
      <c r="K34" s="569">
        <f>[5]P29!$H$184</f>
        <v>0</v>
      </c>
      <c r="L34" s="570">
        <f>[5]P29!$J$184</f>
        <v>0</v>
      </c>
      <c r="M34" s="571">
        <f t="shared" si="11"/>
        <v>0</v>
      </c>
      <c r="N34" s="478" t="str">
        <f t="shared" si="12"/>
        <v>L</v>
      </c>
      <c r="O34" s="653">
        <f t="shared" si="26"/>
        <v>0</v>
      </c>
      <c r="P34" s="554" t="b">
        <f t="shared" si="27"/>
        <v>0</v>
      </c>
      <c r="Q34" s="554" t="b">
        <f t="shared" si="28"/>
        <v>0</v>
      </c>
      <c r="R34" s="653"/>
      <c r="S34" s="369" t="str">
        <f t="shared" si="29"/>
        <v>Player 29</v>
      </c>
      <c r="T34" s="588">
        <f t="shared" si="13"/>
        <v>0</v>
      </c>
      <c r="U34" s="398">
        <f t="shared" si="14"/>
        <v>0</v>
      </c>
      <c r="V34" s="398">
        <f t="shared" si="15"/>
        <v>0</v>
      </c>
      <c r="W34" s="398">
        <f t="shared" si="16"/>
        <v>0</v>
      </c>
      <c r="X34" s="510">
        <f t="shared" si="17"/>
        <v>0</v>
      </c>
      <c r="Y34" s="511"/>
      <c r="Z34" s="417"/>
      <c r="AA34" s="508">
        <f t="shared" si="30"/>
        <v>0</v>
      </c>
      <c r="AB34" s="512">
        <f t="shared" si="0"/>
        <v>0</v>
      </c>
      <c r="AC34" s="512">
        <f t="shared" si="1"/>
        <v>16</v>
      </c>
      <c r="AD34" s="513">
        <v>30</v>
      </c>
      <c r="AE34" s="512">
        <f t="shared" si="2"/>
        <v>16</v>
      </c>
      <c r="AF34" s="590" t="e">
        <f>MATCH(AD34,$AE$5:AE37,0)</f>
        <v>#N/A</v>
      </c>
      <c r="AG34" s="516" t="e">
        <f t="shared" ca="1" si="18"/>
        <v>#N/A</v>
      </c>
      <c r="AH34" s="517" t="e">
        <f t="shared" ca="1" si="3"/>
        <v>#N/A</v>
      </c>
      <c r="AI34" s="517" t="e">
        <f t="shared" ca="1" si="31"/>
        <v>#N/A</v>
      </c>
      <c r="AJ34" s="394"/>
      <c r="AK34" s="368">
        <v>29</v>
      </c>
      <c r="AL34" s="369" t="str">
        <f t="shared" si="32"/>
        <v>Player 29</v>
      </c>
      <c r="AM34" s="557">
        <f>[6]S29!$I$19</f>
        <v>0</v>
      </c>
      <c r="AN34" s="653"/>
      <c r="AO34" s="369" t="str">
        <f t="shared" si="33"/>
        <v>Player 29</v>
      </c>
      <c r="AP34" s="398">
        <f t="shared" si="19"/>
        <v>0</v>
      </c>
      <c r="AQ34" s="398">
        <f t="shared" si="4"/>
        <v>0</v>
      </c>
      <c r="AR34" s="398">
        <f t="shared" si="5"/>
        <v>0</v>
      </c>
      <c r="AS34" s="398">
        <f t="shared" si="6"/>
        <v>0</v>
      </c>
      <c r="AT34" s="510">
        <f t="shared" si="7"/>
        <v>0</v>
      </c>
      <c r="AU34" s="511"/>
      <c r="AV34" s="417"/>
      <c r="AW34" s="508">
        <f t="shared" si="8"/>
        <v>0</v>
      </c>
      <c r="AX34" s="508">
        <f t="shared" si="9"/>
        <v>0</v>
      </c>
      <c r="AY34" s="512">
        <f t="shared" si="34"/>
        <v>24</v>
      </c>
      <c r="AZ34" s="572">
        <v>30</v>
      </c>
      <c r="BA34" s="512">
        <f t="shared" si="20"/>
        <v>24</v>
      </c>
      <c r="BB34" s="565" t="e">
        <f>MATCH(AZ34,$BA$5:BA37,0)</f>
        <v>#N/A</v>
      </c>
      <c r="BC34" s="517" t="e">
        <f t="shared" ca="1" si="35"/>
        <v>#N/A</v>
      </c>
      <c r="BD34" s="517" t="e">
        <f t="shared" ca="1" si="21"/>
        <v>#N/A</v>
      </c>
      <c r="BE34" s="517" t="e">
        <f t="shared" ca="1" si="22"/>
        <v>#N/A</v>
      </c>
      <c r="BF34" s="394"/>
      <c r="BG34" s="394"/>
    </row>
    <row r="35" spans="1:59" hidden="1">
      <c r="A35" s="397">
        <v>30</v>
      </c>
      <c r="B35" s="369" t="str">
        <f>[1]Blank!$B$30</f>
        <v>Player 30</v>
      </c>
      <c r="C35" s="566">
        <f>[3]R15!L35</f>
        <v>0</v>
      </c>
      <c r="D35" s="582">
        <f t="shared" si="10"/>
        <v>0</v>
      </c>
      <c r="E35" s="514">
        <f>[4]C16!$CW$113</f>
        <v>0</v>
      </c>
      <c r="F35" s="508">
        <f t="shared" si="23"/>
        <v>0</v>
      </c>
      <c r="G35" s="509">
        <f t="shared" si="24"/>
        <v>0</v>
      </c>
      <c r="H35" s="509">
        <f t="shared" si="25"/>
        <v>0</v>
      </c>
      <c r="I35" s="363"/>
      <c r="J35" s="682"/>
      <c r="K35" s="569">
        <f>[5]P30!$H$184</f>
        <v>0</v>
      </c>
      <c r="L35" s="570">
        <f>[5]P30!$J$184</f>
        <v>0</v>
      </c>
      <c r="M35" s="583">
        <f t="shared" si="11"/>
        <v>0</v>
      </c>
      <c r="N35" s="374" t="str">
        <f t="shared" si="12"/>
        <v>L</v>
      </c>
      <c r="O35" s="653">
        <f t="shared" si="26"/>
        <v>0</v>
      </c>
      <c r="P35" s="554" t="b">
        <f t="shared" si="27"/>
        <v>0</v>
      </c>
      <c r="Q35" s="554" t="b">
        <f t="shared" si="28"/>
        <v>0</v>
      </c>
      <c r="R35" s="653"/>
      <c r="S35" s="369" t="str">
        <f t="shared" si="29"/>
        <v>Player 30</v>
      </c>
      <c r="T35" s="588">
        <f t="shared" si="13"/>
        <v>0</v>
      </c>
      <c r="U35" s="398">
        <f t="shared" si="14"/>
        <v>0</v>
      </c>
      <c r="V35" s="398">
        <f t="shared" si="15"/>
        <v>0</v>
      </c>
      <c r="W35" s="398">
        <f t="shared" si="16"/>
        <v>0</v>
      </c>
      <c r="X35" s="510">
        <f t="shared" si="17"/>
        <v>0</v>
      </c>
      <c r="Y35" s="511"/>
      <c r="Z35" s="417"/>
      <c r="AA35" s="508">
        <f t="shared" si="30"/>
        <v>0</v>
      </c>
      <c r="AB35" s="512">
        <f t="shared" si="0"/>
        <v>0</v>
      </c>
      <c r="AC35" s="512">
        <f t="shared" si="1"/>
        <v>16</v>
      </c>
      <c r="AD35" s="513">
        <v>31</v>
      </c>
      <c r="AE35" s="512">
        <f t="shared" si="2"/>
        <v>16</v>
      </c>
      <c r="AF35" s="590" t="e">
        <f>MATCH(AD35,$AE$5:AE37,0)</f>
        <v>#N/A</v>
      </c>
      <c r="AG35" s="516" t="e">
        <f ca="1">OFFSET($S$4,AF35,0)</f>
        <v>#N/A</v>
      </c>
      <c r="AH35" s="517" t="e">
        <f t="shared" ca="1" si="3"/>
        <v>#N/A</v>
      </c>
      <c r="AI35" s="517" t="e">
        <f t="shared" ca="1" si="31"/>
        <v>#N/A</v>
      </c>
      <c r="AJ35" s="394"/>
      <c r="AK35" s="368">
        <v>30</v>
      </c>
      <c r="AL35" s="369" t="str">
        <f t="shared" si="32"/>
        <v>Player 30</v>
      </c>
      <c r="AM35" s="557">
        <f>[6]S30!$I$19</f>
        <v>0</v>
      </c>
      <c r="AN35" s="394"/>
      <c r="AO35" s="369" t="str">
        <f t="shared" si="33"/>
        <v>Player 30</v>
      </c>
      <c r="AP35" s="398">
        <f t="shared" si="19"/>
        <v>0</v>
      </c>
      <c r="AQ35" s="398">
        <f t="shared" si="4"/>
        <v>0</v>
      </c>
      <c r="AR35" s="398">
        <f t="shared" si="5"/>
        <v>0</v>
      </c>
      <c r="AS35" s="398">
        <f t="shared" si="6"/>
        <v>0</v>
      </c>
      <c r="AT35" s="510">
        <f t="shared" si="7"/>
        <v>0</v>
      </c>
      <c r="AU35" s="511"/>
      <c r="AV35" s="405"/>
      <c r="AW35" s="508">
        <f t="shared" si="8"/>
        <v>0</v>
      </c>
      <c r="AX35" s="508">
        <f t="shared" si="9"/>
        <v>0</v>
      </c>
      <c r="AY35" s="512">
        <f t="shared" si="34"/>
        <v>24</v>
      </c>
      <c r="AZ35" s="572">
        <v>31</v>
      </c>
      <c r="BA35" s="512">
        <f t="shared" si="20"/>
        <v>24</v>
      </c>
      <c r="BB35" s="565" t="e">
        <f>MATCH(AZ35,$BA$5:BA37,0)</f>
        <v>#N/A</v>
      </c>
      <c r="BC35" s="517" t="e">
        <f t="shared" ca="1" si="35"/>
        <v>#N/A</v>
      </c>
      <c r="BD35" s="517" t="e">
        <f t="shared" ca="1" si="21"/>
        <v>#N/A</v>
      </c>
      <c r="BE35" s="517" t="e">
        <f t="shared" ca="1" si="22"/>
        <v>#N/A</v>
      </c>
      <c r="BF35" s="394"/>
      <c r="BG35" s="394"/>
    </row>
    <row r="36" spans="1:59" hidden="1">
      <c r="A36" s="368">
        <v>31</v>
      </c>
      <c r="B36" s="369" t="str">
        <f>[1]Blank!$B$31</f>
        <v>Player 31</v>
      </c>
      <c r="C36" s="566">
        <f>[3]R15!L36</f>
        <v>0</v>
      </c>
      <c r="D36" s="567">
        <f t="shared" si="10"/>
        <v>0</v>
      </c>
      <c r="E36" s="507">
        <f>[4]C16!$DN$113</f>
        <v>0</v>
      </c>
      <c r="F36" s="508">
        <f t="shared" si="23"/>
        <v>0</v>
      </c>
      <c r="G36" s="509">
        <f t="shared" si="24"/>
        <v>0</v>
      </c>
      <c r="H36" s="509">
        <f t="shared" si="25"/>
        <v>0</v>
      </c>
      <c r="I36" s="328"/>
      <c r="J36" s="568"/>
      <c r="K36" s="569">
        <f>[5]P31!$H$184</f>
        <v>0</v>
      </c>
      <c r="L36" s="570">
        <f>[5]P31!$J$184</f>
        <v>0</v>
      </c>
      <c r="M36" s="571">
        <f t="shared" si="11"/>
        <v>0</v>
      </c>
      <c r="N36" s="374" t="str">
        <f t="shared" si="12"/>
        <v>L</v>
      </c>
      <c r="O36" s="653">
        <f t="shared" si="26"/>
        <v>0</v>
      </c>
      <c r="P36" s="554" t="b">
        <f t="shared" si="27"/>
        <v>0</v>
      </c>
      <c r="Q36" s="554" t="b">
        <f t="shared" si="28"/>
        <v>0</v>
      </c>
      <c r="R36" s="653"/>
      <c r="S36" s="369" t="str">
        <f t="shared" si="29"/>
        <v>Player 31</v>
      </c>
      <c r="T36" s="588">
        <f t="shared" si="13"/>
        <v>0</v>
      </c>
      <c r="U36" s="398">
        <f t="shared" si="14"/>
        <v>0</v>
      </c>
      <c r="V36" s="398">
        <f t="shared" si="15"/>
        <v>0</v>
      </c>
      <c r="W36" s="398">
        <f t="shared" si="16"/>
        <v>0</v>
      </c>
      <c r="X36" s="510">
        <f t="shared" si="17"/>
        <v>0</v>
      </c>
      <c r="Y36" s="511"/>
      <c r="Z36" s="417"/>
      <c r="AA36" s="508">
        <f t="shared" si="30"/>
        <v>0</v>
      </c>
      <c r="AB36" s="512">
        <f t="shared" si="0"/>
        <v>0</v>
      </c>
      <c r="AC36" s="512">
        <f t="shared" si="1"/>
        <v>16</v>
      </c>
      <c r="AD36" s="513">
        <v>32</v>
      </c>
      <c r="AE36" s="512">
        <f t="shared" si="2"/>
        <v>16</v>
      </c>
      <c r="AF36" s="590" t="e">
        <f>MATCH(AD36,$AE$5:AE37,0)</f>
        <v>#N/A</v>
      </c>
      <c r="AG36" s="516" t="e">
        <f t="shared" ca="1" si="18"/>
        <v>#N/A</v>
      </c>
      <c r="AH36" s="517" t="e">
        <f t="shared" ca="1" si="3"/>
        <v>#N/A</v>
      </c>
      <c r="AI36" s="517" t="e">
        <f t="shared" ca="1" si="31"/>
        <v>#N/A</v>
      </c>
      <c r="AJ36" s="394"/>
      <c r="AK36" s="368">
        <v>31</v>
      </c>
      <c r="AL36" s="369" t="str">
        <f t="shared" si="32"/>
        <v>Player 31</v>
      </c>
      <c r="AM36" s="557">
        <f>[6]S31!$I$19</f>
        <v>0</v>
      </c>
      <c r="AO36" s="369" t="str">
        <f t="shared" si="33"/>
        <v>Player 31</v>
      </c>
      <c r="AP36" s="398">
        <f t="shared" si="19"/>
        <v>0</v>
      </c>
      <c r="AQ36" s="398">
        <f t="shared" si="4"/>
        <v>0</v>
      </c>
      <c r="AR36" s="398">
        <f t="shared" si="5"/>
        <v>0</v>
      </c>
      <c r="AS36" s="398">
        <f t="shared" si="6"/>
        <v>0</v>
      </c>
      <c r="AT36" s="510">
        <f t="shared" si="7"/>
        <v>0</v>
      </c>
      <c r="AU36" s="511"/>
      <c r="AW36" s="508">
        <f t="shared" si="8"/>
        <v>0</v>
      </c>
      <c r="AX36" s="508">
        <f t="shared" si="9"/>
        <v>0</v>
      </c>
      <c r="AY36" s="512">
        <f t="shared" si="34"/>
        <v>24</v>
      </c>
      <c r="AZ36" s="572">
        <v>32</v>
      </c>
      <c r="BA36" s="512">
        <f t="shared" si="20"/>
        <v>24</v>
      </c>
      <c r="BB36" s="565" t="e">
        <f>MATCH(AZ36,$BA$5:BA37,0)</f>
        <v>#N/A</v>
      </c>
      <c r="BC36" s="517" t="e">
        <f t="shared" ca="1" si="35"/>
        <v>#N/A</v>
      </c>
      <c r="BD36" s="517" t="e">
        <f t="shared" ca="1" si="21"/>
        <v>#N/A</v>
      </c>
      <c r="BE36" s="517" t="e">
        <f t="shared" ca="1" si="22"/>
        <v>#N/A</v>
      </c>
      <c r="BF36" s="394"/>
      <c r="BG36" s="394"/>
    </row>
    <row r="37" spans="1:59" ht="19.05" hidden="1" thickBot="1">
      <c r="A37" s="370">
        <v>32</v>
      </c>
      <c r="B37" s="436" t="str">
        <f>[1]Blank!$B$32</f>
        <v>Player 32</v>
      </c>
      <c r="C37" s="566">
        <f>[3]R15!L37</f>
        <v>0</v>
      </c>
      <c r="D37" s="574">
        <f t="shared" si="10"/>
        <v>0</v>
      </c>
      <c r="E37" s="518">
        <f>[4]C16!$EE$113</f>
        <v>0</v>
      </c>
      <c r="F37" s="508">
        <f t="shared" si="23"/>
        <v>0</v>
      </c>
      <c r="G37" s="509">
        <f t="shared" si="24"/>
        <v>0</v>
      </c>
      <c r="H37" s="509">
        <f t="shared" si="25"/>
        <v>0</v>
      </c>
      <c r="I37" s="365"/>
      <c r="J37" s="645"/>
      <c r="K37" s="575">
        <f>[5]P32!$H$184</f>
        <v>0</v>
      </c>
      <c r="L37" s="576">
        <f>[5]P32!$J$184</f>
        <v>0</v>
      </c>
      <c r="M37" s="577">
        <f t="shared" si="11"/>
        <v>0</v>
      </c>
      <c r="N37" s="371" t="str">
        <f t="shared" si="12"/>
        <v>L</v>
      </c>
      <c r="O37" s="653">
        <f t="shared" si="26"/>
        <v>0</v>
      </c>
      <c r="P37" s="554" t="b">
        <f t="shared" si="27"/>
        <v>0</v>
      </c>
      <c r="Q37" s="554" t="b">
        <f t="shared" si="28"/>
        <v>0</v>
      </c>
      <c r="R37" s="653"/>
      <c r="S37" s="436" t="str">
        <f t="shared" si="29"/>
        <v>Player 32</v>
      </c>
      <c r="T37" s="591">
        <f t="shared" si="13"/>
        <v>0</v>
      </c>
      <c r="U37" s="480">
        <f t="shared" si="14"/>
        <v>0</v>
      </c>
      <c r="V37" s="480">
        <f t="shared" si="15"/>
        <v>0</v>
      </c>
      <c r="W37" s="480">
        <f t="shared" si="16"/>
        <v>0</v>
      </c>
      <c r="X37" s="522">
        <f t="shared" si="17"/>
        <v>0</v>
      </c>
      <c r="Y37" s="523"/>
      <c r="Z37" s="417"/>
      <c r="AA37" s="519">
        <f t="shared" si="30"/>
        <v>0</v>
      </c>
      <c r="AB37" s="751">
        <f t="shared" si="0"/>
        <v>0</v>
      </c>
      <c r="AC37" s="751">
        <f t="shared" si="1"/>
        <v>16</v>
      </c>
      <c r="AD37" s="524">
        <v>33</v>
      </c>
      <c r="AE37" s="751">
        <f t="shared" si="2"/>
        <v>16</v>
      </c>
      <c r="AF37" s="592" t="e">
        <f>MATCH(AD37,$AE$5:AE37,0)</f>
        <v>#N/A</v>
      </c>
      <c r="AG37" s="525" t="e">
        <f ca="1">OFFSET($S$4,AF37,0)</f>
        <v>#N/A</v>
      </c>
      <c r="AH37" s="526" t="e">
        <f t="shared" ca="1" si="3"/>
        <v>#N/A</v>
      </c>
      <c r="AI37" s="526" t="e">
        <f t="shared" ca="1" si="31"/>
        <v>#N/A</v>
      </c>
      <c r="AJ37" s="394"/>
      <c r="AK37" s="370">
        <v>32</v>
      </c>
      <c r="AL37" s="436" t="str">
        <f t="shared" si="32"/>
        <v>Player 32</v>
      </c>
      <c r="AM37" s="579">
        <f>[6]S32!$I$19</f>
        <v>0</v>
      </c>
      <c r="AO37" s="436" t="str">
        <f t="shared" si="33"/>
        <v>Player 32</v>
      </c>
      <c r="AP37" s="480">
        <f t="shared" si="19"/>
        <v>0</v>
      </c>
      <c r="AQ37" s="480">
        <f t="shared" si="4"/>
        <v>0</v>
      </c>
      <c r="AR37" s="480">
        <f t="shared" si="5"/>
        <v>0</v>
      </c>
      <c r="AS37" s="480">
        <f t="shared" si="6"/>
        <v>0</v>
      </c>
      <c r="AT37" s="522">
        <f t="shared" si="7"/>
        <v>0</v>
      </c>
      <c r="AU37" s="523"/>
      <c r="AW37" s="519">
        <f t="shared" si="8"/>
        <v>0</v>
      </c>
      <c r="AX37" s="519">
        <f t="shared" si="9"/>
        <v>0</v>
      </c>
      <c r="AY37" s="751">
        <f t="shared" si="34"/>
        <v>24</v>
      </c>
      <c r="AZ37" s="580">
        <v>33</v>
      </c>
      <c r="BA37" s="751">
        <f t="shared" si="20"/>
        <v>24</v>
      </c>
      <c r="BB37" s="581" t="e">
        <f>MATCH(AZ37,$BA$5:BA37,0)</f>
        <v>#N/A</v>
      </c>
      <c r="BC37" s="526" t="e">
        <f t="shared" ca="1" si="35"/>
        <v>#N/A</v>
      </c>
      <c r="BD37" s="526" t="e">
        <f t="shared" ca="1" si="21"/>
        <v>#N/A</v>
      </c>
      <c r="BE37" s="526" t="e">
        <f t="shared" ca="1" si="22"/>
        <v>#N/A</v>
      </c>
      <c r="BF37" s="394"/>
      <c r="BG37" s="394"/>
    </row>
    <row r="38" spans="1:59">
      <c r="A38" s="394"/>
      <c r="B38" s="394"/>
      <c r="C38" s="399"/>
      <c r="D38" s="400"/>
      <c r="E38" s="40"/>
      <c r="F38" s="40"/>
      <c r="G38" s="40"/>
      <c r="H38" s="40"/>
      <c r="I38" s="24"/>
      <c r="J38" s="41"/>
      <c r="K38" s="31"/>
      <c r="L38" s="401"/>
      <c r="M38" s="394"/>
      <c r="N38" s="654"/>
      <c r="O38" s="394"/>
      <c r="P38" s="402"/>
      <c r="Q38" s="402"/>
      <c r="R38" s="394"/>
      <c r="S38" s="394"/>
      <c r="T38" s="394"/>
      <c r="U38" s="394"/>
      <c r="V38" s="394"/>
      <c r="W38" s="394"/>
      <c r="X38" s="394"/>
      <c r="Y38" s="405"/>
      <c r="Z38" s="405"/>
      <c r="AA38" s="394"/>
      <c r="AB38" s="394"/>
      <c r="AC38" s="394"/>
      <c r="AD38" s="536"/>
      <c r="AE38" s="394"/>
      <c r="AF38" s="394"/>
      <c r="AG38" s="536"/>
      <c r="AH38" s="536"/>
      <c r="AI38" s="536"/>
      <c r="AJ38" s="394"/>
      <c r="AK38" s="39"/>
      <c r="AL38" s="28"/>
      <c r="AM38" s="417"/>
      <c r="AN38" s="22"/>
      <c r="AO38" s="22"/>
      <c r="AP38" s="22"/>
      <c r="AQ38" s="22"/>
      <c r="AR38" s="22"/>
      <c r="AS38" s="22"/>
      <c r="AT38" s="22"/>
      <c r="AU38" s="488"/>
      <c r="AV38" s="488"/>
      <c r="AW38" s="22"/>
      <c r="AX38" s="22"/>
      <c r="AY38" s="22"/>
      <c r="AZ38" s="488"/>
      <c r="BA38" s="22"/>
      <c r="BB38" s="22"/>
      <c r="BC38" s="488"/>
      <c r="BD38" s="488"/>
      <c r="BE38" s="488"/>
      <c r="BF38" s="535"/>
      <c r="BG38" s="394"/>
    </row>
    <row r="39" spans="1:59" ht="19.05" thickBot="1">
      <c r="A39" s="23" t="s">
        <v>2</v>
      </c>
      <c r="B39" s="395"/>
      <c r="C39" s="403"/>
      <c r="D39" s="404"/>
      <c r="E39" s="653"/>
      <c r="F39" s="405"/>
      <c r="G39" s="405"/>
      <c r="H39" s="405"/>
      <c r="I39" s="24"/>
      <c r="J39" s="406"/>
      <c r="K39" s="31"/>
      <c r="L39" s="401"/>
      <c r="M39" s="394"/>
      <c r="N39" s="654"/>
      <c r="O39" s="394"/>
      <c r="P39" s="407"/>
      <c r="Q39" s="407"/>
      <c r="R39" s="394"/>
      <c r="S39" s="394"/>
      <c r="T39" s="394"/>
      <c r="U39" s="394"/>
      <c r="V39" s="394"/>
      <c r="W39" s="394"/>
      <c r="X39" s="394"/>
      <c r="Y39" s="405"/>
      <c r="Z39" s="405"/>
      <c r="AA39" s="394"/>
      <c r="AB39" s="394"/>
      <c r="AC39" s="394"/>
      <c r="AD39" s="536"/>
      <c r="AE39" s="394"/>
      <c r="AF39" s="394"/>
      <c r="AG39" s="536"/>
      <c r="AH39" s="536"/>
      <c r="AI39" s="536"/>
      <c r="AJ39" s="394"/>
      <c r="AK39" s="39"/>
      <c r="AL39" s="28"/>
      <c r="AM39" s="417"/>
      <c r="AN39" s="22"/>
      <c r="AO39" s="22"/>
      <c r="AP39" s="22"/>
      <c r="AQ39" s="22"/>
      <c r="AR39" s="22"/>
      <c r="AS39" s="22"/>
      <c r="AT39" s="22"/>
      <c r="AU39" s="488"/>
      <c r="AV39" s="488"/>
      <c r="AW39" s="22"/>
      <c r="AX39" s="22"/>
      <c r="AY39" s="22"/>
      <c r="AZ39" s="488"/>
      <c r="BA39" s="22"/>
      <c r="BB39" s="22"/>
      <c r="BC39" s="488"/>
      <c r="BD39" s="488"/>
      <c r="BE39" s="488"/>
      <c r="BF39" s="394"/>
      <c r="BG39" s="394"/>
    </row>
    <row r="40" spans="1:59" ht="19.05" thickBot="1">
      <c r="A40" s="824" t="s">
        <v>1</v>
      </c>
      <c r="B40" s="825"/>
      <c r="C40" s="828" t="s">
        <v>31</v>
      </c>
      <c r="D40" s="829"/>
      <c r="E40" s="830" t="s">
        <v>43</v>
      </c>
      <c r="F40" s="830" t="s">
        <v>33</v>
      </c>
      <c r="G40" s="481"/>
      <c r="H40" s="481"/>
      <c r="I40" s="819" t="s">
        <v>5</v>
      </c>
      <c r="J40" s="819" t="s">
        <v>0</v>
      </c>
      <c r="K40" s="828" t="s">
        <v>106</v>
      </c>
      <c r="L40" s="836"/>
      <c r="M40" s="836"/>
      <c r="N40" s="829"/>
      <c r="O40" s="22"/>
      <c r="P40" s="840" t="s">
        <v>0</v>
      </c>
      <c r="Q40" s="840" t="s">
        <v>0</v>
      </c>
      <c r="R40" s="22"/>
      <c r="S40" s="22"/>
      <c r="T40" s="22"/>
      <c r="U40" s="22"/>
      <c r="V40" s="22"/>
      <c r="W40" s="22"/>
      <c r="X40" s="22"/>
      <c r="Y40" s="488"/>
      <c r="Z40" s="488"/>
      <c r="AA40" s="22"/>
      <c r="AB40" s="22"/>
      <c r="AC40" s="22"/>
      <c r="AD40" s="488"/>
      <c r="AE40" s="22"/>
      <c r="AF40" s="22"/>
      <c r="AG40" s="488"/>
      <c r="AH40" s="488"/>
      <c r="AI40" s="488"/>
      <c r="AJ40" s="22"/>
      <c r="AK40" s="39"/>
      <c r="AL40" s="28"/>
      <c r="AM40" s="417"/>
      <c r="AN40" s="22"/>
      <c r="AO40" s="22"/>
      <c r="AP40" s="22"/>
      <c r="AQ40" s="22"/>
      <c r="AR40" s="22"/>
      <c r="AS40" s="22"/>
      <c r="AT40" s="22"/>
      <c r="AU40" s="488"/>
      <c r="AV40" s="488"/>
      <c r="AW40" s="22"/>
      <c r="AX40" s="22"/>
      <c r="AY40" s="22"/>
      <c r="AZ40" s="488"/>
      <c r="BA40" s="22"/>
      <c r="BB40" s="22"/>
      <c r="BC40" s="488"/>
      <c r="BD40" s="488"/>
      <c r="BE40" s="488"/>
      <c r="BF40" s="394"/>
      <c r="BG40" s="394"/>
    </row>
    <row r="41" spans="1:59" ht="19.05" thickBot="1">
      <c r="A41" s="826"/>
      <c r="B41" s="827"/>
      <c r="C41" s="390" t="s">
        <v>45</v>
      </c>
      <c r="D41" s="391" t="s">
        <v>30</v>
      </c>
      <c r="E41" s="831"/>
      <c r="F41" s="831"/>
      <c r="G41" s="482"/>
      <c r="H41" s="482"/>
      <c r="I41" s="832"/>
      <c r="J41" s="832"/>
      <c r="K41" s="392" t="s">
        <v>6</v>
      </c>
      <c r="L41" s="390" t="s">
        <v>49</v>
      </c>
      <c r="M41" s="392" t="s">
        <v>42</v>
      </c>
      <c r="N41" s="393" t="s">
        <v>44</v>
      </c>
      <c r="O41" s="22"/>
      <c r="P41" s="840"/>
      <c r="Q41" s="840"/>
      <c r="R41" s="22"/>
      <c r="S41" s="22"/>
      <c r="T41" s="22"/>
      <c r="U41" s="22"/>
      <c r="V41" s="22"/>
      <c r="W41" s="22"/>
      <c r="X41" s="22"/>
      <c r="Y41" s="488"/>
      <c r="Z41" s="488"/>
      <c r="AA41" s="22"/>
      <c r="AB41" s="22"/>
      <c r="AC41" s="22"/>
      <c r="AD41" s="488"/>
      <c r="AE41" s="22"/>
      <c r="AF41" s="22"/>
      <c r="AG41" s="488"/>
      <c r="AH41" s="488"/>
      <c r="AI41" s="488"/>
      <c r="AJ41" s="22"/>
      <c r="AK41" s="39"/>
      <c r="AL41" s="28"/>
      <c r="AM41" s="417"/>
      <c r="AN41" s="22"/>
      <c r="AO41" s="22"/>
      <c r="AP41" s="22"/>
      <c r="AQ41" s="22"/>
      <c r="AR41" s="22"/>
      <c r="AS41" s="22"/>
      <c r="AT41" s="22"/>
      <c r="AU41" s="488"/>
      <c r="AV41" s="488"/>
      <c r="AW41" s="22"/>
      <c r="AX41" s="22"/>
      <c r="AY41" s="22"/>
      <c r="AZ41" s="488"/>
      <c r="BA41" s="22"/>
      <c r="BB41" s="22"/>
      <c r="BC41" s="488"/>
      <c r="BD41" s="488"/>
      <c r="BE41" s="488"/>
      <c r="BF41" s="22"/>
      <c r="BG41" s="22"/>
    </row>
    <row r="42" spans="1:59">
      <c r="A42" s="813" t="s">
        <v>235</v>
      </c>
      <c r="B42" s="814"/>
      <c r="C42" s="789">
        <v>13.2</v>
      </c>
      <c r="D42" s="790">
        <f>ROUND(C42,0)</f>
        <v>13</v>
      </c>
      <c r="E42" s="359">
        <f>[4]C16!$EV$113</f>
        <v>21</v>
      </c>
      <c r="F42" s="360">
        <f>E42</f>
        <v>21</v>
      </c>
      <c r="G42" s="360"/>
      <c r="H42" s="360"/>
      <c r="I42" s="408"/>
      <c r="J42" s="358"/>
      <c r="K42" s="359">
        <v>1</v>
      </c>
      <c r="L42" s="791">
        <v>14.2</v>
      </c>
      <c r="M42" s="360">
        <v>14</v>
      </c>
      <c r="N42" s="409"/>
      <c r="O42" s="394"/>
      <c r="P42" s="752"/>
      <c r="Q42" s="752"/>
      <c r="R42" s="394"/>
      <c r="S42" s="394"/>
      <c r="T42" s="394"/>
      <c r="U42" s="394"/>
      <c r="V42" s="394"/>
      <c r="W42" s="394"/>
      <c r="X42" s="394"/>
      <c r="Y42" s="536"/>
      <c r="Z42" s="536"/>
      <c r="AA42" s="394"/>
      <c r="AB42" s="394"/>
      <c r="AC42" s="394"/>
      <c r="AD42" s="536"/>
      <c r="AE42" s="394"/>
      <c r="AF42" s="394"/>
      <c r="AG42" s="536"/>
      <c r="AH42" s="536"/>
      <c r="AI42" s="536"/>
      <c r="AJ42" s="394"/>
      <c r="AK42" s="39"/>
      <c r="AL42" s="28"/>
      <c r="AM42" s="417"/>
      <c r="AN42" s="22"/>
      <c r="AO42" s="22"/>
      <c r="AP42" s="22"/>
      <c r="AQ42" s="22"/>
      <c r="AR42" s="22"/>
      <c r="AS42" s="22"/>
      <c r="AT42" s="22"/>
      <c r="AU42" s="488"/>
      <c r="AV42" s="488"/>
      <c r="AW42" s="22"/>
      <c r="AX42" s="22"/>
      <c r="AY42" s="22"/>
      <c r="AZ42" s="488"/>
      <c r="BA42" s="22"/>
      <c r="BB42" s="22"/>
      <c r="BC42" s="488"/>
      <c r="BD42" s="488"/>
      <c r="BE42" s="488"/>
      <c r="BF42" s="22"/>
      <c r="BG42" s="22"/>
    </row>
    <row r="43" spans="1:59">
      <c r="A43" s="815" t="s">
        <v>236</v>
      </c>
      <c r="B43" s="816"/>
      <c r="C43" s="792">
        <v>23</v>
      </c>
      <c r="D43" s="793">
        <f>ROUND(C43,0)</f>
        <v>23</v>
      </c>
      <c r="E43" s="710">
        <f>[4]C16!$FM$113</f>
        <v>25</v>
      </c>
      <c r="F43" s="410">
        <f>E43</f>
        <v>25</v>
      </c>
      <c r="G43" s="410"/>
      <c r="H43" s="410"/>
      <c r="I43" s="10"/>
      <c r="J43" s="362"/>
      <c r="K43" s="794">
        <v>1</v>
      </c>
      <c r="L43" s="795">
        <v>24</v>
      </c>
      <c r="M43" s="796">
        <v>24</v>
      </c>
      <c r="N43" s="341"/>
      <c r="O43" s="394"/>
      <c r="P43" s="411"/>
      <c r="Q43" s="411"/>
      <c r="R43" s="394"/>
      <c r="S43" s="394"/>
      <c r="T43" s="394"/>
      <c r="U43" s="394"/>
      <c r="V43" s="394"/>
      <c r="W43" s="394"/>
      <c r="X43" s="394"/>
      <c r="Y43" s="536"/>
      <c r="Z43" s="536"/>
      <c r="AA43" s="394"/>
      <c r="AB43" s="394"/>
      <c r="AC43" s="394"/>
      <c r="AD43" s="536"/>
      <c r="AE43" s="394"/>
      <c r="AF43" s="394"/>
      <c r="AG43" s="536"/>
      <c r="AH43" s="536"/>
      <c r="AI43" s="536"/>
      <c r="AJ43" s="394"/>
      <c r="AK43" s="39"/>
      <c r="AL43" s="28"/>
      <c r="AM43" s="417"/>
      <c r="AN43" s="22"/>
      <c r="AO43" s="22"/>
      <c r="AP43" s="22"/>
      <c r="AQ43" s="22"/>
      <c r="AR43" s="22"/>
      <c r="AS43" s="22"/>
      <c r="AT43" s="22"/>
      <c r="AU43" s="488"/>
      <c r="AV43" s="488"/>
      <c r="AW43" s="22"/>
      <c r="AX43" s="22"/>
      <c r="AY43" s="22"/>
      <c r="AZ43" s="488"/>
      <c r="BA43" s="22"/>
      <c r="BB43" s="22"/>
      <c r="BC43" s="488"/>
      <c r="BD43" s="488"/>
      <c r="BE43" s="488"/>
      <c r="BF43" s="394"/>
      <c r="BG43" s="394"/>
    </row>
    <row r="44" spans="1:59">
      <c r="A44" s="817" t="s">
        <v>128</v>
      </c>
      <c r="B44" s="818"/>
      <c r="C44" s="792"/>
      <c r="D44" s="793">
        <f>ROUND(C44,0)</f>
        <v>0</v>
      </c>
      <c r="E44" s="710">
        <f>[4]C16!$GD$113</f>
        <v>0</v>
      </c>
      <c r="F44" s="410">
        <f>E44</f>
        <v>0</v>
      </c>
      <c r="G44" s="410"/>
      <c r="H44" s="410"/>
      <c r="I44" s="4"/>
      <c r="J44" s="362"/>
      <c r="K44" s="794"/>
      <c r="L44" s="797"/>
      <c r="M44" s="796"/>
      <c r="N44" s="412"/>
      <c r="O44" s="394"/>
      <c r="P44" s="411"/>
      <c r="Q44" s="411"/>
      <c r="R44" s="394"/>
      <c r="S44" s="394"/>
      <c r="T44" s="394"/>
      <c r="U44" s="394"/>
      <c r="V44" s="394"/>
      <c r="W44" s="394"/>
      <c r="X44" s="394"/>
      <c r="Y44" s="536"/>
      <c r="Z44" s="536"/>
      <c r="AA44" s="394"/>
      <c r="AB44" s="394"/>
      <c r="AC44" s="394"/>
      <c r="AD44" s="536"/>
      <c r="AE44" s="394"/>
      <c r="AF44" s="394"/>
      <c r="AG44" s="536"/>
      <c r="AH44" s="536"/>
      <c r="AI44" s="536"/>
      <c r="AJ44" s="394"/>
      <c r="AK44" s="39"/>
      <c r="AL44" s="28"/>
      <c r="AM44" s="417"/>
      <c r="AN44" s="22"/>
      <c r="AO44" s="22"/>
      <c r="AP44" s="22"/>
      <c r="AQ44" s="22"/>
      <c r="AR44" s="22"/>
      <c r="AS44" s="22"/>
      <c r="AT44" s="22"/>
      <c r="AU44" s="488"/>
      <c r="AV44" s="488"/>
      <c r="AW44" s="22"/>
      <c r="AX44" s="22"/>
      <c r="AY44" s="22"/>
      <c r="AZ44" s="488"/>
      <c r="BA44" s="22"/>
      <c r="BB44" s="22"/>
      <c r="BC44" s="488"/>
      <c r="BD44" s="488"/>
      <c r="BE44" s="488"/>
      <c r="BF44" s="394"/>
      <c r="BG44" s="394"/>
    </row>
    <row r="45" spans="1:59">
      <c r="A45" s="817" t="s">
        <v>129</v>
      </c>
      <c r="B45" s="818"/>
      <c r="C45" s="792"/>
      <c r="D45" s="793">
        <f>ROUND(C45,0)</f>
        <v>0</v>
      </c>
      <c r="E45" s="710">
        <f>[4]C16!$GU$113</f>
        <v>0</v>
      </c>
      <c r="F45" s="410">
        <f>E45</f>
        <v>0</v>
      </c>
      <c r="G45" s="410"/>
      <c r="H45" s="410"/>
      <c r="I45" s="4"/>
      <c r="J45" s="362"/>
      <c r="K45" s="794"/>
      <c r="L45" s="797"/>
      <c r="M45" s="796"/>
      <c r="N45" s="412"/>
      <c r="O45" s="394"/>
      <c r="P45" s="411"/>
      <c r="Q45" s="411"/>
      <c r="R45" s="394"/>
      <c r="S45" s="394"/>
      <c r="T45" s="394"/>
      <c r="U45" s="394"/>
      <c r="V45" s="394"/>
      <c r="W45" s="394"/>
      <c r="X45" s="394"/>
      <c r="Y45" s="536"/>
      <c r="Z45" s="536"/>
      <c r="AA45" s="394"/>
      <c r="AB45" s="394"/>
      <c r="AC45" s="394"/>
      <c r="AD45" s="536"/>
      <c r="AE45" s="394"/>
      <c r="AF45" s="394"/>
      <c r="AG45" s="536"/>
      <c r="AH45" s="536"/>
      <c r="AI45" s="536"/>
      <c r="AJ45" s="394"/>
      <c r="AK45" s="39"/>
      <c r="AL45" s="28"/>
      <c r="AM45" s="417"/>
      <c r="AN45" s="22"/>
      <c r="AO45" s="22"/>
      <c r="AP45" s="22"/>
      <c r="AQ45" s="22"/>
      <c r="AR45" s="22"/>
      <c r="AS45" s="22"/>
      <c r="AT45" s="22"/>
      <c r="AU45" s="488"/>
      <c r="AV45" s="488"/>
      <c r="AW45" s="22"/>
      <c r="AX45" s="22"/>
      <c r="AY45" s="22"/>
      <c r="AZ45" s="488"/>
      <c r="BA45" s="22"/>
      <c r="BB45" s="22"/>
      <c r="BC45" s="488"/>
      <c r="BD45" s="488"/>
      <c r="BE45" s="488"/>
      <c r="BF45" s="394"/>
      <c r="BG45" s="394"/>
    </row>
    <row r="46" spans="1:59">
      <c r="A46" s="817"/>
      <c r="B46" s="818"/>
      <c r="C46" s="798"/>
      <c r="D46" s="799"/>
      <c r="E46" s="711"/>
      <c r="F46" s="413"/>
      <c r="G46" s="413"/>
      <c r="H46" s="413"/>
      <c r="I46" s="10"/>
      <c r="J46" s="362"/>
      <c r="K46" s="794"/>
      <c r="L46" s="797"/>
      <c r="M46" s="796"/>
      <c r="N46" s="412"/>
      <c r="O46" s="394"/>
      <c r="P46" s="411"/>
      <c r="Q46" s="411"/>
      <c r="R46" s="394"/>
      <c r="S46" s="394"/>
      <c r="T46" s="394"/>
      <c r="U46" s="394"/>
      <c r="V46" s="394"/>
      <c r="W46" s="394"/>
      <c r="X46" s="394"/>
      <c r="Y46" s="536"/>
      <c r="Z46" s="536"/>
      <c r="AA46" s="394"/>
      <c r="AB46" s="394"/>
      <c r="AC46" s="394"/>
      <c r="AD46" s="536"/>
      <c r="AE46" s="394"/>
      <c r="AF46" s="394"/>
      <c r="AG46" s="536"/>
      <c r="AH46" s="536"/>
      <c r="AI46" s="536"/>
      <c r="AJ46" s="394"/>
      <c r="AK46" s="39"/>
      <c r="AL46" s="28"/>
      <c r="AM46" s="417"/>
      <c r="AN46" s="22"/>
      <c r="AO46" s="22"/>
      <c r="AP46" s="22"/>
      <c r="AQ46" s="22"/>
      <c r="AR46" s="22"/>
      <c r="AS46" s="22"/>
      <c r="AT46" s="22"/>
      <c r="AU46" s="488"/>
      <c r="AV46" s="488"/>
      <c r="AW46" s="22"/>
      <c r="AX46" s="22"/>
      <c r="AY46" s="22"/>
      <c r="AZ46" s="488"/>
      <c r="BA46" s="22"/>
      <c r="BB46" s="22"/>
      <c r="BC46" s="488"/>
      <c r="BD46" s="488"/>
      <c r="BE46" s="488"/>
      <c r="BF46" s="394"/>
      <c r="BG46" s="394"/>
    </row>
    <row r="47" spans="1:59" ht="19.05" thickBot="1">
      <c r="A47" s="811"/>
      <c r="B47" s="812"/>
      <c r="C47" s="800"/>
      <c r="D47" s="801"/>
      <c r="E47" s="388"/>
      <c r="F47" s="364"/>
      <c r="G47" s="364"/>
      <c r="H47" s="364"/>
      <c r="I47" s="11"/>
      <c r="J47" s="389"/>
      <c r="K47" s="388"/>
      <c r="L47" s="802"/>
      <c r="M47" s="803"/>
      <c r="N47" s="414"/>
      <c r="O47" s="394"/>
      <c r="P47" s="411"/>
      <c r="Q47" s="411"/>
      <c r="R47" s="394"/>
      <c r="S47" s="394"/>
      <c r="T47" s="394"/>
      <c r="U47" s="394"/>
      <c r="V47" s="394"/>
      <c r="W47" s="394"/>
      <c r="X47" s="394"/>
      <c r="Y47" s="536"/>
      <c r="Z47" s="536"/>
      <c r="AA47" s="394"/>
      <c r="AB47" s="394"/>
      <c r="AC47" s="394"/>
      <c r="AD47" s="536"/>
      <c r="AE47" s="394"/>
      <c r="AF47" s="394"/>
      <c r="AG47" s="536"/>
      <c r="AH47" s="536"/>
      <c r="AI47" s="536"/>
      <c r="AJ47" s="394"/>
      <c r="AK47" s="39"/>
      <c r="AL47" s="28"/>
      <c r="AM47" s="417"/>
      <c r="AN47" s="22"/>
      <c r="AO47" s="22"/>
      <c r="AP47" s="22"/>
      <c r="AQ47" s="22"/>
      <c r="AR47" s="22"/>
      <c r="AS47" s="22"/>
      <c r="AT47" s="22"/>
      <c r="AU47" s="488"/>
      <c r="AV47" s="488"/>
      <c r="AW47" s="22"/>
      <c r="AX47" s="22"/>
      <c r="AY47" s="22"/>
      <c r="AZ47" s="488"/>
      <c r="BA47" s="22"/>
      <c r="BB47" s="22"/>
      <c r="BC47" s="488"/>
      <c r="BD47" s="488"/>
      <c r="BE47" s="488"/>
      <c r="BF47" s="394"/>
      <c r="BG47" s="394"/>
    </row>
    <row r="48" spans="1:59">
      <c r="A48" s="39"/>
      <c r="B48" s="25"/>
      <c r="C48" s="415"/>
      <c r="D48" s="416"/>
      <c r="E48" s="24"/>
      <c r="F48" s="417"/>
      <c r="G48" s="417"/>
      <c r="H48" s="417"/>
      <c r="I48" s="26"/>
      <c r="J48" s="28"/>
      <c r="K48" s="27"/>
      <c r="L48" s="415"/>
      <c r="M48" s="24"/>
      <c r="N48" s="53"/>
      <c r="O48" s="22"/>
      <c r="P48" s="483"/>
      <c r="Q48" s="483"/>
      <c r="R48" s="22"/>
      <c r="S48" s="22"/>
      <c r="T48" s="22"/>
      <c r="U48" s="22"/>
      <c r="V48" s="22"/>
      <c r="W48" s="22"/>
      <c r="X48" s="22"/>
      <c r="Y48" s="488"/>
      <c r="Z48" s="488"/>
      <c r="AA48" s="22"/>
      <c r="AB48" s="22"/>
      <c r="AC48" s="22"/>
      <c r="AD48" s="488"/>
      <c r="AE48" s="22"/>
      <c r="AF48" s="22"/>
      <c r="AG48" s="488"/>
      <c r="AH48" s="488"/>
      <c r="AI48" s="488"/>
      <c r="AJ48" s="22"/>
      <c r="AK48" s="39"/>
      <c r="AL48" s="28"/>
      <c r="AM48" s="417"/>
      <c r="AN48" s="22"/>
      <c r="AO48" s="22"/>
      <c r="AP48" s="22"/>
      <c r="AQ48" s="22"/>
      <c r="AR48" s="22"/>
      <c r="AS48" s="22"/>
      <c r="AT48" s="22"/>
      <c r="AU48" s="488"/>
      <c r="AV48" s="488"/>
      <c r="AW48" s="22"/>
      <c r="AX48" s="22"/>
      <c r="AY48" s="22"/>
      <c r="AZ48" s="488"/>
      <c r="BA48" s="22"/>
      <c r="BB48" s="22"/>
      <c r="BC48" s="488"/>
      <c r="BD48" s="488"/>
      <c r="BE48" s="488"/>
      <c r="BF48" s="394"/>
      <c r="BG48" s="394"/>
    </row>
    <row r="49" spans="14:59" ht="1.4" customHeight="1">
      <c r="N49" s="54"/>
      <c r="BF49" s="22"/>
      <c r="BG49" s="22"/>
    </row>
  </sheetData>
  <mergeCells count="27">
    <mergeCell ref="AD3:AI3"/>
    <mergeCell ref="AZ3:BE3"/>
    <mergeCell ref="J40:J41"/>
    <mergeCell ref="K40:N40"/>
    <mergeCell ref="P40:P41"/>
    <mergeCell ref="Q40:Q41"/>
    <mergeCell ref="I3:I4"/>
    <mergeCell ref="A1:BE1"/>
    <mergeCell ref="C2:J2"/>
    <mergeCell ref="L2:N2"/>
    <mergeCell ref="A46:B46"/>
    <mergeCell ref="A40:B41"/>
    <mergeCell ref="C40:D40"/>
    <mergeCell ref="E40:E41"/>
    <mergeCell ref="F40:F41"/>
    <mergeCell ref="I40:I41"/>
    <mergeCell ref="A3:A4"/>
    <mergeCell ref="B3:B4"/>
    <mergeCell ref="C3:D3"/>
    <mergeCell ref="E3:E4"/>
    <mergeCell ref="F3:F4"/>
    <mergeCell ref="K3:N3"/>
    <mergeCell ref="A47:B47"/>
    <mergeCell ref="A42:B42"/>
    <mergeCell ref="A43:B43"/>
    <mergeCell ref="A44:B44"/>
    <mergeCell ref="A45:B45"/>
  </mergeCells>
  <conditionalFormatting sqref="C5:C6">
    <cfRule type="cellIs" dxfId="12460" priority="7427" operator="between">
      <formula>1</formula>
      <formula>9.4</formula>
    </cfRule>
    <cfRule type="cellIs" dxfId="12459" priority="7428" operator="between">
      <formula>9.5</formula>
      <formula>19.4</formula>
    </cfRule>
  </conditionalFormatting>
  <conditionalFormatting sqref="L42:L45 L5:L38">
    <cfRule type="cellIs" dxfId="12458" priority="7418" operator="between">
      <formula>19.5</formula>
      <formula>28</formula>
    </cfRule>
    <cfRule type="cellIs" dxfId="12457" priority="7419" operator="between">
      <formula>9.5</formula>
      <formula>19.4</formula>
    </cfRule>
    <cfRule type="cellIs" dxfId="12456" priority="7420" operator="between">
      <formula>1</formula>
      <formula>9.4</formula>
    </cfRule>
    <cfRule type="cellIs" dxfId="12455" priority="7421" operator="between">
      <formula>9.5</formula>
      <formula>19.5</formula>
    </cfRule>
    <cfRule type="cellIs" dxfId="12454" priority="7422" operator="between">
      <formula>1</formula>
      <formula>9.4</formula>
    </cfRule>
    <cfRule type="cellIs" dxfId="12453" priority="7423" operator="between">
      <formula>19.5</formula>
      <formula>28</formula>
    </cfRule>
    <cfRule type="cellIs" dxfId="12452" priority="7424" operator="between">
      <formula>9.5</formula>
      <formula>19.4</formula>
    </cfRule>
    <cfRule type="cellIs" dxfId="12451" priority="7425" operator="between">
      <formula>1</formula>
      <formula>9.5</formula>
    </cfRule>
    <cfRule type="cellIs" dxfId="12450" priority="7426" operator="between">
      <formula>19.5</formula>
      <formula>28</formula>
    </cfRule>
  </conditionalFormatting>
  <conditionalFormatting sqref="L5:L45 C5:D42">
    <cfRule type="cellIs" dxfId="12449" priority="7415" operator="between">
      <formula>19.5</formula>
      <formula>28</formula>
    </cfRule>
    <cfRule type="cellIs" dxfId="12448" priority="7416" operator="between">
      <formula>9.5</formula>
      <formula>19.4</formula>
    </cfRule>
    <cfRule type="cellIs" dxfId="12447" priority="7417" operator="between">
      <formula>1</formula>
      <formula>9.4</formula>
    </cfRule>
  </conditionalFormatting>
  <conditionalFormatting sqref="M5:M38">
    <cfRule type="cellIs" dxfId="12446" priority="7410" operator="equal">
      <formula>"H"</formula>
    </cfRule>
    <cfRule type="cellIs" dxfId="12445" priority="7411" operator="equal">
      <formula>"M"</formula>
    </cfRule>
    <cfRule type="cellIs" dxfId="12444" priority="7412" operator="equal">
      <formula>"L"</formula>
    </cfRule>
    <cfRule type="cellIs" dxfId="12443" priority="7413" operator="between">
      <formula>"B"</formula>
      <formula>"B"</formula>
    </cfRule>
    <cfRule type="cellIs" dxfId="12442" priority="7414" operator="between">
      <formula>"A"</formula>
      <formula>"A"</formula>
    </cfRule>
  </conditionalFormatting>
  <conditionalFormatting sqref="M5:M38">
    <cfRule type="cellIs" dxfId="12441" priority="7409" operator="between">
      <formula>"C"</formula>
      <formula>"C"</formula>
    </cfRule>
  </conditionalFormatting>
  <conditionalFormatting sqref="M5:M38">
    <cfRule type="cellIs" dxfId="12440" priority="7405" operator="equal">
      <formula>"H"</formula>
    </cfRule>
    <cfRule type="cellIs" dxfId="12439" priority="7406" operator="equal">
      <formula>"M"</formula>
    </cfRule>
    <cfRule type="cellIs" dxfId="12438" priority="7407" operator="equal">
      <formula>"L"</formula>
    </cfRule>
    <cfRule type="cellIs" dxfId="12437" priority="7408" operator="between">
      <formula>1</formula>
      <formula>9.4</formula>
    </cfRule>
  </conditionalFormatting>
  <conditionalFormatting sqref="M6:M38">
    <cfRule type="cellIs" dxfId="12436" priority="7403" operator="equal">
      <formula>"M"</formula>
    </cfRule>
    <cfRule type="cellIs" dxfId="12435" priority="7404" operator="equal">
      <formula>"L"</formula>
    </cfRule>
  </conditionalFormatting>
  <conditionalFormatting sqref="O6:O37 X6:Y38 AA5:AA36 F6:F37 AV4:AV37 AB3:AB37 AX4:AX37 Y4:Y37 AA6:AB37">
    <cfRule type="cellIs" dxfId="12434" priority="7402" operator="equal">
      <formula>0</formula>
    </cfRule>
  </conditionalFormatting>
  <conditionalFormatting sqref="C6:D42">
    <cfRule type="cellIs" dxfId="12433" priority="7398" operator="between">
      <formula>19.5</formula>
      <formula>28</formula>
    </cfRule>
    <cfRule type="cellIs" dxfId="12432" priority="7399" operator="between">
      <formula>9.5</formula>
      <formula>19.4</formula>
    </cfRule>
    <cfRule type="cellIs" dxfId="12431" priority="7400" operator="between">
      <formula>1</formula>
      <formula>9.4</formula>
    </cfRule>
    <cfRule type="cellIs" dxfId="12430" priority="7401" operator="between">
      <formula>1</formula>
      <formula>9.4</formula>
    </cfRule>
  </conditionalFormatting>
  <conditionalFormatting sqref="M5:M38">
    <cfRule type="cellIs" dxfId="12429" priority="7376" operator="between">
      <formula>"B"</formula>
      <formula>"B"</formula>
    </cfRule>
    <cfRule type="cellIs" dxfId="12428" priority="7377" operator="between">
      <formula>"A"</formula>
      <formula>"A"</formula>
    </cfRule>
  </conditionalFormatting>
  <conditionalFormatting sqref="M5:M38">
    <cfRule type="cellIs" dxfId="12427" priority="7340" operator="equal">
      <formula>"L"</formula>
    </cfRule>
    <cfRule type="cellIs" dxfId="12426" priority="7341" operator="equal">
      <formula>"M"</formula>
    </cfRule>
    <cfRule type="cellIs" dxfId="12425" priority="7342" operator="equal">
      <formula>"H"</formula>
    </cfRule>
  </conditionalFormatting>
  <conditionalFormatting sqref="J5:J38">
    <cfRule type="cellIs" dxfId="12424" priority="7159" operator="lessThan">
      <formula>0</formula>
    </cfRule>
    <cfRule type="cellIs" dxfId="12423" priority="7160" operator="greaterThan">
      <formula>0</formula>
    </cfRule>
  </conditionalFormatting>
  <conditionalFormatting sqref="M6:M37">
    <cfRule type="cellIs" dxfId="12422" priority="6634" operator="equal">
      <formula>"M"</formula>
    </cfRule>
    <cfRule type="cellIs" dxfId="12421" priority="6635" operator="equal">
      <formula>"L"</formula>
    </cfRule>
    <cfRule type="cellIs" dxfId="12420" priority="6636" operator="equal">
      <formula>"H"</formula>
    </cfRule>
  </conditionalFormatting>
  <conditionalFormatting sqref="J5:J38">
    <cfRule type="cellIs" dxfId="12419" priority="6099" operator="greaterThan">
      <formula>0</formula>
    </cfRule>
    <cfRule type="cellIs" dxfId="12418" priority="6100" operator="lessThan">
      <formula>0</formula>
    </cfRule>
  </conditionalFormatting>
  <conditionalFormatting sqref="C20">
    <cfRule type="cellIs" dxfId="12417" priority="6098" operator="between">
      <formula>19.5</formula>
      <formula>28.4</formula>
    </cfRule>
  </conditionalFormatting>
  <conditionalFormatting sqref="X23:Y23 Y22:Y23">
    <cfRule type="cellIs" dxfId="12416" priority="895" operator="between">
      <formula>19.5</formula>
      <formula>28</formula>
    </cfRule>
  </conditionalFormatting>
  <conditionalFormatting sqref="F6:F37">
    <cfRule type="cellIs" dxfId="12415" priority="893" operator="equal">
      <formula>0</formula>
    </cfRule>
    <cfRule type="cellIs" dxfId="12414" priority="894" operator="equal">
      <formula>0</formula>
    </cfRule>
  </conditionalFormatting>
  <conditionalFormatting sqref="AC6:AC38 P5 AD2:AD1048576 AZ4:AZ38">
    <cfRule type="containsText" dxfId="12413" priority="848" operator="containsText" text="Bar the above">
      <formula>NOT(ISERROR(SEARCH("Bar the above",P2)))</formula>
    </cfRule>
  </conditionalFormatting>
  <conditionalFormatting sqref="AF5:AF37 BB5:BB37">
    <cfRule type="cellIs" dxfId="12412" priority="802" operator="equal">
      <formula>0</formula>
    </cfRule>
  </conditionalFormatting>
  <conditionalFormatting sqref="H6:H37">
    <cfRule type="cellIs" dxfId="12411" priority="755" operator="equal">
      <formula>"DNP"</formula>
    </cfRule>
  </conditionalFormatting>
  <conditionalFormatting sqref="AF5:AF37">
    <cfRule type="cellIs" dxfId="12410" priority="708" operator="equal">
      <formula>0</formula>
    </cfRule>
    <cfRule type="cellIs" dxfId="12409" priority="709" operator="equal">
      <formula>"O"</formula>
    </cfRule>
  </conditionalFormatting>
  <conditionalFormatting sqref="H6:H29">
    <cfRule type="containsText" dxfId="12408" priority="550" operator="containsText" text="DNP">
      <formula>NOT(ISERROR(SEARCH("DNP",H6)))</formula>
    </cfRule>
  </conditionalFormatting>
  <conditionalFormatting sqref="H6:H29">
    <cfRule type="containsText" dxfId="12407" priority="425" operator="containsText" text="DNP">
      <formula>NOT(ISERROR(SEARCH("DNP",H6)))</formula>
    </cfRule>
  </conditionalFormatting>
  <conditionalFormatting sqref="L39:L45 L5:L37 C39:D42 C5:D37">
    <cfRule type="cellIs" dxfId="12406" priority="344" operator="between">
      <formula>19.5</formula>
      <formula>28</formula>
    </cfRule>
    <cfRule type="cellIs" dxfId="12405" priority="345" operator="between">
      <formula>9.5</formula>
      <formula>19.4</formula>
    </cfRule>
    <cfRule type="cellIs" dxfId="12404" priority="346" operator="between">
      <formula>1</formula>
      <formula>9.4</formula>
    </cfRule>
  </conditionalFormatting>
  <conditionalFormatting sqref="C5:C6">
    <cfRule type="cellIs" dxfId="12403" priority="342" operator="between">
      <formula>1</formula>
      <formula>9.4</formula>
    </cfRule>
    <cfRule type="cellIs" dxfId="12402" priority="343" operator="between">
      <formula>9.5</formula>
      <formula>19.4</formula>
    </cfRule>
  </conditionalFormatting>
  <conditionalFormatting sqref="L42:L45 L5:L37">
    <cfRule type="cellIs" dxfId="12401" priority="333" operator="between">
      <formula>19.5</formula>
      <formula>28</formula>
    </cfRule>
    <cfRule type="cellIs" dxfId="12400" priority="334" operator="between">
      <formula>9.5</formula>
      <formula>19.4</formula>
    </cfRule>
    <cfRule type="cellIs" dxfId="12399" priority="335" operator="between">
      <formula>1</formula>
      <formula>9.4</formula>
    </cfRule>
    <cfRule type="cellIs" dxfId="12398" priority="336" operator="between">
      <formula>9.5</formula>
      <formula>19.5</formula>
    </cfRule>
    <cfRule type="cellIs" dxfId="12397" priority="337" operator="between">
      <formula>1</formula>
      <formula>9.4</formula>
    </cfRule>
    <cfRule type="cellIs" dxfId="12396" priority="338" operator="between">
      <formula>19.5</formula>
      <formula>28</formula>
    </cfRule>
    <cfRule type="cellIs" dxfId="12395" priority="339" operator="between">
      <formula>9.5</formula>
      <formula>19.4</formula>
    </cfRule>
    <cfRule type="cellIs" dxfId="12394" priority="340" operator="between">
      <formula>1</formula>
      <formula>9.5</formula>
    </cfRule>
    <cfRule type="cellIs" dxfId="12393" priority="341" operator="between">
      <formula>19.5</formula>
      <formula>28</formula>
    </cfRule>
  </conditionalFormatting>
  <conditionalFormatting sqref="M5:M37">
    <cfRule type="cellIs" dxfId="12392" priority="331" operator="between">
      <formula>"B"</formula>
      <formula>"B"</formula>
    </cfRule>
    <cfRule type="cellIs" dxfId="12391" priority="332" operator="between">
      <formula>"A"</formula>
      <formula>"A"</formula>
    </cfRule>
  </conditionalFormatting>
  <conditionalFormatting sqref="M5:M37">
    <cfRule type="cellIs" dxfId="12390" priority="330" operator="between">
      <formula>"C"</formula>
      <formula>"C"</formula>
    </cfRule>
  </conditionalFormatting>
  <conditionalFormatting sqref="M5:M37">
    <cfRule type="cellIs" dxfId="12389" priority="326" operator="equal">
      <formula>"H"</formula>
    </cfRule>
    <cfRule type="cellIs" dxfId="12388" priority="327" operator="equal">
      <formula>"M"</formula>
    </cfRule>
    <cfRule type="cellIs" dxfId="12387" priority="328" operator="equal">
      <formula>"L"</formula>
    </cfRule>
    <cfRule type="cellIs" dxfId="12386" priority="329" operator="between">
      <formula>1</formula>
      <formula>9.4</formula>
    </cfRule>
  </conditionalFormatting>
  <conditionalFormatting sqref="M6:M37">
    <cfRule type="cellIs" dxfId="12385" priority="323" operator="equal">
      <formula>"M"</formula>
    </cfRule>
    <cfRule type="cellIs" dxfId="12384" priority="324" operator="equal">
      <formula>"L"</formula>
    </cfRule>
    <cfRule type="cellIs" dxfId="12383" priority="325" operator="equal">
      <formula>"H"</formula>
    </cfRule>
  </conditionalFormatting>
  <conditionalFormatting sqref="AA5 AX4:AX37 F6:F37 AV4:AV37 AB3:AB5 Y4:Y37 AA6:AB37">
    <cfRule type="cellIs" dxfId="12382" priority="322" operator="equal">
      <formula>0</formula>
    </cfRule>
  </conditionalFormatting>
  <conditionalFormatting sqref="M5:M37">
    <cfRule type="cellIs" dxfId="12381" priority="319" operator="equal">
      <formula>"L"</formula>
    </cfRule>
    <cfRule type="cellIs" dxfId="12380" priority="320" operator="equal">
      <formula>"M"</formula>
    </cfRule>
    <cfRule type="cellIs" dxfId="12379" priority="321" operator="equal">
      <formula>"H"</formula>
    </cfRule>
  </conditionalFormatting>
  <conditionalFormatting sqref="M5:M37">
    <cfRule type="cellIs" dxfId="12378" priority="314" operator="equal">
      <formula>"H"</formula>
    </cfRule>
    <cfRule type="cellIs" dxfId="12377" priority="315" operator="equal">
      <formula>"M"</formula>
    </cfRule>
    <cfRule type="cellIs" dxfId="12376" priority="316" operator="equal">
      <formula>"L"</formula>
    </cfRule>
    <cfRule type="cellIs" dxfId="12375" priority="317" operator="between">
      <formula>"B"</formula>
      <formula>"B"</formula>
    </cfRule>
    <cfRule type="cellIs" dxfId="12374" priority="318" operator="between">
      <formula>"A"</formula>
      <formula>"A"</formula>
    </cfRule>
  </conditionalFormatting>
  <conditionalFormatting sqref="M6:M37">
    <cfRule type="cellIs" dxfId="12373" priority="312" operator="equal">
      <formula>"M"</formula>
    </cfRule>
    <cfRule type="cellIs" dxfId="12372" priority="313" operator="equal">
      <formula>"L"</formula>
    </cfRule>
  </conditionalFormatting>
  <conditionalFormatting sqref="J5:J37">
    <cfRule type="cellIs" dxfId="12371" priority="310" operator="lessThan">
      <formula>0</formula>
    </cfRule>
    <cfRule type="cellIs" dxfId="12370" priority="311" operator="greaterThan">
      <formula>0</formula>
    </cfRule>
  </conditionalFormatting>
  <conditionalFormatting sqref="J5:J37">
    <cfRule type="cellIs" dxfId="12369" priority="308" operator="greaterThan">
      <formula>0</formula>
    </cfRule>
    <cfRule type="cellIs" dxfId="12368" priority="309" operator="lessThan">
      <formula>0</formula>
    </cfRule>
  </conditionalFormatting>
  <conditionalFormatting sqref="Y22:Y23">
    <cfRule type="cellIs" dxfId="12367" priority="307" operator="between">
      <formula>19.5</formula>
      <formula>28</formula>
    </cfRule>
  </conditionalFormatting>
  <conditionalFormatting sqref="AD39:AD1048576 P5 AD2:AD37 AZ4:AZ37">
    <cfRule type="containsText" dxfId="12366" priority="306" operator="containsText" text="Bar the above">
      <formula>NOT(ISERROR(SEARCH("Bar the above",P2)))</formula>
    </cfRule>
  </conditionalFormatting>
  <conditionalFormatting sqref="C39:D42 C6:D37">
    <cfRule type="cellIs" dxfId="12365" priority="302" operator="between">
      <formula>19.5</formula>
      <formula>28</formula>
    </cfRule>
    <cfRule type="cellIs" dxfId="12364" priority="303" operator="between">
      <formula>9.5</formula>
      <formula>19.4</formula>
    </cfRule>
    <cfRule type="cellIs" dxfId="12363" priority="304" operator="between">
      <formula>1</formula>
      <formula>9.4</formula>
    </cfRule>
    <cfRule type="cellIs" dxfId="12362" priority="305" operator="between">
      <formula>1</formula>
      <formula>9.4</formula>
    </cfRule>
  </conditionalFormatting>
  <conditionalFormatting sqref="F6:F37">
    <cfRule type="cellIs" dxfId="12361" priority="299" operator="equal">
      <formula>0</formula>
    </cfRule>
    <cfRule type="cellIs" dxfId="12360" priority="300" operator="equal">
      <formula>0</formula>
    </cfRule>
  </conditionalFormatting>
  <conditionalFormatting sqref="AF5:AF37 BB5:BB37">
    <cfRule type="cellIs" dxfId="12359" priority="298" operator="equal">
      <formula>0</formula>
    </cfRule>
  </conditionalFormatting>
  <conditionalFormatting sqref="H6:H29">
    <cfRule type="containsText" dxfId="12358" priority="297" operator="containsText" text="DNP">
      <formula>NOT(ISERROR(SEARCH("DNP",H6)))</formula>
    </cfRule>
  </conditionalFormatting>
  <conditionalFormatting sqref="H7:H10 H20">
    <cfRule type="cellIs" dxfId="12357" priority="296" operator="equal">
      <formula>"DNP"</formula>
    </cfRule>
  </conditionalFormatting>
  <conditionalFormatting sqref="L39:L45 L5:L37 C39:D42 C5:D37">
    <cfRule type="cellIs" dxfId="12356" priority="293" operator="between">
      <formula>19.5</formula>
      <formula>28</formula>
    </cfRule>
    <cfRule type="cellIs" dxfId="12355" priority="294" operator="between">
      <formula>9.5</formula>
      <formula>19.4</formula>
    </cfRule>
    <cfRule type="cellIs" dxfId="12354" priority="295" operator="between">
      <formula>1</formula>
      <formula>9.4</formula>
    </cfRule>
  </conditionalFormatting>
  <conditionalFormatting sqref="C5:C6">
    <cfRule type="cellIs" dxfId="12353" priority="291" operator="between">
      <formula>1</formula>
      <formula>9.4</formula>
    </cfRule>
    <cfRule type="cellIs" dxfId="12352" priority="292" operator="between">
      <formula>9.5</formula>
      <formula>19.4</formula>
    </cfRule>
  </conditionalFormatting>
  <conditionalFormatting sqref="L42:L45 L5:L37">
    <cfRule type="cellIs" dxfId="12351" priority="282" operator="between">
      <formula>19.5</formula>
      <formula>28</formula>
    </cfRule>
    <cfRule type="cellIs" dxfId="12350" priority="283" operator="between">
      <formula>9.5</formula>
      <formula>19.4</formula>
    </cfRule>
    <cfRule type="cellIs" dxfId="12349" priority="284" operator="between">
      <formula>1</formula>
      <formula>9.4</formula>
    </cfRule>
    <cfRule type="cellIs" dxfId="12348" priority="285" operator="between">
      <formula>9.5</formula>
      <formula>19.5</formula>
    </cfRule>
    <cfRule type="cellIs" dxfId="12347" priority="286" operator="between">
      <formula>1</formula>
      <formula>9.4</formula>
    </cfRule>
    <cfRule type="cellIs" dxfId="12346" priority="287" operator="between">
      <formula>19.5</formula>
      <formula>28</formula>
    </cfRule>
    <cfRule type="cellIs" dxfId="12345" priority="288" operator="between">
      <formula>9.5</formula>
      <formula>19.4</formula>
    </cfRule>
    <cfRule type="cellIs" dxfId="12344" priority="289" operator="between">
      <formula>1</formula>
      <formula>9.5</formula>
    </cfRule>
    <cfRule type="cellIs" dxfId="12343" priority="290" operator="between">
      <formula>19.5</formula>
      <formula>28</formula>
    </cfRule>
  </conditionalFormatting>
  <conditionalFormatting sqref="M5:M37">
    <cfRule type="cellIs" dxfId="12342" priority="280" operator="between">
      <formula>"B"</formula>
      <formula>"B"</formula>
    </cfRule>
    <cfRule type="cellIs" dxfId="12341" priority="281" operator="between">
      <formula>"A"</formula>
      <formula>"A"</formula>
    </cfRule>
  </conditionalFormatting>
  <conditionalFormatting sqref="M5:M37">
    <cfRule type="cellIs" dxfId="12340" priority="279" operator="between">
      <formula>"C"</formula>
      <formula>"C"</formula>
    </cfRule>
  </conditionalFormatting>
  <conditionalFormatting sqref="M5:M37">
    <cfRule type="cellIs" dxfId="12339" priority="275" operator="equal">
      <formula>"H"</formula>
    </cfRule>
    <cfRule type="cellIs" dxfId="12338" priority="276" operator="equal">
      <formula>"M"</formula>
    </cfRule>
    <cfRule type="cellIs" dxfId="12337" priority="277" operator="equal">
      <formula>"L"</formula>
    </cfRule>
    <cfRule type="cellIs" dxfId="12336" priority="278" operator="between">
      <formula>1</formula>
      <formula>9.4</formula>
    </cfRule>
  </conditionalFormatting>
  <conditionalFormatting sqref="M6:M37">
    <cfRule type="cellIs" dxfId="12335" priority="272" operator="equal">
      <formula>"M"</formula>
    </cfRule>
    <cfRule type="cellIs" dxfId="12334" priority="273" operator="equal">
      <formula>"L"</formula>
    </cfRule>
    <cfRule type="cellIs" dxfId="12333" priority="274" operator="equal">
      <formula>"H"</formula>
    </cfRule>
  </conditionalFormatting>
  <conditionalFormatting sqref="AA5 AX4:AX37 F6:F37 AV4:AV37 AB3:AB5 Y4:Y37 AA6:AB37">
    <cfRule type="cellIs" dxfId="12332" priority="271" operator="equal">
      <formula>0</formula>
    </cfRule>
  </conditionalFormatting>
  <conditionalFormatting sqref="M5:M37">
    <cfRule type="cellIs" dxfId="12331" priority="268" operator="equal">
      <formula>"L"</formula>
    </cfRule>
    <cfRule type="cellIs" dxfId="12330" priority="269" operator="equal">
      <formula>"M"</formula>
    </cfRule>
    <cfRule type="cellIs" dxfId="12329" priority="270" operator="equal">
      <formula>"H"</formula>
    </cfRule>
  </conditionalFormatting>
  <conditionalFormatting sqref="M5:M37">
    <cfRule type="cellIs" dxfId="12328" priority="263" operator="equal">
      <formula>"H"</formula>
    </cfRule>
    <cfRule type="cellIs" dxfId="12327" priority="264" operator="equal">
      <formula>"M"</formula>
    </cfRule>
    <cfRule type="cellIs" dxfId="12326" priority="265" operator="equal">
      <formula>"L"</formula>
    </cfRule>
    <cfRule type="cellIs" dxfId="12325" priority="266" operator="between">
      <formula>"B"</formula>
      <formula>"B"</formula>
    </cfRule>
    <cfRule type="cellIs" dxfId="12324" priority="267" operator="between">
      <formula>"A"</formula>
      <formula>"A"</formula>
    </cfRule>
  </conditionalFormatting>
  <conditionalFormatting sqref="M6:M37">
    <cfRule type="cellIs" dxfId="12323" priority="261" operator="equal">
      <formula>"M"</formula>
    </cfRule>
    <cfRule type="cellIs" dxfId="12322" priority="262" operator="equal">
      <formula>"L"</formula>
    </cfRule>
  </conditionalFormatting>
  <conditionalFormatting sqref="J5:J37">
    <cfRule type="cellIs" dxfId="12321" priority="259" operator="lessThan">
      <formula>0</formula>
    </cfRule>
    <cfRule type="cellIs" dxfId="12320" priority="260" operator="greaterThan">
      <formula>0</formula>
    </cfRule>
  </conditionalFormatting>
  <conditionalFormatting sqref="J5:J37">
    <cfRule type="cellIs" dxfId="12319" priority="257" operator="greaterThan">
      <formula>0</formula>
    </cfRule>
    <cfRule type="cellIs" dxfId="12318" priority="258" operator="lessThan">
      <formula>0</formula>
    </cfRule>
  </conditionalFormatting>
  <conditionalFormatting sqref="Y22:Y23">
    <cfRule type="cellIs" dxfId="12317" priority="256" operator="between">
      <formula>19.5</formula>
      <formula>28</formula>
    </cfRule>
  </conditionalFormatting>
  <conditionalFormatting sqref="AD39:AD1048576 P5 AD2:AD37 AZ4:AZ37">
    <cfRule type="containsText" dxfId="12316" priority="255" operator="containsText" text="Bar the above">
      <formula>NOT(ISERROR(SEARCH("Bar the above",P2)))</formula>
    </cfRule>
  </conditionalFormatting>
  <conditionalFormatting sqref="C39:D42 C6:D37">
    <cfRule type="cellIs" dxfId="12315" priority="251" operator="between">
      <formula>19.5</formula>
      <formula>28</formula>
    </cfRule>
    <cfRule type="cellIs" dxfId="12314" priority="252" operator="between">
      <formula>9.5</formula>
      <formula>19.4</formula>
    </cfRule>
    <cfRule type="cellIs" dxfId="12313" priority="253" operator="between">
      <formula>1</formula>
      <formula>9.4</formula>
    </cfRule>
    <cfRule type="cellIs" dxfId="12312" priority="254" operator="between">
      <formula>1</formula>
      <formula>9.4</formula>
    </cfRule>
  </conditionalFormatting>
  <conditionalFormatting sqref="F6:F37">
    <cfRule type="cellIs" dxfId="12311" priority="248" operator="equal">
      <formula>0</formula>
    </cfRule>
    <cfRule type="cellIs" dxfId="12310" priority="249" operator="equal">
      <formula>0</formula>
    </cfRule>
  </conditionalFormatting>
  <conditionalFormatting sqref="AF5:AF37 BB5:BB37">
    <cfRule type="cellIs" dxfId="12309" priority="247" operator="equal">
      <formula>0</formula>
    </cfRule>
  </conditionalFormatting>
  <conditionalFormatting sqref="H6:H29">
    <cfRule type="containsText" dxfId="12308" priority="246" operator="containsText" text="DNP">
      <formula>NOT(ISERROR(SEARCH("DNP",H6)))</formula>
    </cfRule>
  </conditionalFormatting>
  <conditionalFormatting sqref="L39:L45 L5:L37 C39:D42 C5:D37">
    <cfRule type="cellIs" dxfId="12307" priority="243" operator="between">
      <formula>19.5</formula>
      <formula>28</formula>
    </cfRule>
    <cfRule type="cellIs" dxfId="12306" priority="244" operator="between">
      <formula>9.5</formula>
      <formula>19.4</formula>
    </cfRule>
    <cfRule type="cellIs" dxfId="12305" priority="245" operator="between">
      <formula>1</formula>
      <formula>9.4</formula>
    </cfRule>
  </conditionalFormatting>
  <conditionalFormatting sqref="C5:C6">
    <cfRule type="cellIs" dxfId="12304" priority="241" operator="between">
      <formula>1</formula>
      <formula>9.4</formula>
    </cfRule>
    <cfRule type="cellIs" dxfId="12303" priority="242" operator="between">
      <formula>9.5</formula>
      <formula>19.4</formula>
    </cfRule>
  </conditionalFormatting>
  <conditionalFormatting sqref="L42:L45 L5:L37">
    <cfRule type="cellIs" dxfId="12302" priority="232" operator="between">
      <formula>19.5</formula>
      <formula>28</formula>
    </cfRule>
    <cfRule type="cellIs" dxfId="12301" priority="233" operator="between">
      <formula>9.5</formula>
      <formula>19.4</formula>
    </cfRule>
    <cfRule type="cellIs" dxfId="12300" priority="234" operator="between">
      <formula>1</formula>
      <formula>9.4</formula>
    </cfRule>
    <cfRule type="cellIs" dxfId="12299" priority="235" operator="between">
      <formula>9.5</formula>
      <formula>19.5</formula>
    </cfRule>
    <cfRule type="cellIs" dxfId="12298" priority="236" operator="between">
      <formula>1</formula>
      <formula>9.4</formula>
    </cfRule>
    <cfRule type="cellIs" dxfId="12297" priority="237" operator="between">
      <formula>19.5</formula>
      <formula>28</formula>
    </cfRule>
    <cfRule type="cellIs" dxfId="12296" priority="238" operator="between">
      <formula>9.5</formula>
      <formula>19.4</formula>
    </cfRule>
    <cfRule type="cellIs" dxfId="12295" priority="239" operator="between">
      <formula>1</formula>
      <formula>9.5</formula>
    </cfRule>
    <cfRule type="cellIs" dxfId="12294" priority="240" operator="between">
      <formula>19.5</formula>
      <formula>28</formula>
    </cfRule>
  </conditionalFormatting>
  <conditionalFormatting sqref="M5:M37">
    <cfRule type="cellIs" dxfId="12293" priority="230" operator="between">
      <formula>"B"</formula>
      <formula>"B"</formula>
    </cfRule>
    <cfRule type="cellIs" dxfId="12292" priority="231" operator="between">
      <formula>"A"</formula>
      <formula>"A"</formula>
    </cfRule>
  </conditionalFormatting>
  <conditionalFormatting sqref="M5:M37">
    <cfRule type="cellIs" dxfId="12291" priority="229" operator="between">
      <formula>"C"</formula>
      <formula>"C"</formula>
    </cfRule>
  </conditionalFormatting>
  <conditionalFormatting sqref="M5:M37">
    <cfRule type="cellIs" dxfId="12290" priority="225" operator="equal">
      <formula>"H"</formula>
    </cfRule>
    <cfRule type="cellIs" dxfId="12289" priority="226" operator="equal">
      <formula>"M"</formula>
    </cfRule>
    <cfRule type="cellIs" dxfId="12288" priority="227" operator="equal">
      <formula>"L"</formula>
    </cfRule>
    <cfRule type="cellIs" dxfId="12287" priority="228" operator="between">
      <formula>1</formula>
      <formula>9.4</formula>
    </cfRule>
  </conditionalFormatting>
  <conditionalFormatting sqref="M6:M37">
    <cfRule type="cellIs" dxfId="12286" priority="222" operator="equal">
      <formula>"M"</formula>
    </cfRule>
    <cfRule type="cellIs" dxfId="12285" priority="223" operator="equal">
      <formula>"L"</formula>
    </cfRule>
    <cfRule type="cellIs" dxfId="12284" priority="224" operator="equal">
      <formula>"H"</formula>
    </cfRule>
  </conditionalFormatting>
  <conditionalFormatting sqref="AA5 AX4:AX37 F6:F37 AV4:AV37 AB3:AB5 Y4:Y37 AA6:AB37">
    <cfRule type="cellIs" dxfId="12283" priority="221" operator="equal">
      <formula>0</formula>
    </cfRule>
  </conditionalFormatting>
  <conditionalFormatting sqref="M5:M37">
    <cfRule type="cellIs" dxfId="12282" priority="218" operator="equal">
      <formula>"L"</formula>
    </cfRule>
    <cfRule type="cellIs" dxfId="12281" priority="219" operator="equal">
      <formula>"M"</formula>
    </cfRule>
    <cfRule type="cellIs" dxfId="12280" priority="220" operator="equal">
      <formula>"H"</formula>
    </cfRule>
  </conditionalFormatting>
  <conditionalFormatting sqref="M5:M37">
    <cfRule type="cellIs" dxfId="12279" priority="213" operator="equal">
      <formula>"H"</formula>
    </cfRule>
    <cfRule type="cellIs" dxfId="12278" priority="214" operator="equal">
      <formula>"M"</formula>
    </cfRule>
    <cfRule type="cellIs" dxfId="12277" priority="215" operator="equal">
      <formula>"L"</formula>
    </cfRule>
    <cfRule type="cellIs" dxfId="12276" priority="216" operator="between">
      <formula>"B"</formula>
      <formula>"B"</formula>
    </cfRule>
    <cfRule type="cellIs" dxfId="12275" priority="217" operator="between">
      <formula>"A"</formula>
      <formula>"A"</formula>
    </cfRule>
  </conditionalFormatting>
  <conditionalFormatting sqref="M6:M37">
    <cfRule type="cellIs" dxfId="12274" priority="211" operator="equal">
      <formula>"M"</formula>
    </cfRule>
    <cfRule type="cellIs" dxfId="12273" priority="212" operator="equal">
      <formula>"L"</formula>
    </cfRule>
  </conditionalFormatting>
  <conditionalFormatting sqref="J5:J37">
    <cfRule type="cellIs" dxfId="12272" priority="209" operator="lessThan">
      <formula>0</formula>
    </cfRule>
    <cfRule type="cellIs" dxfId="12271" priority="210" operator="greaterThan">
      <formula>0</formula>
    </cfRule>
  </conditionalFormatting>
  <conditionalFormatting sqref="J5:J37">
    <cfRule type="cellIs" dxfId="12270" priority="207" operator="greaterThan">
      <formula>0</formula>
    </cfRule>
    <cfRule type="cellIs" dxfId="12269" priority="208" operator="lessThan">
      <formula>0</formula>
    </cfRule>
  </conditionalFormatting>
  <conditionalFormatting sqref="Y22:Y23">
    <cfRule type="cellIs" dxfId="12268" priority="206" operator="between">
      <formula>19.5</formula>
      <formula>28</formula>
    </cfRule>
  </conditionalFormatting>
  <conditionalFormatting sqref="AD39:AD1048576 P5 AD2:AD37 AZ4:AZ37">
    <cfRule type="containsText" dxfId="12267" priority="205" operator="containsText" text="Bar the above">
      <formula>NOT(ISERROR(SEARCH("Bar the above",P2)))</formula>
    </cfRule>
  </conditionalFormatting>
  <conditionalFormatting sqref="C39:D42 C6:D37">
    <cfRule type="cellIs" dxfId="12266" priority="201" operator="between">
      <formula>19.5</formula>
      <formula>28</formula>
    </cfRule>
    <cfRule type="cellIs" dxfId="12265" priority="202" operator="between">
      <formula>9.5</formula>
      <formula>19.4</formula>
    </cfRule>
    <cfRule type="cellIs" dxfId="12264" priority="203" operator="between">
      <formula>1</formula>
      <formula>9.4</formula>
    </cfRule>
    <cfRule type="cellIs" dxfId="12263" priority="204" operator="between">
      <formula>1</formula>
      <formula>9.4</formula>
    </cfRule>
  </conditionalFormatting>
  <conditionalFormatting sqref="F6:F37">
    <cfRule type="cellIs" dxfId="12262" priority="198" operator="equal">
      <formula>0</formula>
    </cfRule>
    <cfRule type="cellIs" dxfId="12261" priority="199" operator="equal">
      <formula>0</formula>
    </cfRule>
  </conditionalFormatting>
  <conditionalFormatting sqref="AF5:AF37 BB5:BB37">
    <cfRule type="cellIs" dxfId="12260" priority="197" operator="equal">
      <formula>0</formula>
    </cfRule>
  </conditionalFormatting>
  <conditionalFormatting sqref="H6:H29">
    <cfRule type="containsText" dxfId="12259" priority="196" operator="containsText" text="DNP">
      <formula>NOT(ISERROR(SEARCH("DNP",H6)))</formula>
    </cfRule>
  </conditionalFormatting>
  <conditionalFormatting sqref="H8:H9">
    <cfRule type="containsText" dxfId="12258" priority="195" operator="containsText" text="DNP">
      <formula>NOT(ISERROR(SEARCH("DNP",H8)))</formula>
    </cfRule>
  </conditionalFormatting>
  <conditionalFormatting sqref="H8:H9">
    <cfRule type="cellIs" dxfId="12257" priority="194" operator="equal">
      <formula>"DNP"</formula>
    </cfRule>
  </conditionalFormatting>
  <conditionalFormatting sqref="H10">
    <cfRule type="containsText" dxfId="12256" priority="193" operator="containsText" text="DNP">
      <formula>NOT(ISERROR(SEARCH("DNP",H10)))</formula>
    </cfRule>
  </conditionalFormatting>
  <conditionalFormatting sqref="H10">
    <cfRule type="cellIs" dxfId="12255" priority="192" operator="equal">
      <formula>"DNP"</formula>
    </cfRule>
  </conditionalFormatting>
  <conditionalFormatting sqref="H11">
    <cfRule type="cellIs" dxfId="12254" priority="191" operator="equal">
      <formula>"DNP"</formula>
    </cfRule>
  </conditionalFormatting>
  <conditionalFormatting sqref="H11">
    <cfRule type="containsText" dxfId="12253" priority="190" operator="containsText" text="DNP">
      <formula>NOT(ISERROR(SEARCH("DNP",H11)))</formula>
    </cfRule>
  </conditionalFormatting>
  <conditionalFormatting sqref="H11">
    <cfRule type="containsText" dxfId="12252" priority="189" operator="containsText" text="DNP">
      <formula>NOT(ISERROR(SEARCH("DNP",H11)))</formula>
    </cfRule>
  </conditionalFormatting>
  <conditionalFormatting sqref="H7">
    <cfRule type="cellIs" dxfId="12251" priority="188" operator="equal">
      <formula>"DNP"</formula>
    </cfRule>
  </conditionalFormatting>
  <conditionalFormatting sqref="H7">
    <cfRule type="containsText" dxfId="12250" priority="187" operator="containsText" text="DNP">
      <formula>NOT(ISERROR(SEARCH("DNP",H7)))</formula>
    </cfRule>
  </conditionalFormatting>
  <conditionalFormatting sqref="H7">
    <cfRule type="containsText" dxfId="12249" priority="186" operator="containsText" text="DNP">
      <formula>NOT(ISERROR(SEARCH("DNP",H7)))</formula>
    </cfRule>
  </conditionalFormatting>
  <conditionalFormatting sqref="H23:H24">
    <cfRule type="containsText" dxfId="12248" priority="185" operator="containsText" text="DNP">
      <formula>NOT(ISERROR(SEARCH("DNP",H23)))</formula>
    </cfRule>
  </conditionalFormatting>
  <conditionalFormatting sqref="H23:H24">
    <cfRule type="cellIs" dxfId="12247" priority="184" operator="equal">
      <formula>"DNP"</formula>
    </cfRule>
  </conditionalFormatting>
  <conditionalFormatting sqref="H29">
    <cfRule type="cellIs" dxfId="12246" priority="183" operator="equal">
      <formula>"DNP"</formula>
    </cfRule>
  </conditionalFormatting>
  <conditionalFormatting sqref="H29">
    <cfRule type="containsText" dxfId="12245" priority="182" operator="containsText" text="DNP">
      <formula>NOT(ISERROR(SEARCH("DNP",H29)))</formula>
    </cfRule>
  </conditionalFormatting>
  <conditionalFormatting sqref="H29">
    <cfRule type="containsText" dxfId="12244" priority="181" operator="containsText" text="DNP">
      <formula>NOT(ISERROR(SEARCH("DNP",H29)))</formula>
    </cfRule>
  </conditionalFormatting>
  <conditionalFormatting sqref="H26">
    <cfRule type="containsText" dxfId="12243" priority="180" operator="containsText" text="DNP">
      <formula>NOT(ISERROR(SEARCH("DNP",H26)))</formula>
    </cfRule>
  </conditionalFormatting>
  <conditionalFormatting sqref="H26">
    <cfRule type="cellIs" dxfId="12242" priority="179" operator="equal">
      <formula>"DNP"</formula>
    </cfRule>
  </conditionalFormatting>
  <conditionalFormatting sqref="H20">
    <cfRule type="containsText" dxfId="12241" priority="178" operator="containsText" text="DNP">
      <formula>NOT(ISERROR(SEARCH("DNP",H20)))</formula>
    </cfRule>
  </conditionalFormatting>
  <conditionalFormatting sqref="H20">
    <cfRule type="cellIs" dxfId="12240" priority="177" operator="equal">
      <formula>"DNP"</formula>
    </cfRule>
  </conditionalFormatting>
  <conditionalFormatting sqref="M39:M45 L39:L42 L5:M37 C5:D37 C39:D45">
    <cfRule type="cellIs" dxfId="12239" priority="174" operator="between">
      <formula>19.5</formula>
      <formula>28</formula>
    </cfRule>
    <cfRule type="cellIs" dxfId="12238" priority="175" operator="between">
      <formula>9.5</formula>
      <formula>19.4</formula>
    </cfRule>
    <cfRule type="cellIs" dxfId="12237" priority="176" operator="between">
      <formula>1</formula>
      <formula>9.4</formula>
    </cfRule>
  </conditionalFormatting>
  <conditionalFormatting sqref="C5:C6">
    <cfRule type="cellIs" dxfId="12236" priority="172" operator="between">
      <formula>1</formula>
      <formula>9.4</formula>
    </cfRule>
    <cfRule type="cellIs" dxfId="12235" priority="173" operator="between">
      <formula>9.5</formula>
      <formula>19.4</formula>
    </cfRule>
  </conditionalFormatting>
  <conditionalFormatting sqref="M42:M45 L5:M37">
    <cfRule type="cellIs" dxfId="12234" priority="163" operator="between">
      <formula>19.5</formula>
      <formula>28</formula>
    </cfRule>
    <cfRule type="cellIs" dxfId="12233" priority="164" operator="between">
      <formula>9.5</formula>
      <formula>19.4</formula>
    </cfRule>
    <cfRule type="cellIs" dxfId="12232" priority="165" operator="between">
      <formula>1</formula>
      <formula>9.4</formula>
    </cfRule>
    <cfRule type="cellIs" dxfId="12231" priority="166" operator="between">
      <formula>9.5</formula>
      <formula>19.5</formula>
    </cfRule>
    <cfRule type="cellIs" dxfId="12230" priority="167" operator="between">
      <formula>1</formula>
      <formula>9.4</formula>
    </cfRule>
    <cfRule type="cellIs" dxfId="12229" priority="168" operator="between">
      <formula>19.5</formula>
      <formula>28</formula>
    </cfRule>
    <cfRule type="cellIs" dxfId="12228" priority="169" operator="between">
      <formula>9.5</formula>
      <formula>19.4</formula>
    </cfRule>
    <cfRule type="cellIs" dxfId="12227" priority="170" operator="between">
      <formula>1</formula>
      <formula>9.5</formula>
    </cfRule>
    <cfRule type="cellIs" dxfId="12226" priority="171" operator="between">
      <formula>19.5</formula>
      <formula>28</formula>
    </cfRule>
  </conditionalFormatting>
  <conditionalFormatting sqref="N5:N37">
    <cfRule type="cellIs" dxfId="12225" priority="161" operator="between">
      <formula>"B"</formula>
      <formula>"B"</formula>
    </cfRule>
    <cfRule type="cellIs" dxfId="12224" priority="162" operator="between">
      <formula>"A"</formula>
      <formula>"A"</formula>
    </cfRule>
  </conditionalFormatting>
  <conditionalFormatting sqref="N5:N37">
    <cfRule type="cellIs" dxfId="12223" priority="160" operator="between">
      <formula>"C"</formula>
      <formula>"C"</formula>
    </cfRule>
  </conditionalFormatting>
  <conditionalFormatting sqref="N5:N37">
    <cfRule type="cellIs" dxfId="12222" priority="156" operator="equal">
      <formula>"H"</formula>
    </cfRule>
    <cfRule type="cellIs" dxfId="12221" priority="157" operator="equal">
      <formula>"M"</formula>
    </cfRule>
    <cfRule type="cellIs" dxfId="12220" priority="158" operator="equal">
      <formula>"L"</formula>
    </cfRule>
    <cfRule type="cellIs" dxfId="12219" priority="159" operator="between">
      <formula>1</formula>
      <formula>9.4</formula>
    </cfRule>
  </conditionalFormatting>
  <conditionalFormatting sqref="N6:N37">
    <cfRule type="cellIs" dxfId="12218" priority="153" operator="equal">
      <formula>"M"</formula>
    </cfRule>
    <cfRule type="cellIs" dxfId="12217" priority="154" operator="equal">
      <formula>"L"</formula>
    </cfRule>
    <cfRule type="cellIs" dxfId="12216" priority="155" operator="equal">
      <formula>"H"</formula>
    </cfRule>
  </conditionalFormatting>
  <conditionalFormatting sqref="AB6:AE37 AC5:AD5 AC4 AB4:AB5 AE3:AE5 BA4:BA37 AY4:AY37 F6:F37">
    <cfRule type="cellIs" dxfId="12215" priority="152" operator="equal">
      <formula>0</formula>
    </cfRule>
  </conditionalFormatting>
  <conditionalFormatting sqref="N5:N37">
    <cfRule type="cellIs" dxfId="12214" priority="149" operator="equal">
      <formula>"L"</formula>
    </cfRule>
    <cfRule type="cellIs" dxfId="12213" priority="150" operator="equal">
      <formula>"M"</formula>
    </cfRule>
    <cfRule type="cellIs" dxfId="12212" priority="151" operator="equal">
      <formula>"H"</formula>
    </cfRule>
  </conditionalFormatting>
  <conditionalFormatting sqref="N5:N37">
    <cfRule type="cellIs" dxfId="12211" priority="144" operator="equal">
      <formula>"H"</formula>
    </cfRule>
    <cfRule type="cellIs" dxfId="12210" priority="145" operator="equal">
      <formula>"M"</formula>
    </cfRule>
    <cfRule type="cellIs" dxfId="12209" priority="146" operator="equal">
      <formula>"L"</formula>
    </cfRule>
    <cfRule type="cellIs" dxfId="12208" priority="147" operator="between">
      <formula>"B"</formula>
      <formula>"B"</formula>
    </cfRule>
    <cfRule type="cellIs" dxfId="12207" priority="148" operator="between">
      <formula>"A"</formula>
      <formula>"A"</formula>
    </cfRule>
  </conditionalFormatting>
  <conditionalFormatting sqref="N6:N37">
    <cfRule type="cellIs" dxfId="12206" priority="142" operator="equal">
      <formula>"M"</formula>
    </cfRule>
    <cfRule type="cellIs" dxfId="12205" priority="143" operator="equal">
      <formula>"L"</formula>
    </cfRule>
  </conditionalFormatting>
  <conditionalFormatting sqref="AC21 AB22:AC23">
    <cfRule type="cellIs" dxfId="12204" priority="137" operator="between">
      <formula>19.5</formula>
      <formula>28</formula>
    </cfRule>
  </conditionalFormatting>
  <conditionalFormatting sqref="AG39:AG1048576 S5 AG2:AG37 BC4:BC37">
    <cfRule type="containsText" dxfId="12203" priority="136" operator="containsText" text="Bar the above">
      <formula>NOT(ISERROR(SEARCH("Bar the above",S2)))</formula>
    </cfRule>
  </conditionalFormatting>
  <conditionalFormatting sqref="C6:D37 C39:D45">
    <cfRule type="cellIs" dxfId="12202" priority="132" operator="between">
      <formula>19.5</formula>
      <formula>28</formula>
    </cfRule>
    <cfRule type="cellIs" dxfId="12201" priority="133" operator="between">
      <formula>9.5</formula>
      <formula>19.4</formula>
    </cfRule>
    <cfRule type="cellIs" dxfId="12200" priority="134" operator="between">
      <formula>1</formula>
      <formula>9.4</formula>
    </cfRule>
    <cfRule type="cellIs" dxfId="12199" priority="135" operator="between">
      <formula>1</formula>
      <formula>9.4</formula>
    </cfRule>
  </conditionalFormatting>
  <conditionalFormatting sqref="L7:L37">
    <cfRule type="cellIs" dxfId="12198" priority="131" operator="equal">
      <formula>28</formula>
    </cfRule>
  </conditionalFormatting>
  <conditionalFormatting sqref="F6:F37">
    <cfRule type="cellIs" dxfId="12197" priority="129" operator="equal">
      <formula>0</formula>
    </cfRule>
    <cfRule type="cellIs" dxfId="12196" priority="130" operator="equal">
      <formula>0</formula>
    </cfRule>
  </conditionalFormatting>
  <conditionalFormatting sqref="AI5:AI37">
    <cfRule type="cellIs" dxfId="12195" priority="128" operator="equal">
      <formula>0</formula>
    </cfRule>
  </conditionalFormatting>
  <conditionalFormatting sqref="BE5:BE37">
    <cfRule type="cellIs" dxfId="12194" priority="126" operator="equal">
      <formula>0</formula>
    </cfRule>
    <cfRule type="cellIs" priority="127" operator="equal">
      <formula>0</formula>
    </cfRule>
  </conditionalFormatting>
  <conditionalFormatting sqref="I6:I37">
    <cfRule type="containsText" dxfId="12193" priority="125" operator="containsText" text="DNP">
      <formula>NOT(ISERROR(SEARCH("DNP",I6)))</formula>
    </cfRule>
  </conditionalFormatting>
  <conditionalFormatting sqref="J6:J37">
    <cfRule type="containsText" dxfId="12192" priority="123" operator="containsText" text="TIE">
      <formula>NOT(ISERROR(SEARCH("TIE",J6)))</formula>
    </cfRule>
    <cfRule type="containsText" dxfId="12191" priority="124" operator="containsText" text="WIN">
      <formula>NOT(ISERROR(SEARCH("WIN",J6)))</formula>
    </cfRule>
  </conditionalFormatting>
  <conditionalFormatting sqref="J6:J29">
    <cfRule type="containsText" dxfId="12190" priority="121" operator="containsText" text="TIE">
      <formula>NOT(ISERROR(SEARCH("TIE",J6)))</formula>
    </cfRule>
    <cfRule type="containsText" dxfId="12189" priority="122" operator="containsText" text="WIN">
      <formula>NOT(ISERROR(SEARCH("WIN",J6)))</formula>
    </cfRule>
  </conditionalFormatting>
  <conditionalFormatting sqref="AE3">
    <cfRule type="cellIs" dxfId="12188" priority="120" operator="equal">
      <formula>0</formula>
    </cfRule>
  </conditionalFormatting>
  <conditionalFormatting sqref="AG3">
    <cfRule type="containsText" dxfId="12187" priority="119" operator="containsText" text="Bar the above">
      <formula>NOT(ISERROR(SEARCH("Bar the above",AG3)))</formula>
    </cfRule>
  </conditionalFormatting>
  <conditionalFormatting sqref="K5:K1048576 K1">
    <cfRule type="cellIs" priority="116" operator="greaterThan">
      <formula>0</formula>
    </cfRule>
    <cfRule type="cellIs" dxfId="12186" priority="114" operator="greaterThan">
      <formula>0</formula>
    </cfRule>
    <cfRule type="cellIs" dxfId="12185" priority="113" operator="lessThan">
      <formula>0</formula>
    </cfRule>
  </conditionalFormatting>
  <conditionalFormatting sqref="M39:M45 L39:L42 C39:D42 L5:M37 C5:D37">
    <cfRule type="cellIs" dxfId="12184" priority="110" operator="between">
      <formula>19.5</formula>
      <formula>28</formula>
    </cfRule>
    <cfRule type="cellIs" dxfId="12183" priority="111" operator="between">
      <formula>9.5</formula>
      <formula>19.4</formula>
    </cfRule>
    <cfRule type="cellIs" dxfId="12182" priority="112" operator="between">
      <formula>1</formula>
      <formula>9.4</formula>
    </cfRule>
  </conditionalFormatting>
  <conditionalFormatting sqref="C5:C6">
    <cfRule type="cellIs" dxfId="12181" priority="108" operator="between">
      <formula>1</formula>
      <formula>9.4</formula>
    </cfRule>
    <cfRule type="cellIs" dxfId="12180" priority="109" operator="between">
      <formula>9.5</formula>
      <formula>19.4</formula>
    </cfRule>
  </conditionalFormatting>
  <conditionalFormatting sqref="M42:M45 L5:M37">
    <cfRule type="cellIs" dxfId="12179" priority="99" operator="between">
      <formula>19.5</formula>
      <formula>28</formula>
    </cfRule>
    <cfRule type="cellIs" dxfId="12178" priority="100" operator="between">
      <formula>9.5</formula>
      <formula>19.4</formula>
    </cfRule>
    <cfRule type="cellIs" dxfId="12177" priority="101" operator="between">
      <formula>1</formula>
      <formula>9.4</formula>
    </cfRule>
    <cfRule type="cellIs" dxfId="12176" priority="102" operator="between">
      <formula>9.5</formula>
      <formula>19.5</formula>
    </cfRule>
    <cfRule type="cellIs" dxfId="12175" priority="103" operator="between">
      <formula>1</formula>
      <formula>9.4</formula>
    </cfRule>
    <cfRule type="cellIs" dxfId="12174" priority="104" operator="between">
      <formula>19.5</formula>
      <formula>28</formula>
    </cfRule>
    <cfRule type="cellIs" dxfId="12173" priority="105" operator="between">
      <formula>9.5</formula>
      <formula>19.4</formula>
    </cfRule>
    <cfRule type="cellIs" dxfId="12172" priority="106" operator="between">
      <formula>1</formula>
      <formula>9.5</formula>
    </cfRule>
    <cfRule type="cellIs" dxfId="12171" priority="107" operator="between">
      <formula>19.5</formula>
      <formula>28</formula>
    </cfRule>
  </conditionalFormatting>
  <conditionalFormatting sqref="N5:N37">
    <cfRule type="cellIs" dxfId="12170" priority="97" operator="between">
      <formula>"B"</formula>
      <formula>"B"</formula>
    </cfRule>
    <cfRule type="cellIs" dxfId="12169" priority="98" operator="between">
      <formula>"A"</formula>
      <formula>"A"</formula>
    </cfRule>
  </conditionalFormatting>
  <conditionalFormatting sqref="N5:N37">
    <cfRule type="cellIs" dxfId="12168" priority="96" operator="between">
      <formula>"C"</formula>
      <formula>"C"</formula>
    </cfRule>
  </conditionalFormatting>
  <conditionalFormatting sqref="N5:N37">
    <cfRule type="cellIs" dxfId="12167" priority="92" operator="equal">
      <formula>"H"</formula>
    </cfRule>
    <cfRule type="cellIs" dxfId="12166" priority="93" operator="equal">
      <formula>"M"</formula>
    </cfRule>
    <cfRule type="cellIs" dxfId="12165" priority="94" operator="equal">
      <formula>"L"</formula>
    </cfRule>
    <cfRule type="cellIs" dxfId="12164" priority="95" operator="between">
      <formula>1</formula>
      <formula>9.4</formula>
    </cfRule>
  </conditionalFormatting>
  <conditionalFormatting sqref="N6:N37">
    <cfRule type="cellIs" dxfId="12163" priority="89" operator="equal">
      <formula>"M"</formula>
    </cfRule>
    <cfRule type="cellIs" dxfId="12162" priority="90" operator="equal">
      <formula>"L"</formula>
    </cfRule>
    <cfRule type="cellIs" dxfId="12161" priority="91" operator="equal">
      <formula>"H"</formula>
    </cfRule>
  </conditionalFormatting>
  <conditionalFormatting sqref="AB6:AE37 AC5:AD5 AC4 AB4:AB5 BA4:BA37 AY4:AY37 F6:F37 AE3:AE5">
    <cfRule type="cellIs" dxfId="12160" priority="88" operator="equal">
      <formula>0</formula>
    </cfRule>
  </conditionalFormatting>
  <conditionalFormatting sqref="N5:N37">
    <cfRule type="cellIs" dxfId="12159" priority="85" operator="equal">
      <formula>"L"</formula>
    </cfRule>
    <cfRule type="cellIs" dxfId="12158" priority="86" operator="equal">
      <formula>"M"</formula>
    </cfRule>
    <cfRule type="cellIs" dxfId="12157" priority="87" operator="equal">
      <formula>"H"</formula>
    </cfRule>
  </conditionalFormatting>
  <conditionalFormatting sqref="N5:N37">
    <cfRule type="cellIs" dxfId="12156" priority="80" operator="equal">
      <formula>"H"</formula>
    </cfRule>
    <cfRule type="cellIs" dxfId="12155" priority="81" operator="equal">
      <formula>"M"</formula>
    </cfRule>
    <cfRule type="cellIs" dxfId="12154" priority="82" operator="equal">
      <formula>"L"</formula>
    </cfRule>
    <cfRule type="cellIs" dxfId="12153" priority="83" operator="between">
      <formula>"B"</formula>
      <formula>"B"</formula>
    </cfRule>
    <cfRule type="cellIs" dxfId="12152" priority="84" operator="between">
      <formula>"A"</formula>
      <formula>"A"</formula>
    </cfRule>
  </conditionalFormatting>
  <conditionalFormatting sqref="N6:N37">
    <cfRule type="cellIs" dxfId="12151" priority="78" operator="equal">
      <formula>"M"</formula>
    </cfRule>
    <cfRule type="cellIs" dxfId="12150" priority="79" operator="equal">
      <formula>"L"</formula>
    </cfRule>
  </conditionalFormatting>
  <conditionalFormatting sqref="K5:K37">
    <cfRule type="cellIs" dxfId="12149" priority="76" operator="lessThan">
      <formula>0</formula>
    </cfRule>
    <cfRule type="cellIs" dxfId="12148" priority="77" operator="greaterThan">
      <formula>0</formula>
    </cfRule>
  </conditionalFormatting>
  <conditionalFormatting sqref="K5:K37">
    <cfRule type="cellIs" dxfId="12147" priority="74" operator="greaterThan">
      <formula>0</formula>
    </cfRule>
    <cfRule type="cellIs" dxfId="12146" priority="75" operator="lessThan">
      <formula>0</formula>
    </cfRule>
  </conditionalFormatting>
  <conditionalFormatting sqref="AC21 AB22:AC23">
    <cfRule type="cellIs" dxfId="12145" priority="73" operator="between">
      <formula>19.5</formula>
      <formula>28</formula>
    </cfRule>
  </conditionalFormatting>
  <conditionalFormatting sqref="AG39:AG1048576 S5 BC4:BC37 AG2:AG37">
    <cfRule type="containsText" dxfId="12144" priority="72" operator="containsText" text="Bar the above">
      <formula>NOT(ISERROR(SEARCH("Bar the above",S2)))</formula>
    </cfRule>
  </conditionalFormatting>
  <conditionalFormatting sqref="C39:D42 C6:D37">
    <cfRule type="cellIs" dxfId="12143" priority="68" operator="between">
      <formula>19.5</formula>
      <formula>28</formula>
    </cfRule>
    <cfRule type="cellIs" dxfId="12142" priority="69" operator="between">
      <formula>9.5</formula>
      <formula>19.4</formula>
    </cfRule>
    <cfRule type="cellIs" dxfId="12141" priority="70" operator="between">
      <formula>1</formula>
      <formula>9.4</formula>
    </cfRule>
    <cfRule type="cellIs" dxfId="12140" priority="71" operator="between">
      <formula>1</formula>
      <formula>9.4</formula>
    </cfRule>
  </conditionalFormatting>
  <conditionalFormatting sqref="L7:L37">
    <cfRule type="cellIs" dxfId="12139" priority="67" operator="equal">
      <formula>28</formula>
    </cfRule>
  </conditionalFormatting>
  <conditionalFormatting sqref="F6:F37">
    <cfRule type="cellIs" dxfId="12138" priority="65" operator="equal">
      <formula>0</formula>
    </cfRule>
    <cfRule type="cellIs" dxfId="12137" priority="66" operator="equal">
      <formula>0</formula>
    </cfRule>
  </conditionalFormatting>
  <conditionalFormatting sqref="AI5:AI37 BE5:BE37">
    <cfRule type="cellIs" dxfId="12136" priority="64" operator="equal">
      <formula>0</formula>
    </cfRule>
  </conditionalFormatting>
  <conditionalFormatting sqref="I6:I37">
    <cfRule type="containsText" dxfId="12135" priority="63" operator="containsText" text="DNP">
      <formula>NOT(ISERROR(SEARCH("DNP",I6)))</formula>
    </cfRule>
  </conditionalFormatting>
  <conditionalFormatting sqref="J6:J37">
    <cfRule type="containsText" dxfId="12134" priority="61" operator="containsText" text="TIE">
      <formula>NOT(ISERROR(SEARCH("TIE",J6)))</formula>
    </cfRule>
    <cfRule type="containsText" dxfId="12133" priority="62" operator="containsText" text="WIN">
      <formula>NOT(ISERROR(SEARCH("WIN",J6)))</formula>
    </cfRule>
  </conditionalFormatting>
  <conditionalFormatting sqref="J6:J29">
    <cfRule type="containsText" dxfId="12132" priority="59" operator="containsText" text="TIE">
      <formula>NOT(ISERROR(SEARCH("TIE",J6)))</formula>
    </cfRule>
    <cfRule type="containsText" dxfId="12131" priority="60" operator="containsText" text="WIN">
      <formula>NOT(ISERROR(SEARCH("WIN",J6)))</formula>
    </cfRule>
  </conditionalFormatting>
  <conditionalFormatting sqref="J1:J2 J4:J1048576">
    <cfRule type="containsText" dxfId="12130" priority="58" operator="containsText" text="WIN">
      <formula>NOT(ISERROR(SEARCH("WIN",J1)))</formula>
    </cfRule>
  </conditionalFormatting>
  <conditionalFormatting sqref="J1">
    <cfRule type="containsText" dxfId="12129" priority="57" operator="containsText" text="TIE">
      <formula>NOT(ISERROR(SEARCH("TIE",J1)))</formula>
    </cfRule>
  </conditionalFormatting>
  <conditionalFormatting sqref="L39:M41 C39:D41 C5:D37 L5:M37">
    <cfRule type="cellIs" dxfId="12128" priority="54" operator="between">
      <formula>19.5</formula>
      <formula>28</formula>
    </cfRule>
    <cfRule type="cellIs" dxfId="12127" priority="55" operator="between">
      <formula>9.5</formula>
      <formula>19.4</formula>
    </cfRule>
    <cfRule type="cellIs" dxfId="12126" priority="56" operator="between">
      <formula>1</formula>
      <formula>9.4</formula>
    </cfRule>
  </conditionalFormatting>
  <conditionalFormatting sqref="C5:C6">
    <cfRule type="cellIs" dxfId="12125" priority="52" operator="between">
      <formula>1</formula>
      <formula>9.4</formula>
    </cfRule>
    <cfRule type="cellIs" dxfId="12124" priority="53" operator="between">
      <formula>9.5</formula>
      <formula>19.4</formula>
    </cfRule>
  </conditionalFormatting>
  <conditionalFormatting sqref="L5:M37">
    <cfRule type="cellIs" dxfId="12123" priority="43" operator="between">
      <formula>19.5</formula>
      <formula>28</formula>
    </cfRule>
    <cfRule type="cellIs" dxfId="12122" priority="44" operator="between">
      <formula>9.5</formula>
      <formula>19.4</formula>
    </cfRule>
    <cfRule type="cellIs" dxfId="12121" priority="45" operator="between">
      <formula>1</formula>
      <formula>9.4</formula>
    </cfRule>
    <cfRule type="cellIs" dxfId="12120" priority="46" operator="between">
      <formula>9.5</formula>
      <formula>19.5</formula>
    </cfRule>
    <cfRule type="cellIs" dxfId="12119" priority="47" operator="between">
      <formula>1</formula>
      <formula>9.4</formula>
    </cfRule>
    <cfRule type="cellIs" dxfId="12118" priority="48" operator="between">
      <formula>19.5</formula>
      <formula>28</formula>
    </cfRule>
    <cfRule type="cellIs" dxfId="12117" priority="49" operator="between">
      <formula>9.5</formula>
      <formula>19.4</formula>
    </cfRule>
    <cfRule type="cellIs" dxfId="12116" priority="50" operator="between">
      <formula>1</formula>
      <formula>9.5</formula>
    </cfRule>
    <cfRule type="cellIs" dxfId="12115" priority="51" operator="between">
      <formula>19.5</formula>
      <formula>28</formula>
    </cfRule>
  </conditionalFormatting>
  <conditionalFormatting sqref="N5:N37">
    <cfRule type="cellIs" dxfId="12114" priority="41" operator="between">
      <formula>"B"</formula>
      <formula>"B"</formula>
    </cfRule>
    <cfRule type="cellIs" dxfId="12113" priority="42" operator="between">
      <formula>"A"</formula>
      <formula>"A"</formula>
    </cfRule>
  </conditionalFormatting>
  <conditionalFormatting sqref="N5:N37">
    <cfRule type="cellIs" dxfId="12112" priority="40" operator="between">
      <formula>"C"</formula>
      <formula>"C"</formula>
    </cfRule>
  </conditionalFormatting>
  <conditionalFormatting sqref="N5:N37">
    <cfRule type="cellIs" dxfId="12111" priority="36" operator="equal">
      <formula>"H"</formula>
    </cfRule>
    <cfRule type="cellIs" dxfId="12110" priority="37" operator="equal">
      <formula>"M"</formula>
    </cfRule>
    <cfRule type="cellIs" dxfId="12109" priority="38" operator="equal">
      <formula>"L"</formula>
    </cfRule>
    <cfRule type="cellIs" dxfId="12108" priority="39" operator="between">
      <formula>1</formula>
      <formula>9.4</formula>
    </cfRule>
  </conditionalFormatting>
  <conditionalFormatting sqref="N6:N37">
    <cfRule type="cellIs" dxfId="12107" priority="33" operator="equal">
      <formula>"M"</formula>
    </cfRule>
    <cfRule type="cellIs" dxfId="12106" priority="34" operator="equal">
      <formula>"L"</formula>
    </cfRule>
    <cfRule type="cellIs" dxfId="12105" priority="35" operator="equal">
      <formula>"H"</formula>
    </cfRule>
  </conditionalFormatting>
  <conditionalFormatting sqref="AB6:AE37 AC5:AD5 AC4 AB4:AB5 BA4:BA37 AY4:AY37 F6:F37 AE3:AE5">
    <cfRule type="cellIs" dxfId="12104" priority="32" operator="equal">
      <formula>0</formula>
    </cfRule>
  </conditionalFormatting>
  <conditionalFormatting sqref="N5:N37">
    <cfRule type="cellIs" dxfId="12103" priority="29" operator="equal">
      <formula>"L"</formula>
    </cfRule>
    <cfRule type="cellIs" dxfId="12102" priority="30" operator="equal">
      <formula>"M"</formula>
    </cfRule>
    <cfRule type="cellIs" dxfId="12101" priority="31" operator="equal">
      <formula>"H"</formula>
    </cfRule>
  </conditionalFormatting>
  <conditionalFormatting sqref="N5:N37">
    <cfRule type="cellIs" dxfId="12100" priority="24" operator="equal">
      <formula>"H"</formula>
    </cfRule>
    <cfRule type="cellIs" dxfId="12099" priority="25" operator="equal">
      <formula>"M"</formula>
    </cfRule>
    <cfRule type="cellIs" dxfId="12098" priority="26" operator="equal">
      <formula>"L"</formula>
    </cfRule>
    <cfRule type="cellIs" dxfId="12097" priority="27" operator="between">
      <formula>"B"</formula>
      <formula>"B"</formula>
    </cfRule>
    <cfRule type="cellIs" dxfId="12096" priority="28" operator="between">
      <formula>"A"</formula>
      <formula>"A"</formula>
    </cfRule>
  </conditionalFormatting>
  <conditionalFormatting sqref="N6:N37">
    <cfRule type="cellIs" dxfId="12095" priority="22" operator="equal">
      <formula>"M"</formula>
    </cfRule>
    <cfRule type="cellIs" dxfId="12094" priority="23" operator="equal">
      <formula>"L"</formula>
    </cfRule>
  </conditionalFormatting>
  <conditionalFormatting sqref="K5:K37">
    <cfRule type="cellIs" dxfId="12093" priority="20" operator="lessThan">
      <formula>0</formula>
    </cfRule>
    <cfRule type="cellIs" dxfId="12092" priority="21" operator="greaterThan">
      <formula>0</formula>
    </cfRule>
  </conditionalFormatting>
  <conditionalFormatting sqref="K5:K37">
    <cfRule type="cellIs" dxfId="12091" priority="18" operator="greaterThan">
      <formula>0</formula>
    </cfRule>
    <cfRule type="cellIs" dxfId="12090" priority="19" operator="lessThan">
      <formula>0</formula>
    </cfRule>
  </conditionalFormatting>
  <conditionalFormatting sqref="AC21 AB22:AC23">
    <cfRule type="cellIs" dxfId="12089" priority="17" operator="between">
      <formula>19.5</formula>
      <formula>28</formula>
    </cfRule>
  </conditionalFormatting>
  <conditionalFormatting sqref="AG39:AG1048576 S5 BC4:BC37 AG2:AG37">
    <cfRule type="containsText" dxfId="12088" priority="16" operator="containsText" text="Bar the above">
      <formula>NOT(ISERROR(SEARCH("Bar the above",S2)))</formula>
    </cfRule>
  </conditionalFormatting>
  <conditionalFormatting sqref="C6:D37 C39:D41">
    <cfRule type="cellIs" dxfId="12087" priority="12" operator="between">
      <formula>19.5</formula>
      <formula>28</formula>
    </cfRule>
    <cfRule type="cellIs" dxfId="12086" priority="13" operator="between">
      <formula>9.5</formula>
      <formula>19.4</formula>
    </cfRule>
    <cfRule type="cellIs" dxfId="12085" priority="14" operator="between">
      <formula>1</formula>
      <formula>9.4</formula>
    </cfRule>
    <cfRule type="cellIs" dxfId="12084" priority="15" operator="between">
      <formula>1</formula>
      <formula>9.4</formula>
    </cfRule>
  </conditionalFormatting>
  <conditionalFormatting sqref="L7:L37">
    <cfRule type="cellIs" dxfId="12083" priority="11" operator="equal">
      <formula>28</formula>
    </cfRule>
  </conditionalFormatting>
  <conditionalFormatting sqref="F6:F37">
    <cfRule type="cellIs" dxfId="12082" priority="9" operator="equal">
      <formula>0</formula>
    </cfRule>
    <cfRule type="cellIs" dxfId="12081" priority="10" operator="equal">
      <formula>0</formula>
    </cfRule>
  </conditionalFormatting>
  <conditionalFormatting sqref="AI5:AI37 BE5:BE37">
    <cfRule type="cellIs" dxfId="12080" priority="8" operator="equal">
      <formula>0</formula>
    </cfRule>
  </conditionalFormatting>
  <conditionalFormatting sqref="I6:I37">
    <cfRule type="containsText" dxfId="12079" priority="7" operator="containsText" text="DNP">
      <formula>NOT(ISERROR(SEARCH("DNP",I6)))</formula>
    </cfRule>
  </conditionalFormatting>
  <conditionalFormatting sqref="J6:J37">
    <cfRule type="containsText" dxfId="12078" priority="5" operator="containsText" text="TIE">
      <formula>NOT(ISERROR(SEARCH("TIE",J6)))</formula>
    </cfRule>
    <cfRule type="containsText" dxfId="12077" priority="6" operator="containsText" text="WIN">
      <formula>NOT(ISERROR(SEARCH("WIN",J6)))</formula>
    </cfRule>
  </conditionalFormatting>
  <conditionalFormatting sqref="J6:J29">
    <cfRule type="containsText" dxfId="12076" priority="3" operator="containsText" text="TIE">
      <formula>NOT(ISERROR(SEARCH("TIE",J6)))</formula>
    </cfRule>
    <cfRule type="containsText" dxfId="12075" priority="4" operator="containsText" text="WIN">
      <formula>NOT(ISERROR(SEARCH("WIN",J6)))</formula>
    </cfRule>
  </conditionalFormatting>
  <conditionalFormatting sqref="J1:J2 J4:J41 J47:J1048576">
    <cfRule type="containsText" dxfId="12074" priority="2" operator="containsText" text="WIN">
      <formula>NOT(ISERROR(SEARCH("WIN",J1)))</formula>
    </cfRule>
  </conditionalFormatting>
  <conditionalFormatting sqref="J1">
    <cfRule type="containsText" dxfId="12073" priority="1" operator="containsText" text="TIE">
      <formula>NOT(ISERROR(SEARCH("TIE",J1)))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zoomScale="70" zoomScaleNormal="70" workbookViewId="0"/>
  </sheetViews>
  <sheetFormatPr defaultColWidth="9.125" defaultRowHeight="32.6"/>
  <cols>
    <col min="1" max="1" width="22.625" style="86" customWidth="1"/>
    <col min="2" max="17" width="7.625" style="85" customWidth="1"/>
    <col min="18" max="18" width="7.375" style="86" customWidth="1"/>
    <col min="19" max="16384" width="9.125" style="81"/>
  </cols>
  <sheetData>
    <row r="1" spans="1:18" ht="85.1" customHeight="1" thickBot="1">
      <c r="A1" s="77" t="s">
        <v>157</v>
      </c>
      <c r="B1" s="79" t="s">
        <v>166</v>
      </c>
      <c r="C1" s="79" t="s">
        <v>52</v>
      </c>
      <c r="D1" s="79" t="s">
        <v>167</v>
      </c>
      <c r="E1" s="80" t="s">
        <v>53</v>
      </c>
      <c r="F1" s="78" t="s">
        <v>163</v>
      </c>
      <c r="G1" s="78" t="s">
        <v>164</v>
      </c>
      <c r="H1" s="80" t="s">
        <v>165</v>
      </c>
      <c r="I1" s="79" t="s">
        <v>23</v>
      </c>
      <c r="J1" s="80" t="s">
        <v>54</v>
      </c>
      <c r="K1" s="78" t="s">
        <v>169</v>
      </c>
      <c r="L1" s="78" t="s">
        <v>168</v>
      </c>
      <c r="M1" s="78" t="s">
        <v>27</v>
      </c>
      <c r="N1" s="79" t="s">
        <v>22</v>
      </c>
      <c r="O1" s="80" t="s">
        <v>171</v>
      </c>
      <c r="P1" s="80" t="s">
        <v>170</v>
      </c>
      <c r="Q1" s="936" t="s">
        <v>55</v>
      </c>
      <c r="R1" s="81"/>
    </row>
    <row r="2" spans="1:18" ht="19.05" thickBot="1">
      <c r="A2" s="82" t="s">
        <v>56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937"/>
      <c r="R2" s="81"/>
    </row>
    <row r="3" spans="1:18" s="83" customFormat="1" ht="14.95">
      <c r="A3" s="333" t="s">
        <v>50</v>
      </c>
      <c r="B3" s="446"/>
      <c r="C3" s="446"/>
      <c r="D3" s="446"/>
      <c r="E3" s="446"/>
      <c r="F3" s="446"/>
      <c r="G3" s="446"/>
      <c r="H3" s="446"/>
      <c r="I3" s="446">
        <v>1</v>
      </c>
      <c r="J3" s="446"/>
      <c r="K3" s="446"/>
      <c r="L3" s="446"/>
      <c r="M3" s="446"/>
      <c r="N3" s="446"/>
      <c r="O3" s="712"/>
      <c r="P3" s="714"/>
      <c r="Q3" s="119">
        <v>1</v>
      </c>
    </row>
    <row r="4" spans="1:18" s="83" customFormat="1" ht="14.95">
      <c r="A4" s="334" t="s">
        <v>57</v>
      </c>
      <c r="B4" s="446"/>
      <c r="C4" s="446"/>
      <c r="D4" s="446"/>
      <c r="E4" s="446"/>
      <c r="F4" s="446"/>
      <c r="G4" s="446">
        <v>1</v>
      </c>
      <c r="H4" s="446">
        <v>1</v>
      </c>
      <c r="I4" s="446"/>
      <c r="J4" s="446"/>
      <c r="K4" s="446"/>
      <c r="L4" s="446"/>
      <c r="M4" s="446"/>
      <c r="N4" s="446"/>
      <c r="O4" s="712"/>
      <c r="P4" s="714"/>
      <c r="Q4" s="119">
        <f>SUM(B4:P4)</f>
        <v>2</v>
      </c>
    </row>
    <row r="5" spans="1:18" s="83" customFormat="1" ht="14.95">
      <c r="A5" s="715" t="s">
        <v>40</v>
      </c>
      <c r="B5" s="446"/>
      <c r="C5" s="446"/>
      <c r="D5" s="446">
        <v>2</v>
      </c>
      <c r="E5" s="446">
        <v>1</v>
      </c>
      <c r="F5" s="938" t="s">
        <v>221</v>
      </c>
      <c r="G5" s="939"/>
      <c r="H5" s="940"/>
      <c r="I5" s="446">
        <v>1</v>
      </c>
      <c r="J5" s="446">
        <v>3</v>
      </c>
      <c r="K5" s="446"/>
      <c r="L5" s="446"/>
      <c r="M5" s="446"/>
      <c r="N5" s="446">
        <v>2</v>
      </c>
      <c r="O5" s="712"/>
      <c r="P5" s="714"/>
      <c r="Q5" s="716">
        <f>SUM(B5:P5)</f>
        <v>9</v>
      </c>
    </row>
    <row r="6" spans="1:18" s="83" customFormat="1" ht="14.95">
      <c r="A6" s="334" t="s">
        <v>25</v>
      </c>
      <c r="B6" s="446"/>
      <c r="C6" s="446"/>
      <c r="D6" s="446"/>
      <c r="E6" s="446"/>
      <c r="F6" s="446"/>
      <c r="G6" s="446"/>
      <c r="H6" s="446"/>
      <c r="I6" s="446"/>
      <c r="J6" s="446"/>
      <c r="K6" s="446">
        <v>1</v>
      </c>
      <c r="L6" s="446"/>
      <c r="M6" s="446"/>
      <c r="N6" s="446"/>
      <c r="O6" s="712"/>
      <c r="P6" s="714"/>
      <c r="Q6" s="119">
        <v>1</v>
      </c>
    </row>
    <row r="7" spans="1:18" s="83" customFormat="1" ht="14.95">
      <c r="A7" s="334" t="s">
        <v>58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724" t="s">
        <v>222</v>
      </c>
      <c r="P7" s="724" t="s">
        <v>222</v>
      </c>
      <c r="Q7" s="119">
        <f t="shared" ref="Q7:Q10" si="0">SUM(B7:P7)</f>
        <v>0</v>
      </c>
    </row>
    <row r="8" spans="1:18" s="83" customFormat="1" ht="14.95">
      <c r="A8" s="334" t="s">
        <v>14</v>
      </c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724" t="s">
        <v>216</v>
      </c>
      <c r="P8" s="724" t="s">
        <v>216</v>
      </c>
      <c r="Q8" s="119">
        <f t="shared" si="0"/>
        <v>0</v>
      </c>
    </row>
    <row r="9" spans="1:18" s="83" customFormat="1" ht="14.95">
      <c r="A9" s="334" t="s">
        <v>20</v>
      </c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724" t="s">
        <v>204</v>
      </c>
      <c r="P9" s="724" t="s">
        <v>204</v>
      </c>
      <c r="Q9" s="119">
        <f t="shared" si="0"/>
        <v>0</v>
      </c>
    </row>
    <row r="10" spans="1:18" s="83" customFormat="1" ht="14.95">
      <c r="A10" s="334" t="s">
        <v>184</v>
      </c>
      <c r="B10" s="446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724" t="s">
        <v>215</v>
      </c>
      <c r="P10" s="724" t="s">
        <v>215</v>
      </c>
      <c r="Q10" s="119">
        <f t="shared" si="0"/>
        <v>0</v>
      </c>
    </row>
    <row r="11" spans="1:18" s="83" customFormat="1" ht="14.95">
      <c r="A11" s="334" t="s">
        <v>13</v>
      </c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724" t="s">
        <v>223</v>
      </c>
      <c r="P11" s="724" t="s">
        <v>223</v>
      </c>
      <c r="Q11" s="119">
        <f t="shared" ref="Q11:Q26" si="1">SUM(B11:P11)</f>
        <v>0</v>
      </c>
    </row>
    <row r="12" spans="1:18" s="83" customFormat="1" ht="14.95">
      <c r="A12" s="334" t="s">
        <v>12</v>
      </c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712"/>
      <c r="P12" s="742"/>
      <c r="Q12" s="119">
        <f t="shared" si="1"/>
        <v>0</v>
      </c>
    </row>
    <row r="13" spans="1:18" s="83" customFormat="1" ht="14.95">
      <c r="A13" s="334" t="s">
        <v>15</v>
      </c>
      <c r="B13" s="446"/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712"/>
      <c r="P13" s="742"/>
      <c r="Q13" s="119">
        <f t="shared" si="1"/>
        <v>0</v>
      </c>
    </row>
    <row r="14" spans="1:18" s="83" customFormat="1" ht="14.95">
      <c r="A14" s="334" t="s">
        <v>160</v>
      </c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 t="s">
        <v>215</v>
      </c>
      <c r="P14" s="724" t="s">
        <v>216</v>
      </c>
      <c r="Q14" s="119">
        <f t="shared" si="1"/>
        <v>0</v>
      </c>
    </row>
    <row r="15" spans="1:18" s="83" customFormat="1" ht="14.95">
      <c r="A15" s="334" t="s">
        <v>26</v>
      </c>
      <c r="B15" s="448"/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6" t="s">
        <v>216</v>
      </c>
      <c r="P15" s="724" t="s">
        <v>224</v>
      </c>
      <c r="Q15" s="119">
        <f t="shared" si="1"/>
        <v>0</v>
      </c>
    </row>
    <row r="16" spans="1:18" s="83" customFormat="1" ht="14.95">
      <c r="A16" s="334" t="s">
        <v>161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6" t="s">
        <v>217</v>
      </c>
      <c r="P16" s="724" t="s">
        <v>216</v>
      </c>
      <c r="Q16" s="119">
        <f t="shared" si="1"/>
        <v>0</v>
      </c>
    </row>
    <row r="17" spans="1:17" s="83" customFormat="1" ht="14.95">
      <c r="A17" s="334" t="s">
        <v>17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6" t="s">
        <v>215</v>
      </c>
      <c r="P17" s="725" t="s">
        <v>217</v>
      </c>
      <c r="Q17" s="119">
        <f t="shared" si="1"/>
        <v>0</v>
      </c>
    </row>
    <row r="18" spans="1:17" s="83" customFormat="1" ht="14.95">
      <c r="A18" s="334" t="s">
        <v>105</v>
      </c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6" t="s">
        <v>218</v>
      </c>
      <c r="P18" s="725" t="s">
        <v>220</v>
      </c>
      <c r="Q18" s="119">
        <f t="shared" si="1"/>
        <v>0</v>
      </c>
    </row>
    <row r="19" spans="1:17" s="83" customFormat="1" ht="14.95">
      <c r="A19" s="334" t="s">
        <v>18</v>
      </c>
      <c r="B19" s="448"/>
      <c r="C19" s="448"/>
      <c r="D19" s="448"/>
      <c r="E19" s="448"/>
      <c r="F19" s="448">
        <v>1</v>
      </c>
      <c r="G19" s="448"/>
      <c r="H19" s="448"/>
      <c r="I19" s="448"/>
      <c r="J19" s="448"/>
      <c r="K19" s="448"/>
      <c r="L19" s="448"/>
      <c r="M19" s="448"/>
      <c r="N19" s="448"/>
      <c r="O19" s="446" t="s">
        <v>219</v>
      </c>
      <c r="P19" s="725" t="s">
        <v>225</v>
      </c>
      <c r="Q19" s="119">
        <f t="shared" si="1"/>
        <v>1</v>
      </c>
    </row>
    <row r="20" spans="1:17" s="83" customFormat="1" ht="14.95">
      <c r="A20" s="334" t="s">
        <v>104</v>
      </c>
      <c r="B20" s="448"/>
      <c r="C20" s="448"/>
      <c r="D20" s="448"/>
      <c r="E20" s="448">
        <v>1</v>
      </c>
      <c r="F20" s="448"/>
      <c r="G20" s="448"/>
      <c r="H20" s="448"/>
      <c r="I20" s="448"/>
      <c r="J20" s="448">
        <v>1</v>
      </c>
      <c r="K20" s="448"/>
      <c r="L20" s="448"/>
      <c r="M20" s="448"/>
      <c r="N20" s="448"/>
      <c r="O20" s="446" t="s">
        <v>219</v>
      </c>
      <c r="P20" s="725" t="s">
        <v>217</v>
      </c>
      <c r="Q20" s="119">
        <v>2</v>
      </c>
    </row>
    <row r="21" spans="1:17" s="83" customFormat="1" ht="14.95">
      <c r="A21" s="334" t="s">
        <v>21</v>
      </c>
      <c r="B21" s="448"/>
      <c r="C21" s="448"/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8" t="s">
        <v>218</v>
      </c>
      <c r="P21" s="725" t="s">
        <v>218</v>
      </c>
      <c r="Q21" s="119">
        <f t="shared" si="1"/>
        <v>0</v>
      </c>
    </row>
    <row r="22" spans="1:17" s="83" customFormat="1" ht="14.95">
      <c r="A22" s="334" t="s">
        <v>19</v>
      </c>
      <c r="B22" s="448"/>
      <c r="C22" s="448"/>
      <c r="D22" s="448">
        <v>1</v>
      </c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448" t="s">
        <v>220</v>
      </c>
      <c r="P22" s="725" t="s">
        <v>220</v>
      </c>
      <c r="Q22" s="119">
        <f t="shared" si="1"/>
        <v>1</v>
      </c>
    </row>
    <row r="23" spans="1:17" s="83" customFormat="1" ht="14.95">
      <c r="A23" s="334" t="s">
        <v>59</v>
      </c>
      <c r="B23" s="448"/>
      <c r="C23" s="448"/>
      <c r="D23" s="448"/>
      <c r="E23" s="448"/>
      <c r="F23" s="448"/>
      <c r="G23" s="448">
        <v>1</v>
      </c>
      <c r="H23" s="448"/>
      <c r="I23" s="448"/>
      <c r="J23" s="448"/>
      <c r="K23" s="448"/>
      <c r="L23" s="448"/>
      <c r="M23" s="448"/>
      <c r="N23" s="448"/>
      <c r="O23" s="713"/>
      <c r="P23" s="743"/>
      <c r="Q23" s="119">
        <f t="shared" si="1"/>
        <v>1</v>
      </c>
    </row>
    <row r="24" spans="1:17" s="83" customFormat="1" ht="14.95">
      <c r="A24" s="334" t="s">
        <v>39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>
        <v>1</v>
      </c>
      <c r="N24" s="448"/>
      <c r="O24" s="713"/>
      <c r="P24" s="743"/>
      <c r="Q24" s="119">
        <f t="shared" si="1"/>
        <v>1</v>
      </c>
    </row>
    <row r="25" spans="1:17" s="83" customFormat="1" ht="14.95">
      <c r="A25" s="334" t="s">
        <v>162</v>
      </c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712"/>
      <c r="P25" s="743"/>
      <c r="Q25" s="119">
        <f t="shared" si="1"/>
        <v>0</v>
      </c>
    </row>
    <row r="26" spans="1:17" s="83" customFormat="1" ht="15.65" thickBot="1">
      <c r="A26" s="334" t="s">
        <v>24</v>
      </c>
      <c r="B26" s="621">
        <v>1</v>
      </c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714"/>
      <c r="P26" s="744"/>
      <c r="Q26" s="119">
        <f t="shared" si="1"/>
        <v>1</v>
      </c>
    </row>
    <row r="27" spans="1:17" s="83" customFormat="1" ht="15.65" thickBot="1">
      <c r="A27" s="335" t="s">
        <v>61</v>
      </c>
      <c r="B27" s="449"/>
      <c r="C27" s="449" t="s">
        <v>60</v>
      </c>
      <c r="D27" s="450"/>
      <c r="E27" s="450"/>
      <c r="F27" s="450"/>
      <c r="G27" s="450"/>
      <c r="H27" s="450"/>
      <c r="I27" s="450"/>
      <c r="J27" s="450"/>
      <c r="K27" s="450"/>
      <c r="L27" s="450" t="s">
        <v>60</v>
      </c>
      <c r="M27" s="450"/>
      <c r="N27" s="450"/>
      <c r="O27" s="450" t="s">
        <v>60</v>
      </c>
      <c r="P27" s="450" t="s">
        <v>60</v>
      </c>
      <c r="Q27" s="451">
        <v>20</v>
      </c>
    </row>
  </sheetData>
  <mergeCells count="2">
    <mergeCell ref="Q1:Q2"/>
    <mergeCell ref="F5:H5"/>
  </mergeCells>
  <conditionalFormatting sqref="Q3:Q26">
    <cfRule type="containsText" dxfId="6" priority="1" operator="containsText" text="0">
      <formula>NOT(ISERROR(SEARCH("0",Q3)))</formula>
    </cfRule>
  </conditionalFormatting>
  <pageMargins left="0.70866141732283472" right="0.41" top="0.24" bottom="0.18" header="0.19" footer="0.1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8"/>
  <sheetViews>
    <sheetView zoomScale="70" zoomScaleNormal="70" workbookViewId="0"/>
  </sheetViews>
  <sheetFormatPr defaultColWidth="9.125" defaultRowHeight="32.6"/>
  <cols>
    <col min="1" max="1" width="22.625" style="95" customWidth="1"/>
    <col min="2" max="18" width="7.625" style="94" customWidth="1"/>
    <col min="19" max="19" width="7.375" style="95" customWidth="1"/>
    <col min="20" max="16384" width="9.125" style="91"/>
  </cols>
  <sheetData>
    <row r="1" spans="1:19" ht="85.1" customHeight="1" thickBot="1">
      <c r="A1" s="87" t="s">
        <v>156</v>
      </c>
      <c r="B1" s="89" t="s">
        <v>166</v>
      </c>
      <c r="C1" s="89" t="s">
        <v>52</v>
      </c>
      <c r="D1" s="89" t="s">
        <v>167</v>
      </c>
      <c r="E1" s="90" t="s">
        <v>53</v>
      </c>
      <c r="F1" s="88" t="s">
        <v>163</v>
      </c>
      <c r="G1" s="88" t="s">
        <v>164</v>
      </c>
      <c r="H1" s="90" t="s">
        <v>165</v>
      </c>
      <c r="I1" s="89" t="s">
        <v>23</v>
      </c>
      <c r="J1" s="90" t="s">
        <v>54</v>
      </c>
      <c r="K1" s="88" t="s">
        <v>169</v>
      </c>
      <c r="L1" s="88" t="s">
        <v>168</v>
      </c>
      <c r="M1" s="88" t="s">
        <v>27</v>
      </c>
      <c r="N1" s="89" t="s">
        <v>22</v>
      </c>
      <c r="O1" s="90" t="s">
        <v>170</v>
      </c>
      <c r="P1" s="90" t="s">
        <v>171</v>
      </c>
      <c r="Q1" s="88" t="s">
        <v>172</v>
      </c>
      <c r="R1" s="941" t="s">
        <v>55</v>
      </c>
      <c r="S1" s="91"/>
    </row>
    <row r="2" spans="1:19" ht="19.05" thickBot="1">
      <c r="A2" s="92" t="s">
        <v>56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942"/>
      <c r="S2" s="91"/>
    </row>
    <row r="3" spans="1:19" s="93" customFormat="1" ht="14.95">
      <c r="A3" s="336" t="s">
        <v>50</v>
      </c>
      <c r="B3" s="347"/>
      <c r="C3" s="348">
        <v>2</v>
      </c>
      <c r="D3" s="348"/>
      <c r="E3" s="349"/>
      <c r="F3" s="349"/>
      <c r="G3" s="349"/>
      <c r="H3" s="349">
        <v>1</v>
      </c>
      <c r="I3" s="349">
        <v>2</v>
      </c>
      <c r="J3" s="349"/>
      <c r="K3" s="349"/>
      <c r="L3" s="349"/>
      <c r="M3" s="349"/>
      <c r="N3" s="349"/>
      <c r="O3" s="745"/>
      <c r="P3" s="728"/>
      <c r="Q3" s="349"/>
      <c r="R3" s="350">
        <f>SUM(B3:Q3)</f>
        <v>5</v>
      </c>
      <c r="S3" s="445"/>
    </row>
    <row r="4" spans="1:19" s="93" customFormat="1" ht="14.95">
      <c r="A4" s="336" t="s">
        <v>57</v>
      </c>
      <c r="B4" s="347"/>
      <c r="C4" s="348"/>
      <c r="D4" s="348"/>
      <c r="E4" s="349"/>
      <c r="F4" s="349"/>
      <c r="G4" s="349">
        <v>1</v>
      </c>
      <c r="H4" s="349">
        <v>1</v>
      </c>
      <c r="I4" s="349"/>
      <c r="J4" s="349"/>
      <c r="K4" s="349"/>
      <c r="L4" s="349"/>
      <c r="M4" s="349"/>
      <c r="N4" s="349">
        <v>1</v>
      </c>
      <c r="O4" s="745"/>
      <c r="P4" s="728"/>
      <c r="Q4" s="349">
        <v>1</v>
      </c>
      <c r="R4" s="350">
        <v>5</v>
      </c>
    </row>
    <row r="5" spans="1:19" s="93" customFormat="1" ht="14.95">
      <c r="A5" s="767" t="s">
        <v>40</v>
      </c>
      <c r="B5" s="352">
        <v>1</v>
      </c>
      <c r="C5" s="353">
        <v>1</v>
      </c>
      <c r="D5" s="353">
        <v>4</v>
      </c>
      <c r="E5" s="351">
        <v>3</v>
      </c>
      <c r="F5" s="351"/>
      <c r="G5" s="351"/>
      <c r="H5" s="351">
        <v>1</v>
      </c>
      <c r="I5" s="351">
        <v>2</v>
      </c>
      <c r="J5" s="351">
        <v>3</v>
      </c>
      <c r="K5" s="943" t="s">
        <v>221</v>
      </c>
      <c r="L5" s="944"/>
      <c r="M5" s="351">
        <v>1</v>
      </c>
      <c r="N5" s="351">
        <v>3</v>
      </c>
      <c r="O5" s="745"/>
      <c r="P5" s="729"/>
      <c r="Q5" s="351"/>
      <c r="R5" s="766">
        <f>SUM(B5:Q5)</f>
        <v>19</v>
      </c>
    </row>
    <row r="6" spans="1:19" s="93" customFormat="1" ht="14.95">
      <c r="A6" s="336" t="s">
        <v>25</v>
      </c>
      <c r="B6" s="347"/>
      <c r="C6" s="348"/>
      <c r="D6" s="348"/>
      <c r="E6" s="349"/>
      <c r="F6" s="349"/>
      <c r="G6" s="349"/>
      <c r="H6" s="349">
        <v>1</v>
      </c>
      <c r="I6" s="349">
        <v>1</v>
      </c>
      <c r="J6" s="349"/>
      <c r="K6" s="349">
        <v>1</v>
      </c>
      <c r="L6" s="349"/>
      <c r="M6" s="349"/>
      <c r="N6" s="349"/>
      <c r="O6" s="745"/>
      <c r="P6" s="728"/>
      <c r="Q6" s="349"/>
      <c r="R6" s="350">
        <f>SUM(B6:Q6)</f>
        <v>3</v>
      </c>
    </row>
    <row r="7" spans="1:19" s="93" customFormat="1" ht="14.95">
      <c r="A7" s="336" t="s">
        <v>58</v>
      </c>
      <c r="B7" s="347"/>
      <c r="C7" s="348"/>
      <c r="D7" s="348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726" t="s">
        <v>222</v>
      </c>
      <c r="P7" s="726" t="s">
        <v>222</v>
      </c>
      <c r="Q7" s="349"/>
      <c r="R7" s="350"/>
    </row>
    <row r="8" spans="1:19" s="93" customFormat="1" ht="14.95">
      <c r="A8" s="336" t="s">
        <v>14</v>
      </c>
      <c r="B8" s="347"/>
      <c r="C8" s="348">
        <v>1</v>
      </c>
      <c r="D8" s="348"/>
      <c r="E8" s="349"/>
      <c r="F8" s="349">
        <v>1</v>
      </c>
      <c r="G8" s="349"/>
      <c r="H8" s="349"/>
      <c r="I8" s="349"/>
      <c r="J8" s="349"/>
      <c r="K8" s="349"/>
      <c r="L8" s="349"/>
      <c r="M8" s="349"/>
      <c r="N8" s="349"/>
      <c r="O8" s="726" t="s">
        <v>216</v>
      </c>
      <c r="P8" s="726" t="s">
        <v>216</v>
      </c>
      <c r="Q8" s="349"/>
      <c r="R8" s="350">
        <f t="shared" ref="R8:R28" si="0">SUM(B8:Q8)</f>
        <v>2</v>
      </c>
    </row>
    <row r="9" spans="1:19" s="93" customFormat="1" ht="14.95">
      <c r="A9" s="336" t="s">
        <v>20</v>
      </c>
      <c r="B9" s="347"/>
      <c r="C9" s="348"/>
      <c r="D9" s="348"/>
      <c r="E9" s="349"/>
      <c r="F9" s="349"/>
      <c r="G9" s="349">
        <v>1</v>
      </c>
      <c r="H9" s="349"/>
      <c r="I9" s="349"/>
      <c r="J9" s="349"/>
      <c r="K9" s="349"/>
      <c r="L9" s="349"/>
      <c r="M9" s="349"/>
      <c r="N9" s="349"/>
      <c r="O9" s="726" t="s">
        <v>204</v>
      </c>
      <c r="P9" s="726" t="s">
        <v>204</v>
      </c>
      <c r="Q9" s="349"/>
      <c r="R9" s="350">
        <f t="shared" si="0"/>
        <v>1</v>
      </c>
    </row>
    <row r="10" spans="1:19" s="93" customFormat="1" ht="14.95">
      <c r="A10" s="336" t="s">
        <v>184</v>
      </c>
      <c r="B10" s="347"/>
      <c r="C10" s="348"/>
      <c r="D10" s="348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726" t="s">
        <v>215</v>
      </c>
      <c r="P10" s="726" t="s">
        <v>215</v>
      </c>
      <c r="Q10" s="349"/>
      <c r="R10" s="350"/>
    </row>
    <row r="11" spans="1:19" s="93" customFormat="1" ht="14.95">
      <c r="A11" s="336" t="s">
        <v>13</v>
      </c>
      <c r="B11" s="347"/>
      <c r="C11" s="348"/>
      <c r="D11" s="348"/>
      <c r="E11" s="349"/>
      <c r="F11" s="349"/>
      <c r="G11" s="349">
        <v>1</v>
      </c>
      <c r="H11" s="349">
        <v>1</v>
      </c>
      <c r="I11" s="349"/>
      <c r="J11" s="349"/>
      <c r="K11" s="349"/>
      <c r="L11" s="349"/>
      <c r="M11" s="349"/>
      <c r="N11" s="349"/>
      <c r="O11" s="726" t="s">
        <v>223</v>
      </c>
      <c r="P11" s="726" t="s">
        <v>223</v>
      </c>
      <c r="Q11" s="349"/>
      <c r="R11" s="350">
        <f t="shared" ref="R11:R24" si="1">SUM(B11:Q11)</f>
        <v>2</v>
      </c>
    </row>
    <row r="12" spans="1:19" s="93" customFormat="1" ht="14.95">
      <c r="A12" s="336" t="s">
        <v>12</v>
      </c>
      <c r="B12" s="347"/>
      <c r="C12" s="348"/>
      <c r="D12" s="348"/>
      <c r="E12" s="349"/>
      <c r="F12" s="349"/>
      <c r="G12" s="349"/>
      <c r="H12" s="349"/>
      <c r="I12" s="349"/>
      <c r="J12" s="349"/>
      <c r="K12" s="349"/>
      <c r="L12" s="349"/>
      <c r="M12" s="349">
        <v>1</v>
      </c>
      <c r="N12" s="349"/>
      <c r="O12" s="745"/>
      <c r="P12" s="730"/>
      <c r="Q12" s="349"/>
      <c r="R12" s="350">
        <f t="shared" si="1"/>
        <v>1</v>
      </c>
    </row>
    <row r="13" spans="1:19" s="93" customFormat="1" ht="14.95">
      <c r="A13" s="336" t="s">
        <v>15</v>
      </c>
      <c r="B13" s="347"/>
      <c r="C13" s="348"/>
      <c r="D13" s="348"/>
      <c r="E13" s="349"/>
      <c r="F13" s="349"/>
      <c r="G13" s="349"/>
      <c r="H13" s="349"/>
      <c r="I13" s="349">
        <v>3</v>
      </c>
      <c r="J13" s="349"/>
      <c r="K13" s="349"/>
      <c r="L13" s="349"/>
      <c r="M13" s="349"/>
      <c r="N13" s="349"/>
      <c r="O13" s="745"/>
      <c r="P13" s="730"/>
      <c r="Q13" s="349"/>
      <c r="R13" s="350">
        <f t="shared" si="1"/>
        <v>3</v>
      </c>
    </row>
    <row r="14" spans="1:19" s="93" customFormat="1" ht="14.95">
      <c r="A14" s="336" t="s">
        <v>160</v>
      </c>
      <c r="B14" s="347"/>
      <c r="C14" s="348"/>
      <c r="D14" s="348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748" t="s">
        <v>215</v>
      </c>
      <c r="P14" s="726" t="s">
        <v>216</v>
      </c>
      <c r="Q14" s="349"/>
      <c r="R14" s="350"/>
    </row>
    <row r="15" spans="1:19" s="93" customFormat="1" ht="14.95">
      <c r="A15" s="336" t="s">
        <v>26</v>
      </c>
      <c r="B15" s="352"/>
      <c r="C15" s="353"/>
      <c r="D15" s="353"/>
      <c r="E15" s="351"/>
      <c r="F15" s="351"/>
      <c r="G15" s="351"/>
      <c r="H15" s="351">
        <v>1</v>
      </c>
      <c r="I15" s="351"/>
      <c r="J15" s="351"/>
      <c r="K15" s="351"/>
      <c r="L15" s="351"/>
      <c r="M15" s="351"/>
      <c r="N15" s="351"/>
      <c r="O15" s="748" t="s">
        <v>216</v>
      </c>
      <c r="P15" s="726" t="s">
        <v>224</v>
      </c>
      <c r="Q15" s="351"/>
      <c r="R15" s="350">
        <f t="shared" si="1"/>
        <v>1</v>
      </c>
    </row>
    <row r="16" spans="1:19" s="93" customFormat="1" ht="14.95">
      <c r="A16" s="336" t="s">
        <v>161</v>
      </c>
      <c r="B16" s="352"/>
      <c r="C16" s="353"/>
      <c r="D16" s="353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748" t="s">
        <v>217</v>
      </c>
      <c r="P16" s="726" t="s">
        <v>216</v>
      </c>
      <c r="Q16" s="351"/>
      <c r="R16" s="350"/>
    </row>
    <row r="17" spans="1:19" s="93" customFormat="1" ht="14.95">
      <c r="A17" s="336" t="s">
        <v>17</v>
      </c>
      <c r="B17" s="347">
        <v>1</v>
      </c>
      <c r="C17" s="348">
        <v>3</v>
      </c>
      <c r="D17" s="348">
        <v>2</v>
      </c>
      <c r="E17" s="349">
        <v>1</v>
      </c>
      <c r="F17" s="349">
        <v>1</v>
      </c>
      <c r="G17" s="349"/>
      <c r="H17" s="349">
        <v>1</v>
      </c>
      <c r="I17" s="349">
        <v>3</v>
      </c>
      <c r="J17" s="349"/>
      <c r="K17" s="351"/>
      <c r="L17" s="351">
        <v>1</v>
      </c>
      <c r="M17" s="351"/>
      <c r="N17" s="351"/>
      <c r="O17" s="748" t="s">
        <v>215</v>
      </c>
      <c r="P17" s="727" t="s">
        <v>217</v>
      </c>
      <c r="Q17" s="351"/>
      <c r="R17" s="350">
        <f t="shared" si="1"/>
        <v>13</v>
      </c>
    </row>
    <row r="18" spans="1:19" s="93" customFormat="1" ht="14.95">
      <c r="A18" s="336" t="s">
        <v>105</v>
      </c>
      <c r="B18" s="352"/>
      <c r="C18" s="353">
        <v>1</v>
      </c>
      <c r="D18" s="353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748" t="s">
        <v>218</v>
      </c>
      <c r="P18" s="727" t="s">
        <v>220</v>
      </c>
      <c r="Q18" s="351"/>
      <c r="R18" s="350">
        <f t="shared" si="1"/>
        <v>1</v>
      </c>
    </row>
    <row r="19" spans="1:19" s="93" customFormat="1" ht="14.95">
      <c r="A19" s="336" t="s">
        <v>18</v>
      </c>
      <c r="B19" s="352"/>
      <c r="C19" s="353">
        <v>1</v>
      </c>
      <c r="D19" s="353"/>
      <c r="E19" s="351"/>
      <c r="F19" s="351">
        <v>1</v>
      </c>
      <c r="G19" s="351"/>
      <c r="H19" s="351"/>
      <c r="I19" s="351"/>
      <c r="J19" s="351"/>
      <c r="K19" s="351"/>
      <c r="L19" s="351"/>
      <c r="M19" s="351"/>
      <c r="N19" s="351">
        <v>1</v>
      </c>
      <c r="O19" s="748" t="s">
        <v>219</v>
      </c>
      <c r="P19" s="727" t="s">
        <v>225</v>
      </c>
      <c r="Q19" s="351"/>
      <c r="R19" s="350">
        <f t="shared" si="1"/>
        <v>3</v>
      </c>
    </row>
    <row r="20" spans="1:19" s="93" customFormat="1" ht="14.95">
      <c r="A20" s="336" t="s">
        <v>104</v>
      </c>
      <c r="B20" s="352"/>
      <c r="C20" s="353">
        <v>1</v>
      </c>
      <c r="D20" s="353"/>
      <c r="E20" s="351">
        <v>1</v>
      </c>
      <c r="F20" s="351"/>
      <c r="G20" s="351"/>
      <c r="H20" s="351"/>
      <c r="I20" s="351"/>
      <c r="J20" s="351">
        <v>1</v>
      </c>
      <c r="K20" s="351"/>
      <c r="L20" s="351"/>
      <c r="M20" s="351"/>
      <c r="N20" s="351"/>
      <c r="O20" s="748" t="s">
        <v>219</v>
      </c>
      <c r="P20" s="727" t="s">
        <v>217</v>
      </c>
      <c r="Q20" s="351"/>
      <c r="R20" s="350">
        <f t="shared" si="1"/>
        <v>3</v>
      </c>
    </row>
    <row r="21" spans="1:19" s="93" customFormat="1" ht="14.95">
      <c r="A21" s="336" t="s">
        <v>21</v>
      </c>
      <c r="B21" s="352"/>
      <c r="C21" s="353">
        <v>1</v>
      </c>
      <c r="D21" s="353"/>
      <c r="E21" s="351"/>
      <c r="F21" s="351"/>
      <c r="G21" s="354"/>
      <c r="H21" s="354"/>
      <c r="I21" s="354"/>
      <c r="J21" s="354"/>
      <c r="K21" s="354"/>
      <c r="L21" s="354"/>
      <c r="M21" s="354">
        <v>1</v>
      </c>
      <c r="N21" s="354"/>
      <c r="O21" s="749" t="s">
        <v>218</v>
      </c>
      <c r="P21" s="727" t="s">
        <v>218</v>
      </c>
      <c r="Q21" s="354"/>
      <c r="R21" s="350">
        <f t="shared" si="1"/>
        <v>2</v>
      </c>
      <c r="S21" s="445"/>
    </row>
    <row r="22" spans="1:19" s="93" customFormat="1" ht="14.95">
      <c r="A22" s="336" t="s">
        <v>19</v>
      </c>
      <c r="B22" s="352"/>
      <c r="C22" s="353"/>
      <c r="D22" s="351">
        <v>1</v>
      </c>
      <c r="E22" s="351"/>
      <c r="F22" s="351"/>
      <c r="G22" s="354"/>
      <c r="H22" s="354"/>
      <c r="I22" s="354">
        <v>1</v>
      </c>
      <c r="J22" s="354"/>
      <c r="K22" s="354"/>
      <c r="L22" s="354"/>
      <c r="M22" s="354">
        <v>1</v>
      </c>
      <c r="N22" s="354"/>
      <c r="O22" s="749" t="s">
        <v>220</v>
      </c>
      <c r="P22" s="727" t="s">
        <v>220</v>
      </c>
      <c r="Q22" s="354"/>
      <c r="R22" s="350">
        <f t="shared" si="1"/>
        <v>3</v>
      </c>
    </row>
    <row r="23" spans="1:19" s="93" customFormat="1" ht="14.95">
      <c r="A23" s="336" t="s">
        <v>59</v>
      </c>
      <c r="B23" s="352"/>
      <c r="C23" s="353"/>
      <c r="D23" s="353"/>
      <c r="E23" s="351"/>
      <c r="F23" s="351"/>
      <c r="G23" s="354">
        <v>1</v>
      </c>
      <c r="H23" s="354">
        <v>1</v>
      </c>
      <c r="I23" s="354"/>
      <c r="J23" s="354"/>
      <c r="K23" s="354">
        <v>1</v>
      </c>
      <c r="L23" s="354"/>
      <c r="M23" s="354"/>
      <c r="N23" s="354"/>
      <c r="O23" s="746"/>
      <c r="P23" s="731"/>
      <c r="Q23" s="354"/>
      <c r="R23" s="350">
        <f t="shared" si="1"/>
        <v>3</v>
      </c>
    </row>
    <row r="24" spans="1:19" s="93" customFormat="1" ht="14.95">
      <c r="A24" s="336" t="s">
        <v>39</v>
      </c>
      <c r="B24" s="352"/>
      <c r="C24" s="353"/>
      <c r="D24" s="353"/>
      <c r="E24" s="351"/>
      <c r="F24" s="351">
        <v>1</v>
      </c>
      <c r="G24" s="354"/>
      <c r="H24" s="354">
        <v>1</v>
      </c>
      <c r="I24" s="354"/>
      <c r="J24" s="354"/>
      <c r="K24" s="354"/>
      <c r="L24" s="354"/>
      <c r="M24" s="354">
        <v>1</v>
      </c>
      <c r="N24" s="354"/>
      <c r="O24" s="746"/>
      <c r="P24" s="731"/>
      <c r="Q24" s="354"/>
      <c r="R24" s="350">
        <f t="shared" si="1"/>
        <v>3</v>
      </c>
    </row>
    <row r="25" spans="1:19" s="93" customFormat="1" ht="14.95">
      <c r="A25" s="336" t="s">
        <v>162</v>
      </c>
      <c r="B25" s="347"/>
      <c r="C25" s="348"/>
      <c r="D25" s="348"/>
      <c r="E25" s="349"/>
      <c r="F25" s="349"/>
      <c r="G25" s="354"/>
      <c r="H25" s="354"/>
      <c r="I25" s="354"/>
      <c r="J25" s="351"/>
      <c r="K25" s="351"/>
      <c r="L25" s="351"/>
      <c r="M25" s="351"/>
      <c r="N25" s="354"/>
      <c r="O25" s="745"/>
      <c r="P25" s="731"/>
      <c r="Q25" s="354"/>
      <c r="R25" s="350"/>
    </row>
    <row r="26" spans="1:19" s="93" customFormat="1" ht="15.65" thickBot="1">
      <c r="A26" s="336" t="s">
        <v>24</v>
      </c>
      <c r="B26" s="347">
        <v>1</v>
      </c>
      <c r="C26" s="348"/>
      <c r="D26" s="349"/>
      <c r="E26" s="349"/>
      <c r="F26" s="349"/>
      <c r="G26" s="351"/>
      <c r="H26" s="351"/>
      <c r="I26" s="351"/>
      <c r="J26" s="351"/>
      <c r="K26" s="351"/>
      <c r="L26" s="351"/>
      <c r="M26" s="351"/>
      <c r="N26" s="351"/>
      <c r="O26" s="747"/>
      <c r="P26" s="729"/>
      <c r="Q26" s="610">
        <v>1</v>
      </c>
      <c r="R26" s="350">
        <v>2</v>
      </c>
    </row>
    <row r="27" spans="1:19" s="93" customFormat="1" ht="15.65" thickBot="1">
      <c r="A27" s="337" t="s">
        <v>107</v>
      </c>
      <c r="B27" s="355"/>
      <c r="C27" s="355"/>
      <c r="D27" s="355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 t="s">
        <v>60</v>
      </c>
      <c r="P27" s="356" t="s">
        <v>60</v>
      </c>
      <c r="Q27" s="356"/>
      <c r="R27" s="357"/>
    </row>
    <row r="28" spans="1:19" s="93" customFormat="1" ht="15.65" thickBot="1">
      <c r="A28" s="337" t="s">
        <v>152</v>
      </c>
      <c r="B28" s="355">
        <f t="shared" ref="B28:Q28" si="2">SUM(B3:B27)</f>
        <v>3</v>
      </c>
      <c r="C28" s="355">
        <f t="shared" si="2"/>
        <v>11</v>
      </c>
      <c r="D28" s="355">
        <f t="shared" si="2"/>
        <v>7</v>
      </c>
      <c r="E28" s="356">
        <f t="shared" si="2"/>
        <v>5</v>
      </c>
      <c r="F28" s="356">
        <f t="shared" si="2"/>
        <v>4</v>
      </c>
      <c r="G28" s="356">
        <f t="shared" si="2"/>
        <v>4</v>
      </c>
      <c r="H28" s="356">
        <f t="shared" si="2"/>
        <v>9</v>
      </c>
      <c r="I28" s="356">
        <f t="shared" si="2"/>
        <v>12</v>
      </c>
      <c r="J28" s="356">
        <f t="shared" si="2"/>
        <v>4</v>
      </c>
      <c r="K28" s="356">
        <f t="shared" si="2"/>
        <v>2</v>
      </c>
      <c r="L28" s="356">
        <f t="shared" si="2"/>
        <v>1</v>
      </c>
      <c r="M28" s="356">
        <f t="shared" si="2"/>
        <v>5</v>
      </c>
      <c r="N28" s="356">
        <f t="shared" si="2"/>
        <v>5</v>
      </c>
      <c r="O28" s="356">
        <f t="shared" si="2"/>
        <v>0</v>
      </c>
      <c r="P28" s="356">
        <f t="shared" si="2"/>
        <v>0</v>
      </c>
      <c r="Q28" s="356">
        <f t="shared" si="2"/>
        <v>2</v>
      </c>
      <c r="R28" s="357">
        <f t="shared" si="0"/>
        <v>74</v>
      </c>
    </row>
  </sheetData>
  <mergeCells count="2">
    <mergeCell ref="R1:R2"/>
    <mergeCell ref="K5:L5"/>
  </mergeCells>
  <conditionalFormatting sqref="R3:R26">
    <cfRule type="cellIs" priority="1" operator="greaterThan">
      <formula>0</formula>
    </cfRule>
    <cfRule type="cellIs" dxfId="5" priority="2" operator="greaterThan">
      <formula>1</formula>
    </cfRule>
    <cfRule type="cellIs" dxfId="4" priority="3" operator="greaterThan">
      <formula>0.1</formula>
    </cfRule>
    <cfRule type="cellIs" dxfId="3" priority="4" operator="between">
      <formula>1</formula>
      <formula>50</formula>
    </cfRule>
    <cfRule type="cellIs" dxfId="2" priority="5" operator="between">
      <formula>0</formula>
      <formula>40</formula>
    </cfRule>
    <cfRule type="containsText" dxfId="1" priority="7" operator="containsText" text="0">
      <formula>NOT(ISERROR(SEARCH("0",R3)))</formula>
    </cfRule>
  </conditionalFormatting>
  <conditionalFormatting sqref="R28">
    <cfRule type="containsText" dxfId="0" priority="6" operator="containsText" text="0">
      <formula>NOT(ISERROR(SEARCH("0",R28)))</formula>
    </cfRule>
  </conditionalFormatting>
  <pageMargins left="0.70866141732283472" right="0.45" top="0.24" bottom="0.18" header="0.18" footer="0.1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W118"/>
  <sheetViews>
    <sheetView zoomScale="65" zoomScaleNormal="65" workbookViewId="0"/>
  </sheetViews>
  <sheetFormatPr defaultRowHeight="12.9"/>
  <cols>
    <col min="1" max="1" width="2.375" customWidth="1"/>
    <col min="2" max="3" width="8.5" customWidth="1"/>
    <col min="4" max="4" width="7.375" hidden="1" customWidth="1"/>
    <col min="5" max="6" width="8.5" customWidth="1"/>
    <col min="7" max="7" width="3.25" customWidth="1"/>
    <col min="8" max="11" width="7.75" hidden="1" customWidth="1"/>
    <col min="12" max="12" width="7.625" customWidth="1"/>
    <col min="13" max="15" width="0" hidden="1" customWidth="1"/>
    <col min="16" max="16" width="7.625" customWidth="1"/>
    <col min="17" max="17" width="2.25" hidden="1" customWidth="1"/>
    <col min="18" max="18" width="12" hidden="1" customWidth="1"/>
    <col min="19" max="20" width="6.75" hidden="1" customWidth="1"/>
    <col min="21" max="21" width="7.375" hidden="1" customWidth="1"/>
    <col min="22" max="23" width="6.75" hidden="1" customWidth="1"/>
    <col min="24" max="24" width="2.375" customWidth="1"/>
    <col min="25" max="28" width="7.75" hidden="1" customWidth="1"/>
    <col min="29" max="29" width="7.625" customWidth="1"/>
    <col min="30" max="32" width="0" hidden="1" customWidth="1"/>
    <col min="33" max="33" width="7.625" customWidth="1"/>
    <col min="34" max="34" width="2.25" hidden="1" customWidth="1"/>
    <col min="35" max="35" width="12" hidden="1" customWidth="1"/>
    <col min="36" max="37" width="6.75" hidden="1" customWidth="1"/>
    <col min="38" max="38" width="7.375" hidden="1" customWidth="1"/>
    <col min="39" max="40" width="6.75" hidden="1" customWidth="1"/>
    <col min="41" max="41" width="2.375" customWidth="1"/>
    <col min="42" max="45" width="7.75" hidden="1" customWidth="1"/>
    <col min="46" max="46" width="7.625" customWidth="1"/>
    <col min="47" max="49" width="0" hidden="1" customWidth="1"/>
    <col min="50" max="50" width="7.625" customWidth="1"/>
    <col min="51" max="51" width="2.25" hidden="1" customWidth="1"/>
    <col min="52" max="52" width="12" hidden="1" customWidth="1"/>
    <col min="53" max="54" width="6.75" hidden="1" customWidth="1"/>
    <col min="55" max="55" width="7.375" hidden="1" customWidth="1"/>
    <col min="56" max="57" width="6.75" hidden="1" customWidth="1"/>
    <col min="58" max="58" width="2.375" customWidth="1"/>
    <col min="59" max="62" width="7.75" hidden="1" customWidth="1"/>
    <col min="63" max="63" width="7.625" customWidth="1"/>
    <col min="64" max="66" width="0" hidden="1" customWidth="1"/>
    <col min="67" max="67" width="7.625" customWidth="1"/>
    <col min="68" max="68" width="2.25" hidden="1" customWidth="1"/>
    <col min="69" max="69" width="12" hidden="1" customWidth="1"/>
    <col min="70" max="71" width="6.75" hidden="1" customWidth="1"/>
    <col min="72" max="72" width="7.375" hidden="1" customWidth="1"/>
    <col min="73" max="74" width="6.75" hidden="1" customWidth="1"/>
    <col min="75" max="75" width="2.375" customWidth="1"/>
    <col min="76" max="79" width="7.75" hidden="1" customWidth="1"/>
    <col min="80" max="80" width="7.625" customWidth="1"/>
    <col min="81" max="83" width="0" hidden="1" customWidth="1"/>
    <col min="84" max="84" width="7.625" customWidth="1"/>
    <col min="85" max="85" width="2.25" hidden="1" customWidth="1"/>
    <col min="86" max="86" width="12" hidden="1" customWidth="1"/>
    <col min="87" max="88" width="6.75" hidden="1" customWidth="1"/>
    <col min="89" max="89" width="7.375" hidden="1" customWidth="1"/>
    <col min="90" max="91" width="6.75" hidden="1" customWidth="1"/>
    <col min="92" max="92" width="2.375" customWidth="1"/>
    <col min="93" max="96" width="7.75" hidden="1" customWidth="1"/>
    <col min="97" max="97" width="7.625" customWidth="1"/>
    <col min="98" max="100" width="0" hidden="1" customWidth="1"/>
    <col min="101" max="101" width="7.625" customWidth="1"/>
    <col min="102" max="102" width="2.25" hidden="1" customWidth="1"/>
    <col min="103" max="103" width="12" hidden="1" customWidth="1"/>
    <col min="104" max="105" width="6.75" hidden="1" customWidth="1"/>
    <col min="106" max="106" width="7.375" hidden="1" customWidth="1"/>
    <col min="107" max="108" width="6.75" hidden="1" customWidth="1"/>
    <col min="109" max="109" width="2.375" customWidth="1"/>
    <col min="110" max="113" width="7.75" hidden="1" customWidth="1"/>
    <col min="114" max="114" width="7.625" customWidth="1"/>
    <col min="115" max="117" width="0" hidden="1" customWidth="1"/>
    <col min="118" max="118" width="7.625" customWidth="1"/>
    <col min="119" max="119" width="2.25" hidden="1" customWidth="1"/>
    <col min="120" max="120" width="12" hidden="1" customWidth="1"/>
    <col min="121" max="122" width="6.75" hidden="1" customWidth="1"/>
    <col min="123" max="123" width="7.375" hidden="1" customWidth="1"/>
    <col min="124" max="125" width="6.75" hidden="1" customWidth="1"/>
    <col min="126" max="126" width="2.375" customWidth="1"/>
    <col min="127" max="130" width="7.75" hidden="1" customWidth="1"/>
    <col min="131" max="131" width="7.625" customWidth="1"/>
    <col min="132" max="134" width="0" hidden="1" customWidth="1"/>
    <col min="135" max="135" width="7.625" customWidth="1"/>
    <col min="136" max="136" width="2.25" hidden="1" customWidth="1"/>
    <col min="137" max="137" width="12" hidden="1" customWidth="1"/>
    <col min="138" max="139" width="6.75" hidden="1" customWidth="1"/>
    <col min="140" max="140" width="7.375" hidden="1" customWidth="1"/>
    <col min="141" max="142" width="6.75" hidden="1" customWidth="1"/>
    <col min="143" max="143" width="2.375" customWidth="1"/>
    <col min="144" max="147" width="7.75" hidden="1" customWidth="1"/>
    <col min="148" max="148" width="7.625" customWidth="1"/>
    <col min="149" max="151" width="0" hidden="1" customWidth="1"/>
    <col min="152" max="152" width="7.625" customWidth="1"/>
    <col min="153" max="153" width="2.25" hidden="1" customWidth="1"/>
    <col min="154" max="154" width="12" hidden="1" customWidth="1"/>
    <col min="155" max="156" width="6.75" hidden="1" customWidth="1"/>
    <col min="157" max="157" width="7.375" hidden="1" customWidth="1"/>
    <col min="158" max="159" width="6.75" hidden="1" customWidth="1"/>
    <col min="160" max="160" width="2.375" customWidth="1"/>
    <col min="161" max="164" width="7.75" hidden="1" customWidth="1"/>
    <col min="165" max="165" width="7.625" customWidth="1"/>
    <col min="166" max="168" width="0" hidden="1" customWidth="1"/>
    <col min="169" max="169" width="7.625" customWidth="1"/>
    <col min="170" max="170" width="2.25" hidden="1" customWidth="1"/>
    <col min="171" max="171" width="12" hidden="1" customWidth="1"/>
    <col min="172" max="173" width="6.75" hidden="1" customWidth="1"/>
    <col min="174" max="174" width="7.375" hidden="1" customWidth="1"/>
    <col min="175" max="176" width="6.75" hidden="1" customWidth="1"/>
    <col min="177" max="177" width="2.375" customWidth="1"/>
    <col min="178" max="181" width="7.75" hidden="1" customWidth="1"/>
    <col min="182" max="182" width="7.625" customWidth="1"/>
    <col min="183" max="185" width="0" hidden="1" customWidth="1"/>
    <col min="186" max="186" width="7.625" customWidth="1"/>
    <col min="187" max="187" width="2.25" hidden="1" customWidth="1"/>
    <col min="188" max="188" width="12" hidden="1" customWidth="1"/>
    <col min="189" max="190" width="6.75" hidden="1" customWidth="1"/>
    <col min="191" max="191" width="7.375" hidden="1" customWidth="1"/>
    <col min="192" max="193" width="6.75" hidden="1" customWidth="1"/>
    <col min="194" max="194" width="2.375" customWidth="1"/>
    <col min="195" max="198" width="7.75" hidden="1" customWidth="1"/>
    <col min="199" max="199" width="7.625" customWidth="1"/>
    <col min="200" max="202" width="0" hidden="1" customWidth="1"/>
    <col min="203" max="203" width="7.625" customWidth="1"/>
    <col min="204" max="204" width="3.25" customWidth="1"/>
  </cols>
  <sheetData>
    <row r="1" spans="1:205" ht="13.95" customHeight="1" thickBo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</row>
    <row r="2" spans="1:205" ht="4.95" customHeight="1" thickBot="1">
      <c r="A2" s="22"/>
      <c r="B2" s="124"/>
      <c r="C2" s="125"/>
      <c r="D2" s="126"/>
      <c r="E2" s="127"/>
      <c r="F2" s="128"/>
      <c r="G2" s="129"/>
      <c r="H2" s="130"/>
      <c r="I2" s="130"/>
      <c r="J2" s="131"/>
      <c r="K2" s="131"/>
      <c r="L2" s="130"/>
      <c r="M2" s="130"/>
      <c r="N2" s="132"/>
      <c r="O2" s="132"/>
      <c r="P2" s="130"/>
      <c r="Q2" s="132"/>
      <c r="R2" s="133"/>
      <c r="S2" s="124" t="s">
        <v>63</v>
      </c>
      <c r="T2" s="125"/>
      <c r="U2" s="126"/>
      <c r="V2" s="127"/>
      <c r="W2" s="130"/>
      <c r="X2" s="129"/>
      <c r="Y2" s="130"/>
      <c r="Z2" s="130"/>
      <c r="AA2" s="131"/>
      <c r="AB2" s="131"/>
      <c r="AC2" s="130"/>
      <c r="AD2" s="130"/>
      <c r="AE2" s="132"/>
      <c r="AF2" s="132"/>
      <c r="AG2" s="130"/>
      <c r="AH2" s="132"/>
      <c r="AI2" s="133"/>
      <c r="AJ2" s="124" t="s">
        <v>63</v>
      </c>
      <c r="AK2" s="125"/>
      <c r="AL2" s="126"/>
      <c r="AM2" s="127"/>
      <c r="AN2" s="130"/>
      <c r="AO2" s="129"/>
      <c r="AP2" s="130"/>
      <c r="AQ2" s="130"/>
      <c r="AR2" s="131"/>
      <c r="AS2" s="131"/>
      <c r="AT2" s="130"/>
      <c r="AU2" s="130"/>
      <c r="AV2" s="132"/>
      <c r="AW2" s="132"/>
      <c r="AX2" s="130"/>
      <c r="AY2" s="132"/>
      <c r="AZ2" s="133"/>
      <c r="BA2" s="124" t="s">
        <v>63</v>
      </c>
      <c r="BB2" s="125"/>
      <c r="BC2" s="126"/>
      <c r="BD2" s="127"/>
      <c r="BE2" s="130"/>
      <c r="BF2" s="129"/>
      <c r="BG2" s="130"/>
      <c r="BH2" s="130"/>
      <c r="BI2" s="131"/>
      <c r="BJ2" s="131"/>
      <c r="BK2" s="130"/>
      <c r="BL2" s="130"/>
      <c r="BM2" s="132"/>
      <c r="BN2" s="132"/>
      <c r="BO2" s="130"/>
      <c r="BP2" s="132"/>
      <c r="BQ2" s="133"/>
      <c r="BR2" s="124" t="s">
        <v>63</v>
      </c>
      <c r="BS2" s="125"/>
      <c r="BT2" s="126"/>
      <c r="BU2" s="127"/>
      <c r="BV2" s="130"/>
      <c r="BW2" s="129"/>
      <c r="BX2" s="130"/>
      <c r="BY2" s="130"/>
      <c r="BZ2" s="131"/>
      <c r="CA2" s="131"/>
      <c r="CB2" s="130"/>
      <c r="CC2" s="130"/>
      <c r="CD2" s="132"/>
      <c r="CE2" s="132"/>
      <c r="CF2" s="130"/>
      <c r="CG2" s="132"/>
      <c r="CH2" s="133"/>
      <c r="CI2" s="124" t="s">
        <v>63</v>
      </c>
      <c r="CJ2" s="125"/>
      <c r="CK2" s="126"/>
      <c r="CL2" s="127"/>
      <c r="CM2" s="130"/>
      <c r="CN2" s="129"/>
      <c r="CO2" s="130"/>
      <c r="CP2" s="130"/>
      <c r="CQ2" s="131"/>
      <c r="CR2" s="131"/>
      <c r="CS2" s="130"/>
      <c r="CT2" s="130"/>
      <c r="CU2" s="132"/>
      <c r="CV2" s="132"/>
      <c r="CW2" s="130"/>
      <c r="CX2" s="132"/>
      <c r="CY2" s="133"/>
      <c r="CZ2" s="124" t="s">
        <v>63</v>
      </c>
      <c r="DA2" s="125"/>
      <c r="DB2" s="126"/>
      <c r="DC2" s="127"/>
      <c r="DD2" s="130"/>
      <c r="DE2" s="129"/>
      <c r="DF2" s="130"/>
      <c r="DG2" s="130"/>
      <c r="DH2" s="131"/>
      <c r="DI2" s="131"/>
      <c r="DJ2" s="130"/>
      <c r="DK2" s="130"/>
      <c r="DL2" s="132"/>
      <c r="DM2" s="132"/>
      <c r="DN2" s="130"/>
      <c r="DO2" s="132"/>
      <c r="DP2" s="133"/>
      <c r="DQ2" s="124" t="s">
        <v>63</v>
      </c>
      <c r="DR2" s="125"/>
      <c r="DS2" s="126"/>
      <c r="DT2" s="127"/>
      <c r="DU2" s="130"/>
      <c r="DV2" s="129"/>
      <c r="DW2" s="130"/>
      <c r="DX2" s="130"/>
      <c r="DY2" s="131"/>
      <c r="DZ2" s="131"/>
      <c r="EA2" s="130"/>
      <c r="EB2" s="130"/>
      <c r="EC2" s="132"/>
      <c r="ED2" s="132"/>
      <c r="EE2" s="130"/>
      <c r="EF2" s="132"/>
      <c r="EG2" s="133"/>
      <c r="EH2" s="124" t="s">
        <v>63</v>
      </c>
      <c r="EI2" s="125"/>
      <c r="EJ2" s="126"/>
      <c r="EK2" s="127"/>
      <c r="EL2" s="130"/>
      <c r="EM2" s="129"/>
      <c r="EN2" s="130"/>
      <c r="EO2" s="130"/>
      <c r="EP2" s="131"/>
      <c r="EQ2" s="131"/>
      <c r="ER2" s="130"/>
      <c r="ES2" s="130"/>
      <c r="ET2" s="132"/>
      <c r="EU2" s="132"/>
      <c r="EV2" s="130"/>
      <c r="EW2" s="132"/>
      <c r="EX2" s="133"/>
      <c r="EY2" s="124" t="s">
        <v>63</v>
      </c>
      <c r="EZ2" s="125"/>
      <c r="FA2" s="126"/>
      <c r="FB2" s="127"/>
      <c r="FC2" s="130"/>
      <c r="FD2" s="129"/>
      <c r="FE2" s="130"/>
      <c r="FF2" s="130"/>
      <c r="FG2" s="131"/>
      <c r="FH2" s="131"/>
      <c r="FI2" s="130"/>
      <c r="FJ2" s="130"/>
      <c r="FK2" s="132"/>
      <c r="FL2" s="132"/>
      <c r="FM2" s="130"/>
      <c r="FN2" s="132"/>
      <c r="FO2" s="133"/>
      <c r="FP2" s="124" t="s">
        <v>63</v>
      </c>
      <c r="FQ2" s="125"/>
      <c r="FR2" s="126"/>
      <c r="FS2" s="127"/>
      <c r="FT2" s="130"/>
      <c r="FU2" s="129"/>
      <c r="FV2" s="130"/>
      <c r="FW2" s="130"/>
      <c r="FX2" s="131"/>
      <c r="FY2" s="131"/>
      <c r="FZ2" s="130"/>
      <c r="GA2" s="130"/>
      <c r="GB2" s="132"/>
      <c r="GC2" s="132"/>
      <c r="GD2" s="130"/>
      <c r="GE2" s="132"/>
      <c r="GF2" s="133"/>
      <c r="GG2" s="124" t="s">
        <v>63</v>
      </c>
      <c r="GH2" s="125"/>
      <c r="GI2" s="126"/>
      <c r="GJ2" s="127"/>
      <c r="GK2" s="130"/>
      <c r="GL2" s="129"/>
      <c r="GM2" s="130"/>
      <c r="GN2" s="130"/>
      <c r="GO2" s="131"/>
      <c r="GP2" s="131"/>
      <c r="GQ2" s="130"/>
      <c r="GR2" s="130"/>
      <c r="GS2" s="132"/>
      <c r="GT2" s="132"/>
      <c r="GU2" s="130"/>
      <c r="GV2" s="134"/>
      <c r="GW2" s="22"/>
    </row>
    <row r="3" spans="1:205" ht="16.3" thickBot="1">
      <c r="A3" s="22"/>
      <c r="B3" s="135" t="s">
        <v>64</v>
      </c>
      <c r="C3" s="136"/>
      <c r="D3" s="136"/>
      <c r="E3" s="136" t="s">
        <v>65</v>
      </c>
      <c r="F3" s="137"/>
      <c r="G3" s="138"/>
      <c r="H3" s="138"/>
      <c r="I3" s="138"/>
      <c r="J3" s="138"/>
      <c r="K3" s="138"/>
      <c r="L3" s="841" t="s">
        <v>66</v>
      </c>
      <c r="M3" s="842"/>
      <c r="N3" s="842"/>
      <c r="O3" s="842"/>
      <c r="P3" s="843"/>
      <c r="Q3" s="139"/>
      <c r="R3" s="140"/>
      <c r="S3" s="135" t="s">
        <v>64</v>
      </c>
      <c r="T3" s="136"/>
      <c r="U3" s="136"/>
      <c r="V3" s="136" t="s">
        <v>65</v>
      </c>
      <c r="W3" s="138"/>
      <c r="X3" s="138"/>
      <c r="Y3" s="138"/>
      <c r="Z3" s="138"/>
      <c r="AA3" s="138"/>
      <c r="AB3" s="138"/>
      <c r="AC3" s="841" t="s">
        <v>67</v>
      </c>
      <c r="AD3" s="842"/>
      <c r="AE3" s="842"/>
      <c r="AF3" s="842"/>
      <c r="AG3" s="843"/>
      <c r="AH3" s="139"/>
      <c r="AI3" s="140"/>
      <c r="AJ3" s="135" t="s">
        <v>64</v>
      </c>
      <c r="AK3" s="136"/>
      <c r="AL3" s="136"/>
      <c r="AM3" s="136" t="s">
        <v>65</v>
      </c>
      <c r="AN3" s="138"/>
      <c r="AO3" s="138"/>
      <c r="AP3" s="138"/>
      <c r="AQ3" s="138"/>
      <c r="AR3" s="138"/>
      <c r="AS3" s="138"/>
      <c r="AT3" s="841" t="s">
        <v>68</v>
      </c>
      <c r="AU3" s="842"/>
      <c r="AV3" s="842"/>
      <c r="AW3" s="842"/>
      <c r="AX3" s="843"/>
      <c r="AY3" s="139"/>
      <c r="AZ3" s="140"/>
      <c r="BA3" s="135" t="s">
        <v>64</v>
      </c>
      <c r="BB3" s="136"/>
      <c r="BC3" s="136"/>
      <c r="BD3" s="136" t="s">
        <v>65</v>
      </c>
      <c r="BE3" s="138"/>
      <c r="BF3" s="138"/>
      <c r="BG3" s="138"/>
      <c r="BH3" s="138"/>
      <c r="BI3" s="138"/>
      <c r="BJ3" s="138"/>
      <c r="BK3" s="841" t="s">
        <v>69</v>
      </c>
      <c r="BL3" s="842"/>
      <c r="BM3" s="842"/>
      <c r="BN3" s="842"/>
      <c r="BO3" s="843"/>
      <c r="BP3" s="139"/>
      <c r="BQ3" s="140"/>
      <c r="BR3" s="135" t="s">
        <v>64</v>
      </c>
      <c r="BS3" s="136"/>
      <c r="BT3" s="136"/>
      <c r="BU3" s="136" t="s">
        <v>65</v>
      </c>
      <c r="BV3" s="138"/>
      <c r="BW3" s="138"/>
      <c r="BX3" s="138"/>
      <c r="BY3" s="138"/>
      <c r="BZ3" s="138"/>
      <c r="CA3" s="138"/>
      <c r="CB3" s="841" t="s">
        <v>70</v>
      </c>
      <c r="CC3" s="842"/>
      <c r="CD3" s="842"/>
      <c r="CE3" s="842"/>
      <c r="CF3" s="843"/>
      <c r="CG3" s="139"/>
      <c r="CH3" s="140"/>
      <c r="CI3" s="135" t="s">
        <v>64</v>
      </c>
      <c r="CJ3" s="136"/>
      <c r="CK3" s="136"/>
      <c r="CL3" s="136" t="s">
        <v>65</v>
      </c>
      <c r="CM3" s="138"/>
      <c r="CN3" s="138"/>
      <c r="CO3" s="138"/>
      <c r="CP3" s="138"/>
      <c r="CQ3" s="138"/>
      <c r="CR3" s="138"/>
      <c r="CS3" s="841" t="s">
        <v>71</v>
      </c>
      <c r="CT3" s="842"/>
      <c r="CU3" s="842"/>
      <c r="CV3" s="842"/>
      <c r="CW3" s="843"/>
      <c r="CX3" s="139"/>
      <c r="CY3" s="140"/>
      <c r="CZ3" s="135" t="s">
        <v>64</v>
      </c>
      <c r="DA3" s="136"/>
      <c r="DB3" s="136"/>
      <c r="DC3" s="136" t="s">
        <v>65</v>
      </c>
      <c r="DD3" s="138"/>
      <c r="DE3" s="138"/>
      <c r="DF3" s="138"/>
      <c r="DG3" s="138"/>
      <c r="DH3" s="138"/>
      <c r="DI3" s="138"/>
      <c r="DJ3" s="841" t="s">
        <v>72</v>
      </c>
      <c r="DK3" s="842"/>
      <c r="DL3" s="842"/>
      <c r="DM3" s="842"/>
      <c r="DN3" s="843"/>
      <c r="DO3" s="139"/>
      <c r="DP3" s="140"/>
      <c r="DQ3" s="135" t="s">
        <v>64</v>
      </c>
      <c r="DR3" s="136"/>
      <c r="DS3" s="136"/>
      <c r="DT3" s="136" t="s">
        <v>65</v>
      </c>
      <c r="DU3" s="138"/>
      <c r="DV3" s="138"/>
      <c r="DW3" s="138"/>
      <c r="DX3" s="138"/>
      <c r="DY3" s="138"/>
      <c r="DZ3" s="138"/>
      <c r="EA3" s="841" t="s">
        <v>73</v>
      </c>
      <c r="EB3" s="842"/>
      <c r="EC3" s="842"/>
      <c r="ED3" s="842"/>
      <c r="EE3" s="843"/>
      <c r="EF3" s="139"/>
      <c r="EG3" s="140"/>
      <c r="EH3" s="135" t="s">
        <v>64</v>
      </c>
      <c r="EI3" s="136"/>
      <c r="EJ3" s="136"/>
      <c r="EK3" s="136" t="s">
        <v>65</v>
      </c>
      <c r="EL3" s="138"/>
      <c r="EM3" s="138"/>
      <c r="EN3" s="138"/>
      <c r="EO3" s="138"/>
      <c r="EP3" s="138"/>
      <c r="EQ3" s="138"/>
      <c r="ER3" s="841" t="s">
        <v>74</v>
      </c>
      <c r="ES3" s="842"/>
      <c r="ET3" s="842"/>
      <c r="EU3" s="842"/>
      <c r="EV3" s="843"/>
      <c r="EW3" s="139"/>
      <c r="EX3" s="140"/>
      <c r="EY3" s="135" t="s">
        <v>64</v>
      </c>
      <c r="EZ3" s="136"/>
      <c r="FA3" s="136"/>
      <c r="FB3" s="136" t="s">
        <v>65</v>
      </c>
      <c r="FC3" s="138"/>
      <c r="FD3" s="138"/>
      <c r="FE3" s="138"/>
      <c r="FF3" s="138"/>
      <c r="FG3" s="138"/>
      <c r="FH3" s="138"/>
      <c r="FI3" s="841" t="s">
        <v>75</v>
      </c>
      <c r="FJ3" s="842"/>
      <c r="FK3" s="842"/>
      <c r="FL3" s="842"/>
      <c r="FM3" s="843"/>
      <c r="FN3" s="139"/>
      <c r="FO3" s="140"/>
      <c r="FP3" s="135" t="s">
        <v>64</v>
      </c>
      <c r="FQ3" s="136"/>
      <c r="FR3" s="136"/>
      <c r="FS3" s="136" t="s">
        <v>65</v>
      </c>
      <c r="FT3" s="138"/>
      <c r="FU3" s="138"/>
      <c r="FV3" s="138"/>
      <c r="FW3" s="138"/>
      <c r="FX3" s="138"/>
      <c r="FY3" s="138"/>
      <c r="FZ3" s="841" t="s">
        <v>76</v>
      </c>
      <c r="GA3" s="842"/>
      <c r="GB3" s="842"/>
      <c r="GC3" s="842"/>
      <c r="GD3" s="843"/>
      <c r="GE3" s="139"/>
      <c r="GF3" s="140"/>
      <c r="GG3" s="135" t="s">
        <v>64</v>
      </c>
      <c r="GH3" s="136"/>
      <c r="GI3" s="136"/>
      <c r="GJ3" s="136" t="s">
        <v>65</v>
      </c>
      <c r="GK3" s="138"/>
      <c r="GL3" s="138"/>
      <c r="GM3" s="138"/>
      <c r="GN3" s="138"/>
      <c r="GO3" s="138"/>
      <c r="GP3" s="138"/>
      <c r="GQ3" s="841" t="s">
        <v>77</v>
      </c>
      <c r="GR3" s="842"/>
      <c r="GS3" s="842"/>
      <c r="GT3" s="842"/>
      <c r="GU3" s="843"/>
      <c r="GV3" s="141"/>
      <c r="GW3" s="22"/>
    </row>
    <row r="4" spans="1:205" ht="32.950000000000003" customHeight="1" thickBot="1">
      <c r="A4" s="22"/>
      <c r="B4" s="850" t="s">
        <v>237</v>
      </c>
      <c r="C4" s="851"/>
      <c r="D4" s="852"/>
      <c r="E4" s="853">
        <f>[7]Blank!$E$16</f>
        <v>43758</v>
      </c>
      <c r="F4" s="854"/>
      <c r="G4" s="142"/>
      <c r="H4" s="142"/>
      <c r="I4" s="142"/>
      <c r="J4" s="143"/>
      <c r="K4" s="143"/>
      <c r="L4" s="844" t="str">
        <f>[7]Blank!$B$1</f>
        <v>Joe Bell</v>
      </c>
      <c r="M4" s="845"/>
      <c r="N4" s="845"/>
      <c r="O4" s="845"/>
      <c r="P4" s="846"/>
      <c r="Q4" s="430"/>
      <c r="R4" s="431"/>
      <c r="S4" s="847" t="s">
        <v>78</v>
      </c>
      <c r="T4" s="848"/>
      <c r="U4" s="849"/>
      <c r="V4" s="432">
        <v>38739</v>
      </c>
      <c r="W4" s="433"/>
      <c r="X4" s="434"/>
      <c r="Y4" s="434"/>
      <c r="Z4" s="434"/>
      <c r="AA4" s="434"/>
      <c r="AB4" s="434"/>
      <c r="AC4" s="844" t="str">
        <f>[7]Blank!$B$2</f>
        <v>Dave Coates</v>
      </c>
      <c r="AD4" s="845"/>
      <c r="AE4" s="845"/>
      <c r="AF4" s="845"/>
      <c r="AG4" s="846"/>
      <c r="AH4" s="430"/>
      <c r="AI4" s="431"/>
      <c r="AJ4" s="847" t="s">
        <v>78</v>
      </c>
      <c r="AK4" s="848"/>
      <c r="AL4" s="849"/>
      <c r="AM4" s="432">
        <v>38739</v>
      </c>
      <c r="AN4" s="433"/>
      <c r="AO4" s="434"/>
      <c r="AP4" s="434"/>
      <c r="AQ4" s="434"/>
      <c r="AR4" s="434"/>
      <c r="AS4" s="434"/>
      <c r="AT4" s="844" t="str">
        <f>[7]Blank!$B$3</f>
        <v>Andy Dodd</v>
      </c>
      <c r="AU4" s="845"/>
      <c r="AV4" s="845"/>
      <c r="AW4" s="845"/>
      <c r="AX4" s="846"/>
      <c r="AY4" s="430"/>
      <c r="AZ4" s="431"/>
      <c r="BA4" s="847" t="s">
        <v>78</v>
      </c>
      <c r="BB4" s="848"/>
      <c r="BC4" s="849"/>
      <c r="BD4" s="432">
        <v>38739</v>
      </c>
      <c r="BE4" s="433"/>
      <c r="BF4" s="434"/>
      <c r="BG4" s="434"/>
      <c r="BH4" s="434"/>
      <c r="BI4" s="434"/>
      <c r="BJ4" s="434"/>
      <c r="BK4" s="844" t="str">
        <f>[7]Blank!$B$4</f>
        <v>Craig English</v>
      </c>
      <c r="BL4" s="845"/>
      <c r="BM4" s="845"/>
      <c r="BN4" s="845"/>
      <c r="BO4" s="846"/>
      <c r="BP4" s="430"/>
      <c r="BQ4" s="431"/>
      <c r="BR4" s="847" t="s">
        <v>78</v>
      </c>
      <c r="BS4" s="848"/>
      <c r="BT4" s="849"/>
      <c r="BU4" s="432">
        <v>38739</v>
      </c>
      <c r="BV4" s="433"/>
      <c r="BW4" s="434"/>
      <c r="BX4" s="434"/>
      <c r="BY4" s="434"/>
      <c r="BZ4" s="434"/>
      <c r="CA4" s="434"/>
      <c r="CB4" s="844" t="str">
        <f>[7]Blank!$B$5</f>
        <v>Bernie Fitzsimon</v>
      </c>
      <c r="CC4" s="845"/>
      <c r="CD4" s="845"/>
      <c r="CE4" s="845"/>
      <c r="CF4" s="846"/>
      <c r="CG4" s="430"/>
      <c r="CH4" s="431"/>
      <c r="CI4" s="847" t="s">
        <v>78</v>
      </c>
      <c r="CJ4" s="848"/>
      <c r="CK4" s="849"/>
      <c r="CL4" s="432">
        <v>38739</v>
      </c>
      <c r="CM4" s="433"/>
      <c r="CN4" s="434"/>
      <c r="CO4" s="434"/>
      <c r="CP4" s="434"/>
      <c r="CQ4" s="434"/>
      <c r="CR4" s="434"/>
      <c r="CS4" s="844" t="str">
        <f>[7]Blank!$B$6</f>
        <v>John Ford</v>
      </c>
      <c r="CT4" s="845"/>
      <c r="CU4" s="845"/>
      <c r="CV4" s="845"/>
      <c r="CW4" s="846"/>
      <c r="CX4" s="430"/>
      <c r="CY4" s="431"/>
      <c r="CZ4" s="847" t="s">
        <v>78</v>
      </c>
      <c r="DA4" s="848"/>
      <c r="DB4" s="849"/>
      <c r="DC4" s="432">
        <v>38739</v>
      </c>
      <c r="DD4" s="433"/>
      <c r="DE4" s="434"/>
      <c r="DF4" s="434"/>
      <c r="DG4" s="434"/>
      <c r="DH4" s="434"/>
      <c r="DI4" s="434"/>
      <c r="DJ4" s="844" t="str">
        <f>[7]Blank!$B$7</f>
        <v>Gordon Grant</v>
      </c>
      <c r="DK4" s="845"/>
      <c r="DL4" s="845"/>
      <c r="DM4" s="845"/>
      <c r="DN4" s="846"/>
      <c r="DO4" s="430"/>
      <c r="DP4" s="431"/>
      <c r="DQ4" s="847" t="s">
        <v>78</v>
      </c>
      <c r="DR4" s="848"/>
      <c r="DS4" s="849"/>
      <c r="DT4" s="432">
        <v>38739</v>
      </c>
      <c r="DU4" s="433"/>
      <c r="DV4" s="434"/>
      <c r="DW4" s="434"/>
      <c r="DX4" s="434"/>
      <c r="DY4" s="434"/>
      <c r="DZ4" s="434"/>
      <c r="EA4" s="844" t="str">
        <f>[7]Blank!$B$8</f>
        <v>Steve Grant</v>
      </c>
      <c r="EB4" s="845"/>
      <c r="EC4" s="845"/>
      <c r="ED4" s="845"/>
      <c r="EE4" s="846"/>
      <c r="EF4" s="430"/>
      <c r="EG4" s="431"/>
      <c r="EH4" s="847" t="s">
        <v>78</v>
      </c>
      <c r="EI4" s="848"/>
      <c r="EJ4" s="849"/>
      <c r="EK4" s="432">
        <v>38739</v>
      </c>
      <c r="EL4" s="433"/>
      <c r="EM4" s="434"/>
      <c r="EN4" s="434"/>
      <c r="EO4" s="434"/>
      <c r="EP4" s="434"/>
      <c r="EQ4" s="434"/>
      <c r="ER4" s="844" t="str">
        <f>[7]Blank!$B$9</f>
        <v>Derek Griffiths</v>
      </c>
      <c r="ES4" s="845"/>
      <c r="ET4" s="845"/>
      <c r="EU4" s="845"/>
      <c r="EV4" s="846"/>
      <c r="EW4" s="430"/>
      <c r="EX4" s="431"/>
      <c r="EY4" s="847" t="s">
        <v>78</v>
      </c>
      <c r="EZ4" s="848"/>
      <c r="FA4" s="849"/>
      <c r="FB4" s="432">
        <v>38739</v>
      </c>
      <c r="FC4" s="433"/>
      <c r="FD4" s="434"/>
      <c r="FE4" s="434"/>
      <c r="FF4" s="434"/>
      <c r="FG4" s="434"/>
      <c r="FH4" s="434"/>
      <c r="FI4" s="844" t="str">
        <f>[7]Blank!$B$10</f>
        <v>Ian Gunn</v>
      </c>
      <c r="FJ4" s="845"/>
      <c r="FK4" s="845"/>
      <c r="FL4" s="845"/>
      <c r="FM4" s="846"/>
      <c r="FN4" s="430"/>
      <c r="FO4" s="431"/>
      <c r="FP4" s="847" t="s">
        <v>78</v>
      </c>
      <c r="FQ4" s="848"/>
      <c r="FR4" s="849"/>
      <c r="FS4" s="432">
        <v>38739</v>
      </c>
      <c r="FT4" s="433"/>
      <c r="FU4" s="434"/>
      <c r="FV4" s="434"/>
      <c r="FW4" s="434"/>
      <c r="FX4" s="434"/>
      <c r="FY4" s="434"/>
      <c r="FZ4" s="844" t="str">
        <f>[7]Blank!$B$11</f>
        <v>Eddie Harrison</v>
      </c>
      <c r="GA4" s="845"/>
      <c r="GB4" s="845"/>
      <c r="GC4" s="845"/>
      <c r="GD4" s="846"/>
      <c r="GE4" s="430"/>
      <c r="GF4" s="431"/>
      <c r="GG4" s="847" t="s">
        <v>78</v>
      </c>
      <c r="GH4" s="848"/>
      <c r="GI4" s="849"/>
      <c r="GJ4" s="432">
        <v>38739</v>
      </c>
      <c r="GK4" s="433"/>
      <c r="GL4" s="434"/>
      <c r="GM4" s="434"/>
      <c r="GN4" s="434"/>
      <c r="GO4" s="434"/>
      <c r="GP4" s="434"/>
      <c r="GQ4" s="844" t="str">
        <f>[7]Blank!$B$12</f>
        <v>Tom McDonald</v>
      </c>
      <c r="GR4" s="845"/>
      <c r="GS4" s="845"/>
      <c r="GT4" s="845"/>
      <c r="GU4" s="846"/>
      <c r="GV4" s="144"/>
      <c r="GW4" s="22"/>
    </row>
    <row r="5" spans="1:205" ht="10.199999999999999" hidden="1" customHeight="1">
      <c r="A5" s="145"/>
      <c r="B5" s="855"/>
      <c r="C5" s="856"/>
      <c r="D5" s="856"/>
      <c r="E5" s="856"/>
      <c r="F5" s="146"/>
      <c r="G5" s="147"/>
      <c r="H5" s="148"/>
      <c r="I5" s="148"/>
      <c r="J5" s="148"/>
      <c r="K5" s="148"/>
      <c r="L5" s="148"/>
      <c r="M5" s="149"/>
      <c r="N5" s="150"/>
      <c r="O5" s="150"/>
      <c r="P5" s="150"/>
      <c r="Q5" s="150"/>
      <c r="R5" s="150"/>
      <c r="S5" s="855"/>
      <c r="T5" s="856"/>
      <c r="U5" s="856"/>
      <c r="V5" s="856"/>
      <c r="W5" s="151"/>
      <c r="X5" s="147"/>
      <c r="Y5" s="148"/>
      <c r="Z5" s="148"/>
      <c r="AA5" s="148"/>
      <c r="AB5" s="148"/>
      <c r="AC5" s="148"/>
      <c r="AD5" s="149"/>
      <c r="AE5" s="150"/>
      <c r="AF5" s="150"/>
      <c r="AG5" s="150"/>
      <c r="AH5" s="150"/>
      <c r="AI5" s="150"/>
      <c r="AJ5" s="855"/>
      <c r="AK5" s="856"/>
      <c r="AL5" s="856"/>
      <c r="AM5" s="856"/>
      <c r="AN5" s="151"/>
      <c r="AO5" s="147"/>
      <c r="AP5" s="148"/>
      <c r="AQ5" s="148"/>
      <c r="AR5" s="148"/>
      <c r="AS5" s="148"/>
      <c r="AT5" s="148"/>
      <c r="AU5" s="149"/>
      <c r="AV5" s="150"/>
      <c r="AW5" s="150"/>
      <c r="AX5" s="150"/>
      <c r="AY5" s="150"/>
      <c r="AZ5" s="150"/>
      <c r="BA5" s="855"/>
      <c r="BB5" s="856"/>
      <c r="BC5" s="856"/>
      <c r="BD5" s="856"/>
      <c r="BE5" s="151"/>
      <c r="BF5" s="147"/>
      <c r="BG5" s="148"/>
      <c r="BH5" s="148"/>
      <c r="BI5" s="148"/>
      <c r="BJ5" s="148"/>
      <c r="BK5" s="148"/>
      <c r="BL5" s="149"/>
      <c r="BM5" s="150"/>
      <c r="BN5" s="150"/>
      <c r="BO5" s="150"/>
      <c r="BP5" s="150"/>
      <c r="BQ5" s="150"/>
      <c r="BR5" s="855"/>
      <c r="BS5" s="856"/>
      <c r="BT5" s="856"/>
      <c r="BU5" s="856"/>
      <c r="BV5" s="151"/>
      <c r="BW5" s="147"/>
      <c r="BX5" s="148"/>
      <c r="BY5" s="148"/>
      <c r="BZ5" s="148"/>
      <c r="CA5" s="148"/>
      <c r="CB5" s="148"/>
      <c r="CC5" s="149"/>
      <c r="CD5" s="150"/>
      <c r="CE5" s="150"/>
      <c r="CF5" s="150"/>
      <c r="CG5" s="150"/>
      <c r="CH5" s="150"/>
      <c r="CI5" s="855"/>
      <c r="CJ5" s="856"/>
      <c r="CK5" s="856"/>
      <c r="CL5" s="856"/>
      <c r="CM5" s="151"/>
      <c r="CN5" s="147"/>
      <c r="CO5" s="148"/>
      <c r="CP5" s="148"/>
      <c r="CQ5" s="148"/>
      <c r="CR5" s="148"/>
      <c r="CS5" s="148"/>
      <c r="CT5" s="149"/>
      <c r="CU5" s="150"/>
      <c r="CV5" s="150"/>
      <c r="CW5" s="150"/>
      <c r="CX5" s="150"/>
      <c r="CY5" s="150"/>
      <c r="CZ5" s="855"/>
      <c r="DA5" s="856"/>
      <c r="DB5" s="856"/>
      <c r="DC5" s="856"/>
      <c r="DD5" s="151"/>
      <c r="DE5" s="147"/>
      <c r="DF5" s="148"/>
      <c r="DG5" s="148"/>
      <c r="DH5" s="148"/>
      <c r="DI5" s="148"/>
      <c r="DJ5" s="148"/>
      <c r="DK5" s="149"/>
      <c r="DL5" s="150"/>
      <c r="DM5" s="150"/>
      <c r="DN5" s="150"/>
      <c r="DO5" s="150"/>
      <c r="DP5" s="150"/>
      <c r="DQ5" s="855"/>
      <c r="DR5" s="856"/>
      <c r="DS5" s="856"/>
      <c r="DT5" s="856"/>
      <c r="DU5" s="151"/>
      <c r="DV5" s="147"/>
      <c r="DW5" s="148"/>
      <c r="DX5" s="148"/>
      <c r="DY5" s="148"/>
      <c r="DZ5" s="148"/>
      <c r="EA5" s="148"/>
      <c r="EB5" s="149"/>
      <c r="EC5" s="150"/>
      <c r="ED5" s="150"/>
      <c r="EE5" s="150"/>
      <c r="EF5" s="150"/>
      <c r="EG5" s="150"/>
      <c r="EH5" s="855"/>
      <c r="EI5" s="856"/>
      <c r="EJ5" s="856"/>
      <c r="EK5" s="856"/>
      <c r="EL5" s="151"/>
      <c r="EM5" s="147"/>
      <c r="EN5" s="148"/>
      <c r="EO5" s="148"/>
      <c r="EP5" s="148"/>
      <c r="EQ5" s="148"/>
      <c r="ER5" s="148"/>
      <c r="ES5" s="149"/>
      <c r="ET5" s="150"/>
      <c r="EU5" s="150"/>
      <c r="EV5" s="150"/>
      <c r="EW5" s="150"/>
      <c r="EX5" s="150"/>
      <c r="EY5" s="855"/>
      <c r="EZ5" s="856"/>
      <c r="FA5" s="856"/>
      <c r="FB5" s="856"/>
      <c r="FC5" s="151"/>
      <c r="FD5" s="147"/>
      <c r="FE5" s="148"/>
      <c r="FF5" s="148"/>
      <c r="FG5" s="148"/>
      <c r="FH5" s="148"/>
      <c r="FI5" s="148"/>
      <c r="FJ5" s="149"/>
      <c r="FK5" s="150"/>
      <c r="FL5" s="150"/>
      <c r="FM5" s="150"/>
      <c r="FN5" s="150"/>
      <c r="FO5" s="150"/>
      <c r="FP5" s="855"/>
      <c r="FQ5" s="856"/>
      <c r="FR5" s="856"/>
      <c r="FS5" s="856"/>
      <c r="FT5" s="151"/>
      <c r="FU5" s="147"/>
      <c r="FV5" s="148"/>
      <c r="FW5" s="148"/>
      <c r="FX5" s="148"/>
      <c r="FY5" s="148"/>
      <c r="FZ5" s="148"/>
      <c r="GA5" s="149"/>
      <c r="GB5" s="150"/>
      <c r="GC5" s="150"/>
      <c r="GD5" s="150"/>
      <c r="GE5" s="150"/>
      <c r="GF5" s="150"/>
      <c r="GG5" s="855"/>
      <c r="GH5" s="856"/>
      <c r="GI5" s="856"/>
      <c r="GJ5" s="856"/>
      <c r="GK5" s="151"/>
      <c r="GL5" s="147"/>
      <c r="GM5" s="148"/>
      <c r="GN5" s="148"/>
      <c r="GO5" s="148"/>
      <c r="GP5" s="148"/>
      <c r="GQ5" s="148"/>
      <c r="GR5" s="149"/>
      <c r="GS5" s="150"/>
      <c r="GT5" s="150"/>
      <c r="GU5" s="150"/>
      <c r="GV5" s="152"/>
      <c r="GW5" s="22"/>
    </row>
    <row r="6" spans="1:205" ht="14.45" hidden="1" customHeight="1">
      <c r="A6" s="22"/>
      <c r="B6" s="857"/>
      <c r="C6" s="858"/>
      <c r="D6" s="858"/>
      <c r="E6" s="858"/>
      <c r="F6" s="153"/>
      <c r="G6" s="154"/>
      <c r="H6" s="154"/>
      <c r="I6" s="155"/>
      <c r="J6" s="155"/>
      <c r="K6" s="155"/>
      <c r="L6" s="155"/>
      <c r="M6" s="156"/>
      <c r="N6" s="150"/>
      <c r="O6" s="150"/>
      <c r="P6" s="150"/>
      <c r="Q6" s="150"/>
      <c r="R6" s="140"/>
      <c r="S6" s="857"/>
      <c r="T6" s="858"/>
      <c r="U6" s="858"/>
      <c r="V6" s="858"/>
      <c r="W6" s="156"/>
      <c r="X6" s="154"/>
      <c r="Y6" s="154"/>
      <c r="Z6" s="155"/>
      <c r="AA6" s="155"/>
      <c r="AB6" s="155"/>
      <c r="AC6" s="155"/>
      <c r="AD6" s="156"/>
      <c r="AE6" s="150"/>
      <c r="AF6" s="150"/>
      <c r="AG6" s="150"/>
      <c r="AH6" s="150"/>
      <c r="AI6" s="140"/>
      <c r="AJ6" s="857"/>
      <c r="AK6" s="858"/>
      <c r="AL6" s="858"/>
      <c r="AM6" s="858"/>
      <c r="AN6" s="156"/>
      <c r="AO6" s="154"/>
      <c r="AP6" s="154"/>
      <c r="AQ6" s="155"/>
      <c r="AR6" s="155"/>
      <c r="AS6" s="155"/>
      <c r="AT6" s="155"/>
      <c r="AU6" s="156"/>
      <c r="AV6" s="150"/>
      <c r="AW6" s="150"/>
      <c r="AX6" s="150"/>
      <c r="AY6" s="150"/>
      <c r="AZ6" s="140"/>
      <c r="BA6" s="857"/>
      <c r="BB6" s="858"/>
      <c r="BC6" s="858"/>
      <c r="BD6" s="858"/>
      <c r="BE6" s="156"/>
      <c r="BF6" s="154"/>
      <c r="BG6" s="154"/>
      <c r="BH6" s="155"/>
      <c r="BI6" s="155"/>
      <c r="BJ6" s="155"/>
      <c r="BK6" s="155"/>
      <c r="BL6" s="156"/>
      <c r="BM6" s="150"/>
      <c r="BN6" s="150"/>
      <c r="BO6" s="150"/>
      <c r="BP6" s="150"/>
      <c r="BQ6" s="140"/>
      <c r="BR6" s="857"/>
      <c r="BS6" s="858"/>
      <c r="BT6" s="858"/>
      <c r="BU6" s="858"/>
      <c r="BV6" s="156"/>
      <c r="BW6" s="154"/>
      <c r="BX6" s="154"/>
      <c r="BY6" s="155"/>
      <c r="BZ6" s="155"/>
      <c r="CA6" s="155"/>
      <c r="CB6" s="155"/>
      <c r="CC6" s="156"/>
      <c r="CD6" s="150"/>
      <c r="CE6" s="150"/>
      <c r="CF6" s="150"/>
      <c r="CG6" s="150"/>
      <c r="CH6" s="140"/>
      <c r="CI6" s="857"/>
      <c r="CJ6" s="858"/>
      <c r="CK6" s="858"/>
      <c r="CL6" s="858"/>
      <c r="CM6" s="156"/>
      <c r="CN6" s="154"/>
      <c r="CO6" s="154"/>
      <c r="CP6" s="155"/>
      <c r="CQ6" s="155"/>
      <c r="CR6" s="155"/>
      <c r="CS6" s="155"/>
      <c r="CT6" s="156"/>
      <c r="CU6" s="150"/>
      <c r="CV6" s="150"/>
      <c r="CW6" s="150"/>
      <c r="CX6" s="150"/>
      <c r="CY6" s="140"/>
      <c r="CZ6" s="857"/>
      <c r="DA6" s="858"/>
      <c r="DB6" s="858"/>
      <c r="DC6" s="858"/>
      <c r="DD6" s="156"/>
      <c r="DE6" s="154"/>
      <c r="DF6" s="154"/>
      <c r="DG6" s="155"/>
      <c r="DH6" s="155"/>
      <c r="DI6" s="155"/>
      <c r="DJ6" s="155"/>
      <c r="DK6" s="156"/>
      <c r="DL6" s="150"/>
      <c r="DM6" s="150"/>
      <c r="DN6" s="150"/>
      <c r="DO6" s="150"/>
      <c r="DP6" s="140"/>
      <c r="DQ6" s="857"/>
      <c r="DR6" s="858"/>
      <c r="DS6" s="858"/>
      <c r="DT6" s="858"/>
      <c r="DU6" s="156"/>
      <c r="DV6" s="154"/>
      <c r="DW6" s="154"/>
      <c r="DX6" s="155"/>
      <c r="DY6" s="155"/>
      <c r="DZ6" s="155"/>
      <c r="EA6" s="155"/>
      <c r="EB6" s="156"/>
      <c r="EC6" s="150"/>
      <c r="ED6" s="150"/>
      <c r="EE6" s="150"/>
      <c r="EF6" s="150"/>
      <c r="EG6" s="140"/>
      <c r="EH6" s="857"/>
      <c r="EI6" s="858"/>
      <c r="EJ6" s="858"/>
      <c r="EK6" s="858"/>
      <c r="EL6" s="156"/>
      <c r="EM6" s="154"/>
      <c r="EN6" s="154"/>
      <c r="EO6" s="155"/>
      <c r="EP6" s="155"/>
      <c r="EQ6" s="155"/>
      <c r="ER6" s="155"/>
      <c r="ES6" s="156"/>
      <c r="ET6" s="150"/>
      <c r="EU6" s="150"/>
      <c r="EV6" s="150"/>
      <c r="EW6" s="150"/>
      <c r="EX6" s="140"/>
      <c r="EY6" s="857"/>
      <c r="EZ6" s="858"/>
      <c r="FA6" s="858"/>
      <c r="FB6" s="858"/>
      <c r="FC6" s="156"/>
      <c r="FD6" s="154"/>
      <c r="FE6" s="154"/>
      <c r="FF6" s="155"/>
      <c r="FG6" s="155"/>
      <c r="FH6" s="155"/>
      <c r="FI6" s="155"/>
      <c r="FJ6" s="156"/>
      <c r="FK6" s="150"/>
      <c r="FL6" s="150"/>
      <c r="FM6" s="150"/>
      <c r="FN6" s="150"/>
      <c r="FO6" s="140"/>
      <c r="FP6" s="857"/>
      <c r="FQ6" s="858"/>
      <c r="FR6" s="858"/>
      <c r="FS6" s="858"/>
      <c r="FT6" s="156"/>
      <c r="FU6" s="154"/>
      <c r="FV6" s="154"/>
      <c r="FW6" s="155"/>
      <c r="FX6" s="155"/>
      <c r="FY6" s="155"/>
      <c r="FZ6" s="155"/>
      <c r="GA6" s="156"/>
      <c r="GB6" s="150"/>
      <c r="GC6" s="150"/>
      <c r="GD6" s="150"/>
      <c r="GE6" s="150"/>
      <c r="GF6" s="140"/>
      <c r="GG6" s="857"/>
      <c r="GH6" s="858"/>
      <c r="GI6" s="858"/>
      <c r="GJ6" s="858"/>
      <c r="GK6" s="156"/>
      <c r="GL6" s="154"/>
      <c r="GM6" s="154"/>
      <c r="GN6" s="155"/>
      <c r="GO6" s="155"/>
      <c r="GP6" s="155"/>
      <c r="GQ6" s="155"/>
      <c r="GR6" s="156"/>
      <c r="GS6" s="150"/>
      <c r="GT6" s="150"/>
      <c r="GU6" s="150"/>
      <c r="GV6" s="152"/>
      <c r="GW6" s="22"/>
    </row>
    <row r="7" spans="1:205" ht="20.05" customHeight="1" thickBot="1">
      <c r="A7" s="22"/>
      <c r="B7" s="859" t="str">
        <f>[7]Blank!$D$16</f>
        <v>Wearside</v>
      </c>
      <c r="C7" s="860"/>
      <c r="D7" s="860"/>
      <c r="E7" s="860"/>
      <c r="F7" s="861"/>
      <c r="G7" s="157"/>
      <c r="H7" s="158" t="s">
        <v>79</v>
      </c>
      <c r="I7" s="758"/>
      <c r="J7" s="758"/>
      <c r="K7" s="758"/>
      <c r="L7" s="372">
        <f>[8]R16!$D$6</f>
        <v>10</v>
      </c>
      <c r="M7" s="159"/>
      <c r="N7" s="160"/>
      <c r="O7" s="160"/>
      <c r="P7" s="161" t="s">
        <v>3</v>
      </c>
      <c r="Q7" s="160"/>
      <c r="R7" s="140"/>
      <c r="S7" s="162"/>
      <c r="T7" s="163" t="s">
        <v>80</v>
      </c>
      <c r="U7" s="342" t="s">
        <v>81</v>
      </c>
      <c r="V7" s="150"/>
      <c r="W7" s="158" t="s">
        <v>82</v>
      </c>
      <c r="X7" s="157"/>
      <c r="Y7" s="158" t="s">
        <v>79</v>
      </c>
      <c r="Z7" s="758"/>
      <c r="AA7" s="758"/>
      <c r="AB7" s="758"/>
      <c r="AC7" s="372">
        <f>[8]R16!$D$7</f>
        <v>24</v>
      </c>
      <c r="AD7" s="159"/>
      <c r="AE7" s="160"/>
      <c r="AF7" s="160"/>
      <c r="AG7" s="161" t="s">
        <v>3</v>
      </c>
      <c r="AH7" s="160"/>
      <c r="AI7" s="140"/>
      <c r="AJ7" s="162"/>
      <c r="AK7" s="163" t="s">
        <v>80</v>
      </c>
      <c r="AL7" s="342" t="s">
        <v>81</v>
      </c>
      <c r="AM7" s="150"/>
      <c r="AN7" s="158" t="s">
        <v>82</v>
      </c>
      <c r="AO7" s="157"/>
      <c r="AP7" s="158" t="s">
        <v>79</v>
      </c>
      <c r="AQ7" s="758"/>
      <c r="AR7" s="758"/>
      <c r="AS7" s="758"/>
      <c r="AT7" s="372">
        <f>[8]R16!$D$8</f>
        <v>6</v>
      </c>
      <c r="AU7" s="159"/>
      <c r="AV7" s="160"/>
      <c r="AW7" s="160"/>
      <c r="AX7" s="161" t="s">
        <v>3</v>
      </c>
      <c r="AY7" s="160"/>
      <c r="AZ7" s="140"/>
      <c r="BA7" s="162"/>
      <c r="BB7" s="163" t="s">
        <v>80</v>
      </c>
      <c r="BC7" s="342" t="s">
        <v>81</v>
      </c>
      <c r="BD7" s="150"/>
      <c r="BE7" s="158" t="s">
        <v>82</v>
      </c>
      <c r="BF7" s="157"/>
      <c r="BG7" s="158" t="s">
        <v>79</v>
      </c>
      <c r="BH7" s="758"/>
      <c r="BI7" s="758"/>
      <c r="BJ7" s="758"/>
      <c r="BK7" s="372">
        <f>[8]R16!$D$9</f>
        <v>26</v>
      </c>
      <c r="BL7" s="159"/>
      <c r="BM7" s="160"/>
      <c r="BN7" s="160"/>
      <c r="BO7" s="161" t="s">
        <v>3</v>
      </c>
      <c r="BP7" s="160"/>
      <c r="BQ7" s="140"/>
      <c r="BR7" s="162"/>
      <c r="BS7" s="163" t="s">
        <v>80</v>
      </c>
      <c r="BT7" s="342" t="s">
        <v>81</v>
      </c>
      <c r="BU7" s="150"/>
      <c r="BV7" s="158" t="s">
        <v>82</v>
      </c>
      <c r="BW7" s="157"/>
      <c r="BX7" s="158" t="s">
        <v>79</v>
      </c>
      <c r="BY7" s="758"/>
      <c r="BZ7" s="758"/>
      <c r="CA7" s="758"/>
      <c r="CB7" s="372">
        <f>[8]R16!$D$10</f>
        <v>28</v>
      </c>
      <c r="CC7" s="159"/>
      <c r="CD7" s="160"/>
      <c r="CE7" s="160"/>
      <c r="CF7" s="161" t="s">
        <v>3</v>
      </c>
      <c r="CG7" s="160"/>
      <c r="CH7" s="140"/>
      <c r="CI7" s="162"/>
      <c r="CJ7" s="163" t="s">
        <v>80</v>
      </c>
      <c r="CK7" s="342" t="s">
        <v>81</v>
      </c>
      <c r="CL7" s="150"/>
      <c r="CM7" s="158" t="s">
        <v>82</v>
      </c>
      <c r="CN7" s="157"/>
      <c r="CO7" s="158" t="s">
        <v>79</v>
      </c>
      <c r="CP7" s="758"/>
      <c r="CQ7" s="758"/>
      <c r="CR7" s="758"/>
      <c r="CS7" s="372">
        <f>[8]R16!$D$11</f>
        <v>17</v>
      </c>
      <c r="CT7" s="159"/>
      <c r="CU7" s="160"/>
      <c r="CV7" s="160"/>
      <c r="CW7" s="161" t="s">
        <v>3</v>
      </c>
      <c r="CX7" s="160"/>
      <c r="CY7" s="140"/>
      <c r="CZ7" s="162"/>
      <c r="DA7" s="163" t="s">
        <v>80</v>
      </c>
      <c r="DB7" s="342" t="s">
        <v>81</v>
      </c>
      <c r="DC7" s="150"/>
      <c r="DD7" s="158" t="s">
        <v>82</v>
      </c>
      <c r="DE7" s="157"/>
      <c r="DF7" s="158" t="s">
        <v>79</v>
      </c>
      <c r="DG7" s="758"/>
      <c r="DH7" s="758"/>
      <c r="DI7" s="758"/>
      <c r="DJ7" s="372">
        <f>[8]R16!$D$12</f>
        <v>22</v>
      </c>
      <c r="DK7" s="159"/>
      <c r="DL7" s="160"/>
      <c r="DM7" s="160"/>
      <c r="DN7" s="161" t="s">
        <v>3</v>
      </c>
      <c r="DO7" s="160"/>
      <c r="DP7" s="140"/>
      <c r="DQ7" s="162"/>
      <c r="DR7" s="163" t="s">
        <v>80</v>
      </c>
      <c r="DS7" s="342" t="s">
        <v>81</v>
      </c>
      <c r="DT7" s="150"/>
      <c r="DU7" s="158" t="s">
        <v>82</v>
      </c>
      <c r="DV7" s="157"/>
      <c r="DW7" s="158" t="s">
        <v>79</v>
      </c>
      <c r="DX7" s="758"/>
      <c r="DY7" s="758"/>
      <c r="DZ7" s="758"/>
      <c r="EA7" s="372">
        <f>[8]R16!$D$13</f>
        <v>25</v>
      </c>
      <c r="EB7" s="159"/>
      <c r="EC7" s="160"/>
      <c r="ED7" s="160"/>
      <c r="EE7" s="161" t="s">
        <v>3</v>
      </c>
      <c r="EF7" s="160"/>
      <c r="EG7" s="140"/>
      <c r="EH7" s="162"/>
      <c r="EI7" s="163" t="s">
        <v>80</v>
      </c>
      <c r="EJ7" s="342" t="s">
        <v>81</v>
      </c>
      <c r="EK7" s="150"/>
      <c r="EL7" s="158" t="s">
        <v>82</v>
      </c>
      <c r="EM7" s="157"/>
      <c r="EN7" s="158" t="s">
        <v>79</v>
      </c>
      <c r="EO7" s="758"/>
      <c r="EP7" s="758"/>
      <c r="EQ7" s="758"/>
      <c r="ER7" s="372">
        <f>[8]R16!$D$14</f>
        <v>22</v>
      </c>
      <c r="ES7" s="159"/>
      <c r="ET7" s="160"/>
      <c r="EU7" s="160"/>
      <c r="EV7" s="161" t="s">
        <v>3</v>
      </c>
      <c r="EW7" s="160"/>
      <c r="EX7" s="140"/>
      <c r="EY7" s="162"/>
      <c r="EZ7" s="163"/>
      <c r="FA7" s="342" t="s">
        <v>81</v>
      </c>
      <c r="FB7" s="150"/>
      <c r="FC7" s="158" t="s">
        <v>82</v>
      </c>
      <c r="FD7" s="157"/>
      <c r="FE7" s="158" t="s">
        <v>79</v>
      </c>
      <c r="FF7" s="758"/>
      <c r="FG7" s="758"/>
      <c r="FH7" s="758"/>
      <c r="FI7" s="372">
        <f>[8]R16!$D$15</f>
        <v>28</v>
      </c>
      <c r="FJ7" s="159"/>
      <c r="FK7" s="160"/>
      <c r="FL7" s="160"/>
      <c r="FM7" s="161" t="s">
        <v>3</v>
      </c>
      <c r="FN7" s="160"/>
      <c r="FO7" s="140"/>
      <c r="FP7" s="162"/>
      <c r="FQ7" s="163"/>
      <c r="FR7" s="342" t="s">
        <v>81</v>
      </c>
      <c r="FS7" s="150"/>
      <c r="FT7" s="158" t="s">
        <v>82</v>
      </c>
      <c r="FU7" s="157"/>
      <c r="FV7" s="158" t="s">
        <v>79</v>
      </c>
      <c r="FW7" s="758"/>
      <c r="FX7" s="758"/>
      <c r="FY7" s="758"/>
      <c r="FZ7" s="372">
        <f>[8]R16!$D$16</f>
        <v>16</v>
      </c>
      <c r="GA7" s="159"/>
      <c r="GB7" s="160"/>
      <c r="GC7" s="160"/>
      <c r="GD7" s="161" t="s">
        <v>3</v>
      </c>
      <c r="GE7" s="160"/>
      <c r="GF7" s="140"/>
      <c r="GG7" s="162"/>
      <c r="GH7" s="163"/>
      <c r="GI7" s="342" t="s">
        <v>81</v>
      </c>
      <c r="GJ7" s="150"/>
      <c r="GK7" s="158" t="s">
        <v>82</v>
      </c>
      <c r="GL7" s="157"/>
      <c r="GM7" s="158" t="s">
        <v>79</v>
      </c>
      <c r="GN7" s="758"/>
      <c r="GO7" s="758"/>
      <c r="GP7" s="758"/>
      <c r="GQ7" s="372">
        <f>[8]R16!$D$17</f>
        <v>21</v>
      </c>
      <c r="GR7" s="159"/>
      <c r="GS7" s="160"/>
      <c r="GT7" s="160"/>
      <c r="GU7" s="161" t="s">
        <v>3</v>
      </c>
      <c r="GV7" s="164"/>
      <c r="GW7" s="22"/>
    </row>
    <row r="8" spans="1:205" ht="4.95" customHeight="1" thickBot="1">
      <c r="A8" s="22"/>
      <c r="B8" s="343"/>
      <c r="C8" s="165"/>
      <c r="D8" s="344" t="s">
        <v>83</v>
      </c>
      <c r="E8" s="166"/>
      <c r="F8" s="152"/>
      <c r="G8" s="150"/>
      <c r="H8" s="150"/>
      <c r="I8" s="156"/>
      <c r="J8" s="156"/>
      <c r="K8" s="156"/>
      <c r="L8" s="156"/>
      <c r="M8" s="156"/>
      <c r="N8" s="167"/>
      <c r="O8" s="167"/>
      <c r="P8" s="167"/>
      <c r="Q8" s="150"/>
      <c r="R8" s="140"/>
      <c r="S8" s="345" t="s">
        <v>84</v>
      </c>
      <c r="T8" s="168" t="s">
        <v>60</v>
      </c>
      <c r="U8" s="346" t="s">
        <v>83</v>
      </c>
      <c r="V8" s="166"/>
      <c r="W8" s="150"/>
      <c r="X8" s="150"/>
      <c r="Y8" s="150"/>
      <c r="Z8" s="156"/>
      <c r="AA8" s="156"/>
      <c r="AB8" s="156"/>
      <c r="AC8" s="156"/>
      <c r="AD8" s="156"/>
      <c r="AE8" s="167"/>
      <c r="AF8" s="167"/>
      <c r="AG8" s="167"/>
      <c r="AH8" s="150"/>
      <c r="AI8" s="140"/>
      <c r="AJ8" s="345" t="s">
        <v>84</v>
      </c>
      <c r="AK8" s="168" t="s">
        <v>60</v>
      </c>
      <c r="AL8" s="346" t="s">
        <v>83</v>
      </c>
      <c r="AM8" s="166"/>
      <c r="AN8" s="150"/>
      <c r="AO8" s="150"/>
      <c r="AP8" s="150"/>
      <c r="AQ8" s="156"/>
      <c r="AR8" s="156"/>
      <c r="AS8" s="156"/>
      <c r="AT8" s="156"/>
      <c r="AU8" s="156"/>
      <c r="AV8" s="167"/>
      <c r="AW8" s="167"/>
      <c r="AX8" s="167"/>
      <c r="AY8" s="150"/>
      <c r="AZ8" s="140"/>
      <c r="BA8" s="345" t="s">
        <v>84</v>
      </c>
      <c r="BB8" s="168" t="s">
        <v>60</v>
      </c>
      <c r="BC8" s="346" t="s">
        <v>83</v>
      </c>
      <c r="BD8" s="166"/>
      <c r="BE8" s="150"/>
      <c r="BF8" s="150"/>
      <c r="BG8" s="150"/>
      <c r="BH8" s="156"/>
      <c r="BI8" s="156"/>
      <c r="BJ8" s="156"/>
      <c r="BK8" s="156"/>
      <c r="BL8" s="156"/>
      <c r="BM8" s="167"/>
      <c r="BN8" s="167"/>
      <c r="BO8" s="167"/>
      <c r="BP8" s="150"/>
      <c r="BQ8" s="140"/>
      <c r="BR8" s="345" t="s">
        <v>84</v>
      </c>
      <c r="BS8" s="168" t="s">
        <v>60</v>
      </c>
      <c r="BT8" s="346" t="s">
        <v>83</v>
      </c>
      <c r="BU8" s="166"/>
      <c r="BV8" s="150"/>
      <c r="BW8" s="150"/>
      <c r="BX8" s="150"/>
      <c r="BY8" s="156"/>
      <c r="BZ8" s="156"/>
      <c r="CA8" s="156"/>
      <c r="CB8" s="156"/>
      <c r="CC8" s="156"/>
      <c r="CD8" s="167"/>
      <c r="CE8" s="167"/>
      <c r="CF8" s="167"/>
      <c r="CG8" s="150"/>
      <c r="CH8" s="140"/>
      <c r="CI8" s="345" t="s">
        <v>84</v>
      </c>
      <c r="CJ8" s="168" t="s">
        <v>60</v>
      </c>
      <c r="CK8" s="346" t="s">
        <v>83</v>
      </c>
      <c r="CL8" s="166"/>
      <c r="CM8" s="150"/>
      <c r="CN8" s="150"/>
      <c r="CO8" s="150"/>
      <c r="CP8" s="156"/>
      <c r="CQ8" s="156"/>
      <c r="CR8" s="156"/>
      <c r="CS8" s="156"/>
      <c r="CT8" s="156"/>
      <c r="CU8" s="167"/>
      <c r="CV8" s="167"/>
      <c r="CW8" s="167"/>
      <c r="CX8" s="150"/>
      <c r="CY8" s="140"/>
      <c r="CZ8" s="345" t="s">
        <v>84</v>
      </c>
      <c r="DA8" s="168" t="s">
        <v>60</v>
      </c>
      <c r="DB8" s="346" t="s">
        <v>83</v>
      </c>
      <c r="DC8" s="166"/>
      <c r="DD8" s="150"/>
      <c r="DE8" s="150"/>
      <c r="DF8" s="150"/>
      <c r="DG8" s="156"/>
      <c r="DH8" s="156"/>
      <c r="DI8" s="156"/>
      <c r="DJ8" s="156"/>
      <c r="DK8" s="156"/>
      <c r="DL8" s="167"/>
      <c r="DM8" s="167"/>
      <c r="DN8" s="167"/>
      <c r="DO8" s="150"/>
      <c r="DP8" s="140"/>
      <c r="DQ8" s="345" t="s">
        <v>84</v>
      </c>
      <c r="DR8" s="168" t="s">
        <v>60</v>
      </c>
      <c r="DS8" s="346" t="s">
        <v>83</v>
      </c>
      <c r="DT8" s="166"/>
      <c r="DU8" s="150"/>
      <c r="DV8" s="150"/>
      <c r="DW8" s="150"/>
      <c r="DX8" s="156"/>
      <c r="DY8" s="156"/>
      <c r="DZ8" s="156"/>
      <c r="EA8" s="156"/>
      <c r="EB8" s="156"/>
      <c r="EC8" s="167"/>
      <c r="ED8" s="167"/>
      <c r="EE8" s="167"/>
      <c r="EF8" s="150"/>
      <c r="EG8" s="140"/>
      <c r="EH8" s="345" t="s">
        <v>84</v>
      </c>
      <c r="EI8" s="168" t="s">
        <v>60</v>
      </c>
      <c r="EJ8" s="346" t="s">
        <v>83</v>
      </c>
      <c r="EK8" s="166"/>
      <c r="EL8" s="150"/>
      <c r="EM8" s="150"/>
      <c r="EN8" s="150"/>
      <c r="EO8" s="156"/>
      <c r="EP8" s="156"/>
      <c r="EQ8" s="156"/>
      <c r="ER8" s="156"/>
      <c r="ES8" s="156"/>
      <c r="ET8" s="167"/>
      <c r="EU8" s="167"/>
      <c r="EV8" s="167"/>
      <c r="EW8" s="150"/>
      <c r="EX8" s="140"/>
      <c r="EY8" s="345"/>
      <c r="EZ8" s="168"/>
      <c r="FA8" s="346" t="s">
        <v>83</v>
      </c>
      <c r="FB8" s="166"/>
      <c r="FC8" s="150"/>
      <c r="FD8" s="150"/>
      <c r="FE8" s="150"/>
      <c r="FF8" s="156"/>
      <c r="FG8" s="156"/>
      <c r="FH8" s="156"/>
      <c r="FI8" s="156"/>
      <c r="FJ8" s="156"/>
      <c r="FK8" s="167"/>
      <c r="FL8" s="167"/>
      <c r="FM8" s="167"/>
      <c r="FN8" s="150"/>
      <c r="FO8" s="140"/>
      <c r="FP8" s="345"/>
      <c r="FQ8" s="168"/>
      <c r="FR8" s="346" t="s">
        <v>83</v>
      </c>
      <c r="FS8" s="166"/>
      <c r="FT8" s="150"/>
      <c r="FU8" s="150"/>
      <c r="FV8" s="150"/>
      <c r="FW8" s="156"/>
      <c r="FX8" s="156"/>
      <c r="FY8" s="156"/>
      <c r="FZ8" s="156"/>
      <c r="GA8" s="156"/>
      <c r="GB8" s="167"/>
      <c r="GC8" s="167"/>
      <c r="GD8" s="167"/>
      <c r="GE8" s="150"/>
      <c r="GF8" s="140"/>
      <c r="GG8" s="345"/>
      <c r="GH8" s="168"/>
      <c r="GI8" s="346" t="s">
        <v>83</v>
      </c>
      <c r="GJ8" s="166"/>
      <c r="GK8" s="150"/>
      <c r="GL8" s="150"/>
      <c r="GM8" s="150"/>
      <c r="GN8" s="156"/>
      <c r="GO8" s="156"/>
      <c r="GP8" s="156"/>
      <c r="GQ8" s="156"/>
      <c r="GR8" s="156"/>
      <c r="GS8" s="167"/>
      <c r="GT8" s="167"/>
      <c r="GU8" s="167"/>
      <c r="GV8" s="152"/>
      <c r="GW8" s="22"/>
    </row>
    <row r="9" spans="1:205" s="190" customFormat="1" ht="28.05" customHeight="1" thickBot="1">
      <c r="A9" s="169"/>
      <c r="B9" s="170" t="s">
        <v>85</v>
      </c>
      <c r="C9" s="171" t="s">
        <v>86</v>
      </c>
      <c r="D9" s="171" t="s">
        <v>86</v>
      </c>
      <c r="E9" s="172" t="s">
        <v>87</v>
      </c>
      <c r="F9" s="173" t="s">
        <v>88</v>
      </c>
      <c r="G9" s="174"/>
      <c r="H9" s="175" t="s">
        <v>89</v>
      </c>
      <c r="I9" s="176"/>
      <c r="J9" s="177"/>
      <c r="K9" s="178"/>
      <c r="L9" s="179" t="s">
        <v>90</v>
      </c>
      <c r="M9" s="180"/>
      <c r="N9" s="181"/>
      <c r="O9" s="182"/>
      <c r="P9" s="183" t="s">
        <v>91</v>
      </c>
      <c r="Q9" s="184"/>
      <c r="R9" s="185"/>
      <c r="S9" s="170" t="s">
        <v>85</v>
      </c>
      <c r="T9" s="186" t="s">
        <v>92</v>
      </c>
      <c r="U9" s="171" t="s">
        <v>86</v>
      </c>
      <c r="V9" s="172" t="s">
        <v>87</v>
      </c>
      <c r="W9" s="187" t="s">
        <v>88</v>
      </c>
      <c r="X9" s="174"/>
      <c r="Y9" s="175" t="s">
        <v>89</v>
      </c>
      <c r="Z9" s="176"/>
      <c r="AA9" s="177"/>
      <c r="AB9" s="178"/>
      <c r="AC9" s="179" t="s">
        <v>90</v>
      </c>
      <c r="AD9" s="180"/>
      <c r="AE9" s="181"/>
      <c r="AF9" s="182"/>
      <c r="AG9" s="183" t="s">
        <v>91</v>
      </c>
      <c r="AH9" s="184"/>
      <c r="AI9" s="185"/>
      <c r="AJ9" s="170" t="s">
        <v>85</v>
      </c>
      <c r="AK9" s="186" t="s">
        <v>92</v>
      </c>
      <c r="AL9" s="171" t="s">
        <v>86</v>
      </c>
      <c r="AM9" s="172" t="s">
        <v>87</v>
      </c>
      <c r="AN9" s="187" t="s">
        <v>88</v>
      </c>
      <c r="AO9" s="174"/>
      <c r="AP9" s="175" t="s">
        <v>89</v>
      </c>
      <c r="AQ9" s="176"/>
      <c r="AR9" s="177"/>
      <c r="AS9" s="178"/>
      <c r="AT9" s="179" t="s">
        <v>90</v>
      </c>
      <c r="AU9" s="180"/>
      <c r="AV9" s="181"/>
      <c r="AW9" s="182"/>
      <c r="AX9" s="183" t="s">
        <v>91</v>
      </c>
      <c r="AY9" s="184"/>
      <c r="AZ9" s="185"/>
      <c r="BA9" s="170" t="s">
        <v>85</v>
      </c>
      <c r="BB9" s="186" t="s">
        <v>92</v>
      </c>
      <c r="BC9" s="171" t="s">
        <v>86</v>
      </c>
      <c r="BD9" s="172" t="s">
        <v>87</v>
      </c>
      <c r="BE9" s="187" t="s">
        <v>88</v>
      </c>
      <c r="BF9" s="174"/>
      <c r="BG9" s="175" t="s">
        <v>89</v>
      </c>
      <c r="BH9" s="176"/>
      <c r="BI9" s="177"/>
      <c r="BJ9" s="178"/>
      <c r="BK9" s="179" t="s">
        <v>90</v>
      </c>
      <c r="BL9" s="180"/>
      <c r="BM9" s="181"/>
      <c r="BN9" s="182"/>
      <c r="BO9" s="183" t="s">
        <v>91</v>
      </c>
      <c r="BP9" s="184"/>
      <c r="BQ9" s="185"/>
      <c r="BR9" s="170" t="s">
        <v>85</v>
      </c>
      <c r="BS9" s="186" t="s">
        <v>92</v>
      </c>
      <c r="BT9" s="171" t="s">
        <v>86</v>
      </c>
      <c r="BU9" s="172" t="s">
        <v>87</v>
      </c>
      <c r="BV9" s="187" t="s">
        <v>88</v>
      </c>
      <c r="BW9" s="174"/>
      <c r="BX9" s="175" t="s">
        <v>89</v>
      </c>
      <c r="BY9" s="176"/>
      <c r="BZ9" s="177"/>
      <c r="CA9" s="178"/>
      <c r="CB9" s="179" t="s">
        <v>90</v>
      </c>
      <c r="CC9" s="180"/>
      <c r="CD9" s="181"/>
      <c r="CE9" s="182"/>
      <c r="CF9" s="183" t="s">
        <v>91</v>
      </c>
      <c r="CG9" s="184"/>
      <c r="CH9" s="185"/>
      <c r="CI9" s="170" t="s">
        <v>85</v>
      </c>
      <c r="CJ9" s="186" t="s">
        <v>92</v>
      </c>
      <c r="CK9" s="171" t="s">
        <v>86</v>
      </c>
      <c r="CL9" s="172" t="s">
        <v>87</v>
      </c>
      <c r="CM9" s="187" t="s">
        <v>88</v>
      </c>
      <c r="CN9" s="174"/>
      <c r="CO9" s="175" t="s">
        <v>89</v>
      </c>
      <c r="CP9" s="176"/>
      <c r="CQ9" s="177"/>
      <c r="CR9" s="178"/>
      <c r="CS9" s="179" t="s">
        <v>90</v>
      </c>
      <c r="CT9" s="180"/>
      <c r="CU9" s="181"/>
      <c r="CV9" s="182"/>
      <c r="CW9" s="183" t="s">
        <v>91</v>
      </c>
      <c r="CX9" s="184"/>
      <c r="CY9" s="185"/>
      <c r="CZ9" s="170" t="s">
        <v>85</v>
      </c>
      <c r="DA9" s="186" t="s">
        <v>92</v>
      </c>
      <c r="DB9" s="171" t="s">
        <v>86</v>
      </c>
      <c r="DC9" s="172" t="s">
        <v>87</v>
      </c>
      <c r="DD9" s="187" t="s">
        <v>88</v>
      </c>
      <c r="DE9" s="174"/>
      <c r="DF9" s="175" t="s">
        <v>89</v>
      </c>
      <c r="DG9" s="176"/>
      <c r="DH9" s="177"/>
      <c r="DI9" s="178"/>
      <c r="DJ9" s="179" t="s">
        <v>90</v>
      </c>
      <c r="DK9" s="180"/>
      <c r="DL9" s="181"/>
      <c r="DM9" s="182"/>
      <c r="DN9" s="183" t="s">
        <v>91</v>
      </c>
      <c r="DO9" s="184"/>
      <c r="DP9" s="185"/>
      <c r="DQ9" s="170" t="s">
        <v>85</v>
      </c>
      <c r="DR9" s="186" t="s">
        <v>92</v>
      </c>
      <c r="DS9" s="171" t="s">
        <v>86</v>
      </c>
      <c r="DT9" s="172" t="s">
        <v>87</v>
      </c>
      <c r="DU9" s="187" t="s">
        <v>88</v>
      </c>
      <c r="DV9" s="174"/>
      <c r="DW9" s="175" t="s">
        <v>89</v>
      </c>
      <c r="DX9" s="176"/>
      <c r="DY9" s="177"/>
      <c r="DZ9" s="178"/>
      <c r="EA9" s="179" t="s">
        <v>90</v>
      </c>
      <c r="EB9" s="180"/>
      <c r="EC9" s="181"/>
      <c r="ED9" s="182"/>
      <c r="EE9" s="183" t="s">
        <v>91</v>
      </c>
      <c r="EF9" s="184"/>
      <c r="EG9" s="185"/>
      <c r="EH9" s="170" t="s">
        <v>85</v>
      </c>
      <c r="EI9" s="186" t="s">
        <v>92</v>
      </c>
      <c r="EJ9" s="171" t="s">
        <v>86</v>
      </c>
      <c r="EK9" s="172" t="s">
        <v>87</v>
      </c>
      <c r="EL9" s="187" t="s">
        <v>88</v>
      </c>
      <c r="EM9" s="174"/>
      <c r="EN9" s="175" t="s">
        <v>89</v>
      </c>
      <c r="EO9" s="176"/>
      <c r="EP9" s="177"/>
      <c r="EQ9" s="178"/>
      <c r="ER9" s="179" t="s">
        <v>90</v>
      </c>
      <c r="ES9" s="180"/>
      <c r="ET9" s="181"/>
      <c r="EU9" s="182"/>
      <c r="EV9" s="183" t="s">
        <v>91</v>
      </c>
      <c r="EW9" s="184"/>
      <c r="EX9" s="185"/>
      <c r="EY9" s="170" t="s">
        <v>85</v>
      </c>
      <c r="EZ9" s="186" t="s">
        <v>92</v>
      </c>
      <c r="FA9" s="171" t="s">
        <v>86</v>
      </c>
      <c r="FB9" s="172" t="s">
        <v>87</v>
      </c>
      <c r="FC9" s="187" t="s">
        <v>88</v>
      </c>
      <c r="FD9" s="174"/>
      <c r="FE9" s="175" t="s">
        <v>89</v>
      </c>
      <c r="FF9" s="176"/>
      <c r="FG9" s="177"/>
      <c r="FH9" s="178"/>
      <c r="FI9" s="179" t="s">
        <v>90</v>
      </c>
      <c r="FJ9" s="180"/>
      <c r="FK9" s="181"/>
      <c r="FL9" s="182"/>
      <c r="FM9" s="183" t="s">
        <v>91</v>
      </c>
      <c r="FN9" s="184"/>
      <c r="FO9" s="185"/>
      <c r="FP9" s="170" t="s">
        <v>85</v>
      </c>
      <c r="FQ9" s="186" t="s">
        <v>92</v>
      </c>
      <c r="FR9" s="171" t="s">
        <v>86</v>
      </c>
      <c r="FS9" s="172" t="s">
        <v>87</v>
      </c>
      <c r="FT9" s="187" t="s">
        <v>88</v>
      </c>
      <c r="FU9" s="174"/>
      <c r="FV9" s="175" t="s">
        <v>89</v>
      </c>
      <c r="FW9" s="176"/>
      <c r="FX9" s="177"/>
      <c r="FY9" s="178"/>
      <c r="FZ9" s="179" t="s">
        <v>90</v>
      </c>
      <c r="GA9" s="180"/>
      <c r="GB9" s="181"/>
      <c r="GC9" s="182"/>
      <c r="GD9" s="183" t="s">
        <v>91</v>
      </c>
      <c r="GE9" s="184"/>
      <c r="GF9" s="185"/>
      <c r="GG9" s="170" t="s">
        <v>85</v>
      </c>
      <c r="GH9" s="186" t="s">
        <v>92</v>
      </c>
      <c r="GI9" s="171" t="s">
        <v>86</v>
      </c>
      <c r="GJ9" s="172" t="s">
        <v>87</v>
      </c>
      <c r="GK9" s="187" t="s">
        <v>88</v>
      </c>
      <c r="GL9" s="174"/>
      <c r="GM9" s="175" t="s">
        <v>89</v>
      </c>
      <c r="GN9" s="176"/>
      <c r="GO9" s="177"/>
      <c r="GP9" s="178"/>
      <c r="GQ9" s="179" t="s">
        <v>90</v>
      </c>
      <c r="GR9" s="180"/>
      <c r="GS9" s="181"/>
      <c r="GT9" s="182"/>
      <c r="GU9" s="183" t="s">
        <v>91</v>
      </c>
      <c r="GV9" s="188"/>
      <c r="GW9" s="189"/>
    </row>
    <row r="10" spans="1:205" ht="4.95" customHeight="1">
      <c r="A10" s="22"/>
      <c r="B10" s="191"/>
      <c r="C10" s="192"/>
      <c r="D10" s="192"/>
      <c r="E10" s="165"/>
      <c r="F10" s="193"/>
      <c r="G10" s="194"/>
      <c r="H10" s="195"/>
      <c r="I10" s="195"/>
      <c r="J10" s="196"/>
      <c r="K10" s="196"/>
      <c r="L10" s="197"/>
      <c r="M10" s="198"/>
      <c r="N10" s="199"/>
      <c r="O10" s="199"/>
      <c r="P10" s="200"/>
      <c r="Q10" s="201"/>
      <c r="R10" s="140"/>
      <c r="S10" s="191"/>
      <c r="T10" s="192"/>
      <c r="U10" s="192"/>
      <c r="V10" s="165"/>
      <c r="W10" s="202"/>
      <c r="X10" s="194"/>
      <c r="Y10" s="195"/>
      <c r="Z10" s="195"/>
      <c r="AA10" s="196"/>
      <c r="AB10" s="196"/>
      <c r="AC10" s="197"/>
      <c r="AD10" s="198"/>
      <c r="AE10" s="199"/>
      <c r="AF10" s="199"/>
      <c r="AG10" s="200"/>
      <c r="AH10" s="201"/>
      <c r="AI10" s="140"/>
      <c r="AJ10" s="191"/>
      <c r="AK10" s="192"/>
      <c r="AL10" s="192"/>
      <c r="AM10" s="165"/>
      <c r="AN10" s="202"/>
      <c r="AO10" s="194"/>
      <c r="AP10" s="195"/>
      <c r="AQ10" s="195"/>
      <c r="AR10" s="196"/>
      <c r="AS10" s="196"/>
      <c r="AT10" s="197"/>
      <c r="AU10" s="198"/>
      <c r="AV10" s="199"/>
      <c r="AW10" s="199"/>
      <c r="AX10" s="200"/>
      <c r="AY10" s="201"/>
      <c r="AZ10" s="140"/>
      <c r="BA10" s="191"/>
      <c r="BB10" s="192"/>
      <c r="BC10" s="192"/>
      <c r="BD10" s="165"/>
      <c r="BE10" s="202"/>
      <c r="BF10" s="194"/>
      <c r="BG10" s="195"/>
      <c r="BH10" s="195"/>
      <c r="BI10" s="196"/>
      <c r="BJ10" s="196"/>
      <c r="BK10" s="197"/>
      <c r="BL10" s="198"/>
      <c r="BM10" s="199"/>
      <c r="BN10" s="199"/>
      <c r="BO10" s="200"/>
      <c r="BP10" s="201"/>
      <c r="BQ10" s="140"/>
      <c r="BR10" s="191"/>
      <c r="BS10" s="192"/>
      <c r="BT10" s="192"/>
      <c r="BU10" s="165"/>
      <c r="BV10" s="202"/>
      <c r="BW10" s="194"/>
      <c r="BX10" s="195"/>
      <c r="BY10" s="195"/>
      <c r="BZ10" s="196"/>
      <c r="CA10" s="196"/>
      <c r="CB10" s="197"/>
      <c r="CC10" s="198"/>
      <c r="CD10" s="199"/>
      <c r="CE10" s="199"/>
      <c r="CF10" s="200"/>
      <c r="CG10" s="201"/>
      <c r="CH10" s="140"/>
      <c r="CI10" s="191"/>
      <c r="CJ10" s="192"/>
      <c r="CK10" s="192"/>
      <c r="CL10" s="165"/>
      <c r="CM10" s="202"/>
      <c r="CN10" s="194"/>
      <c r="CO10" s="195"/>
      <c r="CP10" s="195"/>
      <c r="CQ10" s="196"/>
      <c r="CR10" s="196"/>
      <c r="CS10" s="197"/>
      <c r="CT10" s="198"/>
      <c r="CU10" s="199"/>
      <c r="CV10" s="199"/>
      <c r="CW10" s="200"/>
      <c r="CX10" s="201"/>
      <c r="CY10" s="140"/>
      <c r="CZ10" s="191"/>
      <c r="DA10" s="192"/>
      <c r="DB10" s="192"/>
      <c r="DC10" s="165"/>
      <c r="DD10" s="202"/>
      <c r="DE10" s="194"/>
      <c r="DF10" s="195"/>
      <c r="DG10" s="195"/>
      <c r="DH10" s="196"/>
      <c r="DI10" s="196"/>
      <c r="DJ10" s="197"/>
      <c r="DK10" s="198"/>
      <c r="DL10" s="199"/>
      <c r="DM10" s="199"/>
      <c r="DN10" s="200"/>
      <c r="DO10" s="201"/>
      <c r="DP10" s="140"/>
      <c r="DQ10" s="191"/>
      <c r="DR10" s="192"/>
      <c r="DS10" s="192"/>
      <c r="DT10" s="165"/>
      <c r="DU10" s="202"/>
      <c r="DV10" s="194"/>
      <c r="DW10" s="195"/>
      <c r="DX10" s="195"/>
      <c r="DY10" s="196"/>
      <c r="DZ10" s="196"/>
      <c r="EA10" s="197"/>
      <c r="EB10" s="198"/>
      <c r="EC10" s="199"/>
      <c r="ED10" s="199"/>
      <c r="EE10" s="200"/>
      <c r="EF10" s="201"/>
      <c r="EG10" s="140"/>
      <c r="EH10" s="191"/>
      <c r="EI10" s="192"/>
      <c r="EJ10" s="192"/>
      <c r="EK10" s="165"/>
      <c r="EL10" s="202"/>
      <c r="EM10" s="194"/>
      <c r="EN10" s="195"/>
      <c r="EO10" s="195"/>
      <c r="EP10" s="196"/>
      <c r="EQ10" s="196"/>
      <c r="ER10" s="197"/>
      <c r="ES10" s="198"/>
      <c r="ET10" s="199"/>
      <c r="EU10" s="199"/>
      <c r="EV10" s="200"/>
      <c r="EW10" s="201"/>
      <c r="EX10" s="140"/>
      <c r="EY10" s="191"/>
      <c r="EZ10" s="192"/>
      <c r="FA10" s="192"/>
      <c r="FB10" s="165"/>
      <c r="FC10" s="202"/>
      <c r="FD10" s="194"/>
      <c r="FE10" s="195"/>
      <c r="FF10" s="195"/>
      <c r="FG10" s="196"/>
      <c r="FH10" s="196"/>
      <c r="FI10" s="197"/>
      <c r="FJ10" s="198"/>
      <c r="FK10" s="199"/>
      <c r="FL10" s="199"/>
      <c r="FM10" s="200"/>
      <c r="FN10" s="201"/>
      <c r="FO10" s="140"/>
      <c r="FP10" s="191"/>
      <c r="FQ10" s="192"/>
      <c r="FR10" s="192"/>
      <c r="FS10" s="165"/>
      <c r="FT10" s="202"/>
      <c r="FU10" s="194"/>
      <c r="FV10" s="195"/>
      <c r="FW10" s="195"/>
      <c r="FX10" s="196"/>
      <c r="FY10" s="196"/>
      <c r="FZ10" s="197"/>
      <c r="GA10" s="198"/>
      <c r="GB10" s="199"/>
      <c r="GC10" s="199"/>
      <c r="GD10" s="200"/>
      <c r="GE10" s="201"/>
      <c r="GF10" s="140"/>
      <c r="GG10" s="191"/>
      <c r="GH10" s="192"/>
      <c r="GI10" s="192"/>
      <c r="GJ10" s="165"/>
      <c r="GK10" s="202"/>
      <c r="GL10" s="194"/>
      <c r="GM10" s="195"/>
      <c r="GN10" s="195"/>
      <c r="GO10" s="196"/>
      <c r="GP10" s="196"/>
      <c r="GQ10" s="197"/>
      <c r="GR10" s="198"/>
      <c r="GS10" s="199"/>
      <c r="GT10" s="199"/>
      <c r="GU10" s="200"/>
      <c r="GV10" s="203"/>
      <c r="GW10" s="22"/>
    </row>
    <row r="11" spans="1:205" s="225" customFormat="1" ht="16.149999999999999" customHeight="1">
      <c r="A11" s="204"/>
      <c r="B11" s="205">
        <v>1</v>
      </c>
      <c r="C11" s="206">
        <v>167</v>
      </c>
      <c r="D11" s="206">
        <v>381</v>
      </c>
      <c r="E11" s="207">
        <v>3</v>
      </c>
      <c r="F11" s="208">
        <v>10</v>
      </c>
      <c r="G11" s="209"/>
      <c r="H11" s="210">
        <v>1</v>
      </c>
      <c r="I11" s="211"/>
      <c r="J11" s="212">
        <f t="shared" ref="J11:K19" si="0">E11</f>
        <v>3</v>
      </c>
      <c r="K11" s="212">
        <f t="shared" si="0"/>
        <v>10</v>
      </c>
      <c r="L11" s="676"/>
      <c r="M11" s="677">
        <f>L7-K11</f>
        <v>0</v>
      </c>
      <c r="N11" s="677">
        <f t="shared" ref="N11:N19" si="1">IF(M11&lt;0,0,IF(M11&lt;18,1,IF(M11&lt;36,2,3)))</f>
        <v>1</v>
      </c>
      <c r="O11" s="677">
        <f t="shared" ref="O11:O19" si="2">J11-L11</f>
        <v>3</v>
      </c>
      <c r="P11" s="678" t="str">
        <f t="shared" ref="P11:P19" si="3">IF(L11&lt;1,"",IF((2+O11+N11)&gt;-1,(2+O11+N11),0))</f>
        <v/>
      </c>
      <c r="Q11" s="218"/>
      <c r="R11" s="219"/>
      <c r="S11" s="205">
        <v>1</v>
      </c>
      <c r="T11" s="220">
        <f>C11</f>
        <v>167</v>
      </c>
      <c r="U11" s="221">
        <v>381</v>
      </c>
      <c r="V11" s="207">
        <f>E11</f>
        <v>3</v>
      </c>
      <c r="W11" s="222">
        <f>F11</f>
        <v>10</v>
      </c>
      <c r="X11" s="209"/>
      <c r="Y11" s="210">
        <v>1</v>
      </c>
      <c r="Z11" s="211"/>
      <c r="AA11" s="212">
        <f t="shared" ref="AA11:AB19" si="4">V11</f>
        <v>3</v>
      </c>
      <c r="AB11" s="212">
        <f t="shared" si="4"/>
        <v>10</v>
      </c>
      <c r="AC11" s="213">
        <v>5</v>
      </c>
      <c r="AD11" s="214">
        <f>AC7-AB11</f>
        <v>14</v>
      </c>
      <c r="AE11" s="215">
        <f t="shared" ref="AE11:AE19" si="5">IF(AD11&lt;0,0,IF(AD11&lt;18,1,IF(AD11&lt;36,2,3)))</f>
        <v>1</v>
      </c>
      <c r="AF11" s="216">
        <f t="shared" ref="AF11:AF19" si="6">AA11-AC11</f>
        <v>-2</v>
      </c>
      <c r="AG11" s="217">
        <f t="shared" ref="AG11:AG19" si="7">IF(AC11&lt;1,"",IF((2+AF11+AE11)&gt;-1,(2+AF11+AE11),0))</f>
        <v>1</v>
      </c>
      <c r="AH11" s="218"/>
      <c r="AI11" s="219"/>
      <c r="AJ11" s="205">
        <v>1</v>
      </c>
      <c r="AK11" s="220">
        <f>T11</f>
        <v>167</v>
      </c>
      <c r="AL11" s="221">
        <v>381</v>
      </c>
      <c r="AM11" s="207">
        <f>V11</f>
        <v>3</v>
      </c>
      <c r="AN11" s="222">
        <f>W11</f>
        <v>10</v>
      </c>
      <c r="AO11" s="209"/>
      <c r="AP11" s="210">
        <v>1</v>
      </c>
      <c r="AQ11" s="211"/>
      <c r="AR11" s="212">
        <f t="shared" ref="AR11:AS19" si="8">AM11</f>
        <v>3</v>
      </c>
      <c r="AS11" s="212">
        <f t="shared" si="8"/>
        <v>10</v>
      </c>
      <c r="AT11" s="213">
        <v>4</v>
      </c>
      <c r="AU11" s="214">
        <f>AT7-AS11</f>
        <v>-4</v>
      </c>
      <c r="AV11" s="215">
        <f t="shared" ref="AV11:AV19" si="9">IF(AU11&lt;0,0,IF(AU11&lt;18,1,IF(AU11&lt;36,2,3)))</f>
        <v>0</v>
      </c>
      <c r="AW11" s="216">
        <f t="shared" ref="AW11:AW19" si="10">AR11-AT11</f>
        <v>-1</v>
      </c>
      <c r="AX11" s="217">
        <f t="shared" ref="AX11:AX19" si="11">IF(AT11&lt;1,"",IF((2+AW11+AV11)&gt;-1,(2+AW11+AV11),0))</f>
        <v>1</v>
      </c>
      <c r="AY11" s="218"/>
      <c r="AZ11" s="219"/>
      <c r="BA11" s="205">
        <v>1</v>
      </c>
      <c r="BB11" s="220">
        <f>AK11</f>
        <v>167</v>
      </c>
      <c r="BC11" s="221">
        <v>381</v>
      </c>
      <c r="BD11" s="207">
        <f>AM11</f>
        <v>3</v>
      </c>
      <c r="BE11" s="222">
        <f>AN11</f>
        <v>10</v>
      </c>
      <c r="BF11" s="209"/>
      <c r="BG11" s="210">
        <v>1</v>
      </c>
      <c r="BH11" s="211"/>
      <c r="BI11" s="212">
        <f t="shared" ref="BI11:BJ19" si="12">BD11</f>
        <v>3</v>
      </c>
      <c r="BJ11" s="212">
        <f t="shared" si="12"/>
        <v>10</v>
      </c>
      <c r="BK11" s="676"/>
      <c r="BL11" s="677">
        <f>BK7-BJ11</f>
        <v>16</v>
      </c>
      <c r="BM11" s="677">
        <f t="shared" ref="BM11:BM19" si="13">IF(BL11&lt;0,0,IF(BL11&lt;18,1,IF(BL11&lt;36,2,3)))</f>
        <v>1</v>
      </c>
      <c r="BN11" s="677">
        <f t="shared" ref="BN11:BN19" si="14">BI11-BK11</f>
        <v>3</v>
      </c>
      <c r="BO11" s="678" t="str">
        <f t="shared" ref="BO11:BO19" si="15">IF(BK11&lt;1,"",IF((2+BN11+BM11)&gt;-1,(2+BN11+BM11),0))</f>
        <v/>
      </c>
      <c r="BP11" s="218"/>
      <c r="BQ11" s="219"/>
      <c r="BR11" s="205">
        <v>1</v>
      </c>
      <c r="BS11" s="220">
        <f>BB11</f>
        <v>167</v>
      </c>
      <c r="BT11" s="221">
        <v>381</v>
      </c>
      <c r="BU11" s="207">
        <f>BD11</f>
        <v>3</v>
      </c>
      <c r="BV11" s="222">
        <f>BE11</f>
        <v>10</v>
      </c>
      <c r="BW11" s="209"/>
      <c r="BX11" s="210">
        <v>1</v>
      </c>
      <c r="BY11" s="211"/>
      <c r="BZ11" s="212">
        <f t="shared" ref="BZ11:CA19" si="16">BU11</f>
        <v>3</v>
      </c>
      <c r="CA11" s="212">
        <f t="shared" si="16"/>
        <v>10</v>
      </c>
      <c r="CB11" s="213">
        <v>7</v>
      </c>
      <c r="CC11" s="214">
        <f>CB7-CA11</f>
        <v>18</v>
      </c>
      <c r="CD11" s="215">
        <f t="shared" ref="CD11:CD19" si="17">IF(CC11&lt;0,0,IF(CC11&lt;18,1,IF(CC11&lt;36,2,3)))</f>
        <v>2</v>
      </c>
      <c r="CE11" s="216">
        <f t="shared" ref="CE11:CE19" si="18">BZ11-CB11</f>
        <v>-4</v>
      </c>
      <c r="CF11" s="217">
        <f t="shared" ref="CF11:CF19" si="19">IF(CB11&lt;1,"",IF((2+CE11+CD11)&gt;-1,(2+CE11+CD11),0))</f>
        <v>0</v>
      </c>
      <c r="CG11" s="218"/>
      <c r="CH11" s="219"/>
      <c r="CI11" s="205">
        <v>1</v>
      </c>
      <c r="CJ11" s="220">
        <f>BS11</f>
        <v>167</v>
      </c>
      <c r="CK11" s="221">
        <v>381</v>
      </c>
      <c r="CL11" s="207">
        <f>BU11</f>
        <v>3</v>
      </c>
      <c r="CM11" s="222">
        <f>BV11</f>
        <v>10</v>
      </c>
      <c r="CN11" s="209"/>
      <c r="CO11" s="210">
        <v>1</v>
      </c>
      <c r="CP11" s="211"/>
      <c r="CQ11" s="212">
        <f t="shared" ref="CQ11:CR19" si="20">CL11</f>
        <v>3</v>
      </c>
      <c r="CR11" s="212">
        <f t="shared" si="20"/>
        <v>10</v>
      </c>
      <c r="CS11" s="676"/>
      <c r="CT11" s="677">
        <f>CS7-CR11</f>
        <v>7</v>
      </c>
      <c r="CU11" s="677">
        <f t="shared" ref="CU11:CU19" si="21">IF(CT11&lt;0,0,IF(CT11&lt;18,1,IF(CT11&lt;36,2,3)))</f>
        <v>1</v>
      </c>
      <c r="CV11" s="677">
        <f t="shared" ref="CV11:CV19" si="22">CQ11-CS11</f>
        <v>3</v>
      </c>
      <c r="CW11" s="678" t="str">
        <f t="shared" ref="CW11:CW19" si="23">IF(CS11&lt;1,"",IF((2+CV11+CU11)&gt;-1,(2+CV11+CU11),0))</f>
        <v/>
      </c>
      <c r="CX11" s="218"/>
      <c r="CY11" s="219"/>
      <c r="CZ11" s="205">
        <v>1</v>
      </c>
      <c r="DA11" s="220">
        <f>CJ11</f>
        <v>167</v>
      </c>
      <c r="DB11" s="221">
        <v>381</v>
      </c>
      <c r="DC11" s="207">
        <f>CL11</f>
        <v>3</v>
      </c>
      <c r="DD11" s="222">
        <f>CM11</f>
        <v>10</v>
      </c>
      <c r="DE11" s="209"/>
      <c r="DF11" s="210">
        <v>1</v>
      </c>
      <c r="DG11" s="211"/>
      <c r="DH11" s="212">
        <f t="shared" ref="DH11:DI19" si="24">DC11</f>
        <v>3</v>
      </c>
      <c r="DI11" s="212">
        <f t="shared" si="24"/>
        <v>10</v>
      </c>
      <c r="DJ11" s="676"/>
      <c r="DK11" s="677">
        <f>DJ7-DI11</f>
        <v>12</v>
      </c>
      <c r="DL11" s="677">
        <f t="shared" ref="DL11:DL19" si="25">IF(DK11&lt;0,0,IF(DK11&lt;18,1,IF(DK11&lt;36,2,3)))</f>
        <v>1</v>
      </c>
      <c r="DM11" s="677">
        <f t="shared" ref="DM11:DM19" si="26">DH11-DJ11</f>
        <v>3</v>
      </c>
      <c r="DN11" s="678" t="str">
        <f t="shared" ref="DN11:DN19" si="27">IF(DJ11&lt;1,"",IF((2+DM11+DL11)&gt;-1,(2+DM11+DL11),0))</f>
        <v/>
      </c>
      <c r="DO11" s="218"/>
      <c r="DP11" s="219"/>
      <c r="DQ11" s="205">
        <v>1</v>
      </c>
      <c r="DR11" s="220">
        <f>DA11</f>
        <v>167</v>
      </c>
      <c r="DS11" s="221">
        <v>381</v>
      </c>
      <c r="DT11" s="207">
        <f>DC11</f>
        <v>3</v>
      </c>
      <c r="DU11" s="222">
        <f>DD11</f>
        <v>10</v>
      </c>
      <c r="DV11" s="209"/>
      <c r="DW11" s="210">
        <v>1</v>
      </c>
      <c r="DX11" s="211"/>
      <c r="DY11" s="212">
        <f t="shared" ref="DY11:DZ19" si="28">DT11</f>
        <v>3</v>
      </c>
      <c r="DZ11" s="212">
        <f t="shared" si="28"/>
        <v>10</v>
      </c>
      <c r="EA11" s="676"/>
      <c r="EB11" s="677">
        <f>EA7-DZ11</f>
        <v>15</v>
      </c>
      <c r="EC11" s="677">
        <f t="shared" ref="EC11:EC19" si="29">IF(EB11&lt;0,0,IF(EB11&lt;18,1,IF(EB11&lt;36,2,3)))</f>
        <v>1</v>
      </c>
      <c r="ED11" s="677">
        <f t="shared" ref="ED11:ED19" si="30">DY11-EA11</f>
        <v>3</v>
      </c>
      <c r="EE11" s="678" t="str">
        <f t="shared" ref="EE11:EE19" si="31">IF(EA11&lt;1,"",IF((2+ED11+EC11)&gt;-1,(2+ED11+EC11),0))</f>
        <v/>
      </c>
      <c r="EF11" s="218"/>
      <c r="EG11" s="219"/>
      <c r="EH11" s="205">
        <v>1</v>
      </c>
      <c r="EI11" s="220">
        <f>DR11</f>
        <v>167</v>
      </c>
      <c r="EJ11" s="221">
        <v>381</v>
      </c>
      <c r="EK11" s="207">
        <f>DT11</f>
        <v>3</v>
      </c>
      <c r="EL11" s="222">
        <f>DU11</f>
        <v>10</v>
      </c>
      <c r="EM11" s="209"/>
      <c r="EN11" s="210">
        <v>1</v>
      </c>
      <c r="EO11" s="211"/>
      <c r="EP11" s="212">
        <f t="shared" ref="EP11:EQ19" si="32">EK11</f>
        <v>3</v>
      </c>
      <c r="EQ11" s="212">
        <f t="shared" si="32"/>
        <v>10</v>
      </c>
      <c r="ER11" s="213">
        <v>4</v>
      </c>
      <c r="ES11" s="214">
        <f>ER7-EQ11</f>
        <v>12</v>
      </c>
      <c r="ET11" s="215">
        <f t="shared" ref="ET11:ET19" si="33">IF(ES11&lt;0,0,IF(ES11&lt;18,1,IF(ES11&lt;36,2,3)))</f>
        <v>1</v>
      </c>
      <c r="EU11" s="216">
        <f t="shared" ref="EU11:EU19" si="34">EP11-ER11</f>
        <v>-1</v>
      </c>
      <c r="EV11" s="217">
        <f t="shared" ref="EV11:EV19" si="35">IF(ER11&lt;1,"",IF((2+EU11+ET11)&gt;-1,(2+EU11+ET11),0))</f>
        <v>2</v>
      </c>
      <c r="EW11" s="218"/>
      <c r="EX11" s="219"/>
      <c r="EY11" s="205">
        <v>1</v>
      </c>
      <c r="EZ11" s="220">
        <f>EI11</f>
        <v>167</v>
      </c>
      <c r="FA11" s="221">
        <v>381</v>
      </c>
      <c r="FB11" s="207">
        <f>EK11</f>
        <v>3</v>
      </c>
      <c r="FC11" s="222">
        <f>EL11</f>
        <v>10</v>
      </c>
      <c r="FD11" s="209"/>
      <c r="FE11" s="210">
        <v>1</v>
      </c>
      <c r="FF11" s="211"/>
      <c r="FG11" s="212">
        <f t="shared" ref="FG11:FH19" si="36">FB11</f>
        <v>3</v>
      </c>
      <c r="FH11" s="212">
        <f t="shared" si="36"/>
        <v>10</v>
      </c>
      <c r="FI11" s="213">
        <v>6</v>
      </c>
      <c r="FJ11" s="214">
        <f>FI7-FH11</f>
        <v>18</v>
      </c>
      <c r="FK11" s="215">
        <f t="shared" ref="FK11:FK19" si="37">IF(FJ11&lt;0,0,IF(FJ11&lt;18,1,IF(FJ11&lt;36,2,3)))</f>
        <v>2</v>
      </c>
      <c r="FL11" s="216">
        <f t="shared" ref="FL11:FL19" si="38">FG11-FI11</f>
        <v>-3</v>
      </c>
      <c r="FM11" s="217">
        <f t="shared" ref="FM11:FM19" si="39">IF(FI11&lt;1,"",IF((2+FL11+FK11)&gt;-1,(2+FL11+FK11),0))</f>
        <v>1</v>
      </c>
      <c r="FN11" s="218"/>
      <c r="FO11" s="219"/>
      <c r="FP11" s="205">
        <v>1</v>
      </c>
      <c r="FQ11" s="220">
        <f>EZ11</f>
        <v>167</v>
      </c>
      <c r="FR11" s="221">
        <v>381</v>
      </c>
      <c r="FS11" s="207">
        <f>FB11</f>
        <v>3</v>
      </c>
      <c r="FT11" s="222">
        <f>FC11</f>
        <v>10</v>
      </c>
      <c r="FU11" s="209"/>
      <c r="FV11" s="210">
        <v>1</v>
      </c>
      <c r="FW11" s="211"/>
      <c r="FX11" s="212">
        <f t="shared" ref="FX11:FY19" si="40">FS11</f>
        <v>3</v>
      </c>
      <c r="FY11" s="212">
        <f t="shared" si="40"/>
        <v>10</v>
      </c>
      <c r="FZ11" s="213">
        <v>5</v>
      </c>
      <c r="GA11" s="214">
        <f>FZ7-FY11</f>
        <v>6</v>
      </c>
      <c r="GB11" s="215">
        <f t="shared" ref="GB11:GB19" si="41">IF(GA11&lt;0,0,IF(GA11&lt;18,1,IF(GA11&lt;36,2,3)))</f>
        <v>1</v>
      </c>
      <c r="GC11" s="216">
        <f t="shared" ref="GC11:GC19" si="42">FX11-FZ11</f>
        <v>-2</v>
      </c>
      <c r="GD11" s="217">
        <f t="shared" ref="GD11:GD19" si="43">IF(FZ11&lt;1,"",IF((2+GC11+GB11)&gt;-1,(2+GC11+GB11),0))</f>
        <v>1</v>
      </c>
      <c r="GE11" s="218"/>
      <c r="GF11" s="219"/>
      <c r="GG11" s="205">
        <v>1</v>
      </c>
      <c r="GH11" s="220">
        <f>FQ11</f>
        <v>167</v>
      </c>
      <c r="GI11" s="221">
        <v>381</v>
      </c>
      <c r="GJ11" s="207">
        <f>FS11</f>
        <v>3</v>
      </c>
      <c r="GK11" s="222">
        <f>FT11</f>
        <v>10</v>
      </c>
      <c r="GL11" s="209"/>
      <c r="GM11" s="210">
        <v>1</v>
      </c>
      <c r="GN11" s="211"/>
      <c r="GO11" s="212">
        <f t="shared" ref="GO11:GP19" si="44">GJ11</f>
        <v>3</v>
      </c>
      <c r="GP11" s="212">
        <f t="shared" si="44"/>
        <v>10</v>
      </c>
      <c r="GQ11" s="676"/>
      <c r="GR11" s="677">
        <f>GQ7-GP11</f>
        <v>11</v>
      </c>
      <c r="GS11" s="677">
        <f t="shared" ref="GS11:GS19" si="45">IF(GR11&lt;0,0,IF(GR11&lt;18,1,IF(GR11&lt;36,2,3)))</f>
        <v>1</v>
      </c>
      <c r="GT11" s="677">
        <f t="shared" ref="GT11:GT19" si="46">GO11-GQ11</f>
        <v>3</v>
      </c>
      <c r="GU11" s="678" t="str">
        <f t="shared" ref="GU11:GU19" si="47">IF(GQ11&lt;1,"",IF((2+GT11+GS11)&gt;-1,(2+GT11+GS11),0))</f>
        <v/>
      </c>
      <c r="GV11" s="223"/>
      <c r="GW11" s="224"/>
    </row>
    <row r="12" spans="1:205" s="225" customFormat="1" ht="16.149999999999999" customHeight="1">
      <c r="A12" s="204"/>
      <c r="B12" s="205">
        <v>2</v>
      </c>
      <c r="C12" s="206">
        <v>353</v>
      </c>
      <c r="D12" s="206">
        <v>491</v>
      </c>
      <c r="E12" s="207">
        <v>4</v>
      </c>
      <c r="F12" s="208">
        <v>16</v>
      </c>
      <c r="G12" s="209"/>
      <c r="H12" s="210">
        <v>2</v>
      </c>
      <c r="I12" s="211"/>
      <c r="J12" s="212">
        <f t="shared" si="0"/>
        <v>4</v>
      </c>
      <c r="K12" s="212">
        <f t="shared" si="0"/>
        <v>16</v>
      </c>
      <c r="L12" s="676"/>
      <c r="M12" s="677">
        <f>L7-K12</f>
        <v>-6</v>
      </c>
      <c r="N12" s="677">
        <f t="shared" si="1"/>
        <v>0</v>
      </c>
      <c r="O12" s="677">
        <f t="shared" si="2"/>
        <v>4</v>
      </c>
      <c r="P12" s="678" t="str">
        <f t="shared" si="3"/>
        <v/>
      </c>
      <c r="Q12" s="218"/>
      <c r="R12" s="219"/>
      <c r="S12" s="205">
        <v>2</v>
      </c>
      <c r="T12" s="220">
        <f t="shared" ref="T12:T19" si="48">C12</f>
        <v>353</v>
      </c>
      <c r="U12" s="221">
        <v>381</v>
      </c>
      <c r="V12" s="207">
        <f t="shared" ref="V12:W19" si="49">E12</f>
        <v>4</v>
      </c>
      <c r="W12" s="222">
        <f t="shared" si="49"/>
        <v>16</v>
      </c>
      <c r="X12" s="209"/>
      <c r="Y12" s="210">
        <v>2</v>
      </c>
      <c r="Z12" s="211"/>
      <c r="AA12" s="212">
        <f t="shared" si="4"/>
        <v>4</v>
      </c>
      <c r="AB12" s="212">
        <f t="shared" si="4"/>
        <v>16</v>
      </c>
      <c r="AC12" s="213">
        <v>7</v>
      </c>
      <c r="AD12" s="214">
        <f>AC7-AB12</f>
        <v>8</v>
      </c>
      <c r="AE12" s="215">
        <f t="shared" si="5"/>
        <v>1</v>
      </c>
      <c r="AF12" s="216">
        <f t="shared" si="6"/>
        <v>-3</v>
      </c>
      <c r="AG12" s="217">
        <f t="shared" si="7"/>
        <v>0</v>
      </c>
      <c r="AH12" s="218"/>
      <c r="AI12" s="219"/>
      <c r="AJ12" s="205">
        <v>2</v>
      </c>
      <c r="AK12" s="220">
        <f t="shared" ref="AK12:AK19" si="50">T12</f>
        <v>353</v>
      </c>
      <c r="AL12" s="221">
        <v>381</v>
      </c>
      <c r="AM12" s="207">
        <f t="shared" ref="AM12:AN19" si="51">V12</f>
        <v>4</v>
      </c>
      <c r="AN12" s="222">
        <f t="shared" si="51"/>
        <v>16</v>
      </c>
      <c r="AO12" s="209"/>
      <c r="AP12" s="210">
        <v>2</v>
      </c>
      <c r="AQ12" s="211"/>
      <c r="AR12" s="212">
        <f t="shared" si="8"/>
        <v>4</v>
      </c>
      <c r="AS12" s="212">
        <f t="shared" si="8"/>
        <v>16</v>
      </c>
      <c r="AT12" s="213">
        <v>4</v>
      </c>
      <c r="AU12" s="214">
        <f>AT7-AS12</f>
        <v>-10</v>
      </c>
      <c r="AV12" s="215">
        <f t="shared" si="9"/>
        <v>0</v>
      </c>
      <c r="AW12" s="216">
        <f t="shared" si="10"/>
        <v>0</v>
      </c>
      <c r="AX12" s="217">
        <f t="shared" si="11"/>
        <v>2</v>
      </c>
      <c r="AY12" s="218"/>
      <c r="AZ12" s="219"/>
      <c r="BA12" s="205">
        <v>2</v>
      </c>
      <c r="BB12" s="220">
        <f t="shared" ref="BB12:BB19" si="52">AK12</f>
        <v>353</v>
      </c>
      <c r="BC12" s="221">
        <v>381</v>
      </c>
      <c r="BD12" s="207">
        <f t="shared" ref="BD12:BE19" si="53">AM12</f>
        <v>4</v>
      </c>
      <c r="BE12" s="222">
        <f t="shared" si="53"/>
        <v>16</v>
      </c>
      <c r="BF12" s="209"/>
      <c r="BG12" s="210">
        <v>2</v>
      </c>
      <c r="BH12" s="211"/>
      <c r="BI12" s="212">
        <f t="shared" si="12"/>
        <v>4</v>
      </c>
      <c r="BJ12" s="212">
        <f t="shared" si="12"/>
        <v>16</v>
      </c>
      <c r="BK12" s="676"/>
      <c r="BL12" s="677">
        <f>BK7-BJ12</f>
        <v>10</v>
      </c>
      <c r="BM12" s="677">
        <f t="shared" si="13"/>
        <v>1</v>
      </c>
      <c r="BN12" s="677">
        <f t="shared" si="14"/>
        <v>4</v>
      </c>
      <c r="BO12" s="678" t="str">
        <f t="shared" si="15"/>
        <v/>
      </c>
      <c r="BP12" s="218"/>
      <c r="BQ12" s="219"/>
      <c r="BR12" s="205">
        <v>2</v>
      </c>
      <c r="BS12" s="220">
        <f t="shared" ref="BS12:BS19" si="54">BB12</f>
        <v>353</v>
      </c>
      <c r="BT12" s="221">
        <v>381</v>
      </c>
      <c r="BU12" s="207">
        <f t="shared" ref="BU12:BV19" si="55">BD12</f>
        <v>4</v>
      </c>
      <c r="BV12" s="222">
        <f t="shared" si="55"/>
        <v>16</v>
      </c>
      <c r="BW12" s="209"/>
      <c r="BX12" s="210">
        <v>2</v>
      </c>
      <c r="BY12" s="211"/>
      <c r="BZ12" s="212">
        <f t="shared" si="16"/>
        <v>4</v>
      </c>
      <c r="CA12" s="212">
        <f t="shared" si="16"/>
        <v>16</v>
      </c>
      <c r="CB12" s="213">
        <v>5</v>
      </c>
      <c r="CC12" s="214">
        <f>CB7-CA12</f>
        <v>12</v>
      </c>
      <c r="CD12" s="215">
        <f t="shared" si="17"/>
        <v>1</v>
      </c>
      <c r="CE12" s="216">
        <f t="shared" si="18"/>
        <v>-1</v>
      </c>
      <c r="CF12" s="217">
        <f t="shared" si="19"/>
        <v>2</v>
      </c>
      <c r="CG12" s="218"/>
      <c r="CH12" s="219"/>
      <c r="CI12" s="205">
        <v>2</v>
      </c>
      <c r="CJ12" s="220">
        <f t="shared" ref="CJ12:CJ19" si="56">BS12</f>
        <v>353</v>
      </c>
      <c r="CK12" s="221">
        <v>381</v>
      </c>
      <c r="CL12" s="207">
        <f t="shared" ref="CL12:CM19" si="57">BU12</f>
        <v>4</v>
      </c>
      <c r="CM12" s="222">
        <f t="shared" si="57"/>
        <v>16</v>
      </c>
      <c r="CN12" s="209"/>
      <c r="CO12" s="210">
        <v>2</v>
      </c>
      <c r="CP12" s="211"/>
      <c r="CQ12" s="212">
        <f t="shared" si="20"/>
        <v>4</v>
      </c>
      <c r="CR12" s="212">
        <f t="shared" si="20"/>
        <v>16</v>
      </c>
      <c r="CS12" s="676"/>
      <c r="CT12" s="677">
        <f>CS7-CR12</f>
        <v>1</v>
      </c>
      <c r="CU12" s="677">
        <f t="shared" si="21"/>
        <v>1</v>
      </c>
      <c r="CV12" s="677">
        <f t="shared" si="22"/>
        <v>4</v>
      </c>
      <c r="CW12" s="678" t="str">
        <f t="shared" si="23"/>
        <v/>
      </c>
      <c r="CX12" s="218"/>
      <c r="CY12" s="219"/>
      <c r="CZ12" s="205">
        <v>2</v>
      </c>
      <c r="DA12" s="220">
        <f t="shared" ref="DA12:DA19" si="58">CJ12</f>
        <v>353</v>
      </c>
      <c r="DB12" s="221">
        <v>381</v>
      </c>
      <c r="DC12" s="207">
        <f t="shared" ref="DC12:DD19" si="59">CL12</f>
        <v>4</v>
      </c>
      <c r="DD12" s="222">
        <f t="shared" si="59"/>
        <v>16</v>
      </c>
      <c r="DE12" s="209"/>
      <c r="DF12" s="210">
        <v>2</v>
      </c>
      <c r="DG12" s="211"/>
      <c r="DH12" s="212">
        <f t="shared" si="24"/>
        <v>4</v>
      </c>
      <c r="DI12" s="212">
        <f t="shared" si="24"/>
        <v>16</v>
      </c>
      <c r="DJ12" s="676"/>
      <c r="DK12" s="677">
        <f>DJ7-DI12</f>
        <v>6</v>
      </c>
      <c r="DL12" s="677">
        <f t="shared" si="25"/>
        <v>1</v>
      </c>
      <c r="DM12" s="677">
        <f t="shared" si="26"/>
        <v>4</v>
      </c>
      <c r="DN12" s="678" t="str">
        <f t="shared" si="27"/>
        <v/>
      </c>
      <c r="DO12" s="218"/>
      <c r="DP12" s="219"/>
      <c r="DQ12" s="205">
        <v>2</v>
      </c>
      <c r="DR12" s="220">
        <f t="shared" ref="DR12:DR19" si="60">DA12</f>
        <v>353</v>
      </c>
      <c r="DS12" s="221">
        <v>381</v>
      </c>
      <c r="DT12" s="207">
        <f t="shared" ref="DT12:DU19" si="61">DC12</f>
        <v>4</v>
      </c>
      <c r="DU12" s="222">
        <f t="shared" si="61"/>
        <v>16</v>
      </c>
      <c r="DV12" s="209"/>
      <c r="DW12" s="210">
        <v>2</v>
      </c>
      <c r="DX12" s="211"/>
      <c r="DY12" s="212">
        <f t="shared" si="28"/>
        <v>4</v>
      </c>
      <c r="DZ12" s="212">
        <f t="shared" si="28"/>
        <v>16</v>
      </c>
      <c r="EA12" s="676"/>
      <c r="EB12" s="677">
        <f>EA7-DZ12</f>
        <v>9</v>
      </c>
      <c r="EC12" s="677">
        <f t="shared" si="29"/>
        <v>1</v>
      </c>
      <c r="ED12" s="677">
        <f t="shared" si="30"/>
        <v>4</v>
      </c>
      <c r="EE12" s="678" t="str">
        <f t="shared" si="31"/>
        <v/>
      </c>
      <c r="EF12" s="218"/>
      <c r="EG12" s="219"/>
      <c r="EH12" s="205">
        <v>2</v>
      </c>
      <c r="EI12" s="220">
        <f t="shared" ref="EI12:EI19" si="62">DR12</f>
        <v>353</v>
      </c>
      <c r="EJ12" s="221">
        <v>381</v>
      </c>
      <c r="EK12" s="207">
        <f t="shared" ref="EK12:EL19" si="63">DT12</f>
        <v>4</v>
      </c>
      <c r="EL12" s="222">
        <f t="shared" si="63"/>
        <v>16</v>
      </c>
      <c r="EM12" s="209"/>
      <c r="EN12" s="210">
        <v>2</v>
      </c>
      <c r="EO12" s="211"/>
      <c r="EP12" s="212">
        <f t="shared" si="32"/>
        <v>4</v>
      </c>
      <c r="EQ12" s="212">
        <f t="shared" si="32"/>
        <v>16</v>
      </c>
      <c r="ER12" s="213">
        <v>6</v>
      </c>
      <c r="ES12" s="214">
        <f>ER7-EQ12</f>
        <v>6</v>
      </c>
      <c r="ET12" s="215">
        <f t="shared" si="33"/>
        <v>1</v>
      </c>
      <c r="EU12" s="216">
        <f t="shared" si="34"/>
        <v>-2</v>
      </c>
      <c r="EV12" s="217">
        <f t="shared" si="35"/>
        <v>1</v>
      </c>
      <c r="EW12" s="218"/>
      <c r="EX12" s="219"/>
      <c r="EY12" s="205">
        <v>2</v>
      </c>
      <c r="EZ12" s="220">
        <f t="shared" ref="EZ12:EZ19" si="64">EI12</f>
        <v>353</v>
      </c>
      <c r="FA12" s="221">
        <v>381</v>
      </c>
      <c r="FB12" s="207">
        <f t="shared" ref="FB12:FC19" si="65">EK12</f>
        <v>4</v>
      </c>
      <c r="FC12" s="222">
        <f t="shared" si="65"/>
        <v>16</v>
      </c>
      <c r="FD12" s="209"/>
      <c r="FE12" s="210">
        <v>2</v>
      </c>
      <c r="FF12" s="211"/>
      <c r="FG12" s="212">
        <f t="shared" si="36"/>
        <v>4</v>
      </c>
      <c r="FH12" s="212">
        <f t="shared" si="36"/>
        <v>16</v>
      </c>
      <c r="FI12" s="213">
        <v>5</v>
      </c>
      <c r="FJ12" s="214">
        <f>FI7-FH12</f>
        <v>12</v>
      </c>
      <c r="FK12" s="215">
        <f t="shared" si="37"/>
        <v>1</v>
      </c>
      <c r="FL12" s="216">
        <f t="shared" si="38"/>
        <v>-1</v>
      </c>
      <c r="FM12" s="217">
        <f t="shared" si="39"/>
        <v>2</v>
      </c>
      <c r="FN12" s="218"/>
      <c r="FO12" s="219"/>
      <c r="FP12" s="205">
        <v>2</v>
      </c>
      <c r="FQ12" s="220">
        <f t="shared" ref="FQ12:FQ19" si="66">EZ12</f>
        <v>353</v>
      </c>
      <c r="FR12" s="221">
        <v>381</v>
      </c>
      <c r="FS12" s="207">
        <f t="shared" ref="FS12:FT19" si="67">FB12</f>
        <v>4</v>
      </c>
      <c r="FT12" s="222">
        <f t="shared" si="67"/>
        <v>16</v>
      </c>
      <c r="FU12" s="209"/>
      <c r="FV12" s="210">
        <v>2</v>
      </c>
      <c r="FW12" s="211"/>
      <c r="FX12" s="212">
        <f t="shared" si="40"/>
        <v>4</v>
      </c>
      <c r="FY12" s="212">
        <f t="shared" si="40"/>
        <v>16</v>
      </c>
      <c r="FZ12" s="213">
        <v>4</v>
      </c>
      <c r="GA12" s="214">
        <f>FZ7-FY12</f>
        <v>0</v>
      </c>
      <c r="GB12" s="215">
        <f t="shared" si="41"/>
        <v>1</v>
      </c>
      <c r="GC12" s="216">
        <f t="shared" si="42"/>
        <v>0</v>
      </c>
      <c r="GD12" s="217">
        <f t="shared" si="43"/>
        <v>3</v>
      </c>
      <c r="GE12" s="218"/>
      <c r="GF12" s="219"/>
      <c r="GG12" s="205">
        <v>2</v>
      </c>
      <c r="GH12" s="220">
        <f t="shared" ref="GH12:GH19" si="68">FQ12</f>
        <v>353</v>
      </c>
      <c r="GI12" s="221">
        <v>381</v>
      </c>
      <c r="GJ12" s="207">
        <f t="shared" ref="GJ12:GK19" si="69">FS12</f>
        <v>4</v>
      </c>
      <c r="GK12" s="222">
        <f t="shared" si="69"/>
        <v>16</v>
      </c>
      <c r="GL12" s="209"/>
      <c r="GM12" s="210">
        <v>2</v>
      </c>
      <c r="GN12" s="211"/>
      <c r="GO12" s="212">
        <f t="shared" si="44"/>
        <v>4</v>
      </c>
      <c r="GP12" s="212">
        <f t="shared" si="44"/>
        <v>16</v>
      </c>
      <c r="GQ12" s="676"/>
      <c r="GR12" s="677">
        <f>GQ7-GP12</f>
        <v>5</v>
      </c>
      <c r="GS12" s="677">
        <f t="shared" si="45"/>
        <v>1</v>
      </c>
      <c r="GT12" s="677">
        <f t="shared" si="46"/>
        <v>4</v>
      </c>
      <c r="GU12" s="678" t="str">
        <f t="shared" si="47"/>
        <v/>
      </c>
      <c r="GV12" s="223"/>
      <c r="GW12" s="224"/>
    </row>
    <row r="13" spans="1:205" s="225" customFormat="1" ht="16.149999999999999" customHeight="1">
      <c r="A13" s="204"/>
      <c r="B13" s="205">
        <v>3</v>
      </c>
      <c r="C13" s="206">
        <v>547</v>
      </c>
      <c r="D13" s="206">
        <v>360</v>
      </c>
      <c r="E13" s="207">
        <v>5</v>
      </c>
      <c r="F13" s="208">
        <v>6</v>
      </c>
      <c r="G13" s="209"/>
      <c r="H13" s="210">
        <v>3</v>
      </c>
      <c r="I13" s="211"/>
      <c r="J13" s="212">
        <f t="shared" si="0"/>
        <v>5</v>
      </c>
      <c r="K13" s="212">
        <f t="shared" si="0"/>
        <v>6</v>
      </c>
      <c r="L13" s="676"/>
      <c r="M13" s="677">
        <f>L7-K13</f>
        <v>4</v>
      </c>
      <c r="N13" s="677">
        <f t="shared" si="1"/>
        <v>1</v>
      </c>
      <c r="O13" s="677">
        <f t="shared" si="2"/>
        <v>5</v>
      </c>
      <c r="P13" s="678" t="str">
        <f t="shared" si="3"/>
        <v/>
      </c>
      <c r="Q13" s="218"/>
      <c r="R13" s="219"/>
      <c r="S13" s="205">
        <v>3</v>
      </c>
      <c r="T13" s="220">
        <f t="shared" si="48"/>
        <v>547</v>
      </c>
      <c r="U13" s="221">
        <v>381</v>
      </c>
      <c r="V13" s="207">
        <f t="shared" si="49"/>
        <v>5</v>
      </c>
      <c r="W13" s="222">
        <f t="shared" si="49"/>
        <v>6</v>
      </c>
      <c r="X13" s="209"/>
      <c r="Y13" s="210">
        <v>3</v>
      </c>
      <c r="Z13" s="211"/>
      <c r="AA13" s="212">
        <f t="shared" si="4"/>
        <v>5</v>
      </c>
      <c r="AB13" s="212">
        <f t="shared" si="4"/>
        <v>6</v>
      </c>
      <c r="AC13" s="213">
        <v>7</v>
      </c>
      <c r="AD13" s="214">
        <f>AC7-AB13</f>
        <v>18</v>
      </c>
      <c r="AE13" s="215">
        <f t="shared" si="5"/>
        <v>2</v>
      </c>
      <c r="AF13" s="216">
        <f t="shared" si="6"/>
        <v>-2</v>
      </c>
      <c r="AG13" s="217">
        <f t="shared" si="7"/>
        <v>2</v>
      </c>
      <c r="AH13" s="218"/>
      <c r="AI13" s="219"/>
      <c r="AJ13" s="205">
        <v>3</v>
      </c>
      <c r="AK13" s="220">
        <f t="shared" si="50"/>
        <v>547</v>
      </c>
      <c r="AL13" s="221">
        <v>381</v>
      </c>
      <c r="AM13" s="207">
        <f t="shared" si="51"/>
        <v>5</v>
      </c>
      <c r="AN13" s="222">
        <f t="shared" si="51"/>
        <v>6</v>
      </c>
      <c r="AO13" s="209"/>
      <c r="AP13" s="210">
        <v>3</v>
      </c>
      <c r="AQ13" s="211"/>
      <c r="AR13" s="212">
        <f t="shared" si="8"/>
        <v>5</v>
      </c>
      <c r="AS13" s="212">
        <f t="shared" si="8"/>
        <v>6</v>
      </c>
      <c r="AT13" s="213">
        <v>6</v>
      </c>
      <c r="AU13" s="214">
        <f>AT7-AS13</f>
        <v>0</v>
      </c>
      <c r="AV13" s="215">
        <f t="shared" si="9"/>
        <v>1</v>
      </c>
      <c r="AW13" s="216">
        <f t="shared" si="10"/>
        <v>-1</v>
      </c>
      <c r="AX13" s="217">
        <f t="shared" si="11"/>
        <v>2</v>
      </c>
      <c r="AY13" s="218"/>
      <c r="AZ13" s="219"/>
      <c r="BA13" s="205">
        <v>3</v>
      </c>
      <c r="BB13" s="220">
        <f t="shared" si="52"/>
        <v>547</v>
      </c>
      <c r="BC13" s="221">
        <v>381</v>
      </c>
      <c r="BD13" s="207">
        <f t="shared" si="53"/>
        <v>5</v>
      </c>
      <c r="BE13" s="222">
        <f t="shared" si="53"/>
        <v>6</v>
      </c>
      <c r="BF13" s="209"/>
      <c r="BG13" s="210">
        <v>3</v>
      </c>
      <c r="BH13" s="211"/>
      <c r="BI13" s="212">
        <f t="shared" si="12"/>
        <v>5</v>
      </c>
      <c r="BJ13" s="212">
        <f t="shared" si="12"/>
        <v>6</v>
      </c>
      <c r="BK13" s="676"/>
      <c r="BL13" s="677">
        <f>BK7-BJ13</f>
        <v>20</v>
      </c>
      <c r="BM13" s="677">
        <f t="shared" si="13"/>
        <v>2</v>
      </c>
      <c r="BN13" s="677">
        <f t="shared" si="14"/>
        <v>5</v>
      </c>
      <c r="BO13" s="678" t="str">
        <f t="shared" si="15"/>
        <v/>
      </c>
      <c r="BP13" s="218"/>
      <c r="BQ13" s="219"/>
      <c r="BR13" s="205">
        <v>3</v>
      </c>
      <c r="BS13" s="220">
        <f t="shared" si="54"/>
        <v>547</v>
      </c>
      <c r="BT13" s="221">
        <v>381</v>
      </c>
      <c r="BU13" s="207">
        <f t="shared" si="55"/>
        <v>5</v>
      </c>
      <c r="BV13" s="222">
        <f t="shared" si="55"/>
        <v>6</v>
      </c>
      <c r="BW13" s="209"/>
      <c r="BX13" s="210">
        <v>3</v>
      </c>
      <c r="BY13" s="211"/>
      <c r="BZ13" s="212">
        <f t="shared" si="16"/>
        <v>5</v>
      </c>
      <c r="CA13" s="212">
        <f t="shared" si="16"/>
        <v>6</v>
      </c>
      <c r="CB13" s="213">
        <v>9</v>
      </c>
      <c r="CC13" s="214">
        <f>CB7-CA13</f>
        <v>22</v>
      </c>
      <c r="CD13" s="215">
        <f t="shared" si="17"/>
        <v>2</v>
      </c>
      <c r="CE13" s="216">
        <f t="shared" si="18"/>
        <v>-4</v>
      </c>
      <c r="CF13" s="217">
        <f t="shared" si="19"/>
        <v>0</v>
      </c>
      <c r="CG13" s="218"/>
      <c r="CH13" s="219"/>
      <c r="CI13" s="205">
        <v>3</v>
      </c>
      <c r="CJ13" s="220">
        <f t="shared" si="56"/>
        <v>547</v>
      </c>
      <c r="CK13" s="221">
        <v>381</v>
      </c>
      <c r="CL13" s="207">
        <f t="shared" si="57"/>
        <v>5</v>
      </c>
      <c r="CM13" s="222">
        <f t="shared" si="57"/>
        <v>6</v>
      </c>
      <c r="CN13" s="209"/>
      <c r="CO13" s="210">
        <v>3</v>
      </c>
      <c r="CP13" s="211"/>
      <c r="CQ13" s="212">
        <f t="shared" si="20"/>
        <v>5</v>
      </c>
      <c r="CR13" s="212">
        <f t="shared" si="20"/>
        <v>6</v>
      </c>
      <c r="CS13" s="676"/>
      <c r="CT13" s="677">
        <f>CS7-CR13</f>
        <v>11</v>
      </c>
      <c r="CU13" s="677">
        <f t="shared" si="21"/>
        <v>1</v>
      </c>
      <c r="CV13" s="677">
        <f t="shared" si="22"/>
        <v>5</v>
      </c>
      <c r="CW13" s="678" t="str">
        <f t="shared" si="23"/>
        <v/>
      </c>
      <c r="CX13" s="218"/>
      <c r="CY13" s="219"/>
      <c r="CZ13" s="205">
        <v>3</v>
      </c>
      <c r="DA13" s="220">
        <f t="shared" si="58"/>
        <v>547</v>
      </c>
      <c r="DB13" s="221">
        <v>381</v>
      </c>
      <c r="DC13" s="207">
        <f t="shared" si="59"/>
        <v>5</v>
      </c>
      <c r="DD13" s="222">
        <f t="shared" si="59"/>
        <v>6</v>
      </c>
      <c r="DE13" s="209"/>
      <c r="DF13" s="210">
        <v>3</v>
      </c>
      <c r="DG13" s="211"/>
      <c r="DH13" s="212">
        <f t="shared" si="24"/>
        <v>5</v>
      </c>
      <c r="DI13" s="212">
        <f t="shared" si="24"/>
        <v>6</v>
      </c>
      <c r="DJ13" s="676"/>
      <c r="DK13" s="677">
        <f>DJ7-DI13</f>
        <v>16</v>
      </c>
      <c r="DL13" s="677">
        <f t="shared" si="25"/>
        <v>1</v>
      </c>
      <c r="DM13" s="677">
        <f t="shared" si="26"/>
        <v>5</v>
      </c>
      <c r="DN13" s="678" t="str">
        <f t="shared" si="27"/>
        <v/>
      </c>
      <c r="DO13" s="218"/>
      <c r="DP13" s="219"/>
      <c r="DQ13" s="205">
        <v>3</v>
      </c>
      <c r="DR13" s="220">
        <f t="shared" si="60"/>
        <v>547</v>
      </c>
      <c r="DS13" s="221">
        <v>381</v>
      </c>
      <c r="DT13" s="207">
        <f t="shared" si="61"/>
        <v>5</v>
      </c>
      <c r="DU13" s="222">
        <f t="shared" si="61"/>
        <v>6</v>
      </c>
      <c r="DV13" s="209"/>
      <c r="DW13" s="210">
        <v>3</v>
      </c>
      <c r="DX13" s="211"/>
      <c r="DY13" s="212">
        <f t="shared" si="28"/>
        <v>5</v>
      </c>
      <c r="DZ13" s="212">
        <f t="shared" si="28"/>
        <v>6</v>
      </c>
      <c r="EA13" s="676"/>
      <c r="EB13" s="677">
        <f>EA7-DZ13</f>
        <v>19</v>
      </c>
      <c r="EC13" s="677">
        <f t="shared" si="29"/>
        <v>2</v>
      </c>
      <c r="ED13" s="677">
        <f t="shared" si="30"/>
        <v>5</v>
      </c>
      <c r="EE13" s="678" t="str">
        <f t="shared" si="31"/>
        <v/>
      </c>
      <c r="EF13" s="218"/>
      <c r="EG13" s="219"/>
      <c r="EH13" s="205">
        <v>3</v>
      </c>
      <c r="EI13" s="220">
        <f t="shared" si="62"/>
        <v>547</v>
      </c>
      <c r="EJ13" s="221">
        <v>381</v>
      </c>
      <c r="EK13" s="207">
        <f t="shared" si="63"/>
        <v>5</v>
      </c>
      <c r="EL13" s="222">
        <f t="shared" si="63"/>
        <v>6</v>
      </c>
      <c r="EM13" s="209"/>
      <c r="EN13" s="210">
        <v>3</v>
      </c>
      <c r="EO13" s="211"/>
      <c r="EP13" s="212">
        <f t="shared" si="32"/>
        <v>5</v>
      </c>
      <c r="EQ13" s="212">
        <f t="shared" si="32"/>
        <v>6</v>
      </c>
      <c r="ER13" s="213">
        <v>5</v>
      </c>
      <c r="ES13" s="214">
        <f>ER7-EQ13</f>
        <v>16</v>
      </c>
      <c r="ET13" s="215">
        <f t="shared" si="33"/>
        <v>1</v>
      </c>
      <c r="EU13" s="216">
        <f t="shared" si="34"/>
        <v>0</v>
      </c>
      <c r="EV13" s="217">
        <f t="shared" si="35"/>
        <v>3</v>
      </c>
      <c r="EW13" s="218"/>
      <c r="EX13" s="219"/>
      <c r="EY13" s="205">
        <v>3</v>
      </c>
      <c r="EZ13" s="220">
        <f t="shared" si="64"/>
        <v>547</v>
      </c>
      <c r="FA13" s="221">
        <v>381</v>
      </c>
      <c r="FB13" s="207">
        <f t="shared" si="65"/>
        <v>5</v>
      </c>
      <c r="FC13" s="222">
        <f t="shared" si="65"/>
        <v>6</v>
      </c>
      <c r="FD13" s="209"/>
      <c r="FE13" s="210">
        <v>3</v>
      </c>
      <c r="FF13" s="211"/>
      <c r="FG13" s="212">
        <f t="shared" si="36"/>
        <v>5</v>
      </c>
      <c r="FH13" s="212">
        <f t="shared" si="36"/>
        <v>6</v>
      </c>
      <c r="FI13" s="213">
        <v>9</v>
      </c>
      <c r="FJ13" s="214">
        <f>FI7-FH13</f>
        <v>22</v>
      </c>
      <c r="FK13" s="215">
        <f t="shared" si="37"/>
        <v>2</v>
      </c>
      <c r="FL13" s="216">
        <f t="shared" si="38"/>
        <v>-4</v>
      </c>
      <c r="FM13" s="217">
        <f t="shared" si="39"/>
        <v>0</v>
      </c>
      <c r="FN13" s="218"/>
      <c r="FO13" s="219"/>
      <c r="FP13" s="205">
        <v>3</v>
      </c>
      <c r="FQ13" s="220">
        <f t="shared" si="66"/>
        <v>547</v>
      </c>
      <c r="FR13" s="221">
        <v>381</v>
      </c>
      <c r="FS13" s="207">
        <f t="shared" si="67"/>
        <v>5</v>
      </c>
      <c r="FT13" s="222">
        <f t="shared" si="67"/>
        <v>6</v>
      </c>
      <c r="FU13" s="209"/>
      <c r="FV13" s="210">
        <v>3</v>
      </c>
      <c r="FW13" s="211"/>
      <c r="FX13" s="212">
        <f t="shared" si="40"/>
        <v>5</v>
      </c>
      <c r="FY13" s="212">
        <f t="shared" si="40"/>
        <v>6</v>
      </c>
      <c r="FZ13" s="213">
        <v>6</v>
      </c>
      <c r="GA13" s="214">
        <f>FZ7-FY13</f>
        <v>10</v>
      </c>
      <c r="GB13" s="215">
        <f t="shared" si="41"/>
        <v>1</v>
      </c>
      <c r="GC13" s="216">
        <f t="shared" si="42"/>
        <v>-1</v>
      </c>
      <c r="GD13" s="217">
        <f t="shared" si="43"/>
        <v>2</v>
      </c>
      <c r="GE13" s="218"/>
      <c r="GF13" s="219"/>
      <c r="GG13" s="205">
        <v>3</v>
      </c>
      <c r="GH13" s="220">
        <f t="shared" si="68"/>
        <v>547</v>
      </c>
      <c r="GI13" s="221">
        <v>381</v>
      </c>
      <c r="GJ13" s="207">
        <f t="shared" si="69"/>
        <v>5</v>
      </c>
      <c r="GK13" s="222">
        <f t="shared" si="69"/>
        <v>6</v>
      </c>
      <c r="GL13" s="209"/>
      <c r="GM13" s="210">
        <v>3</v>
      </c>
      <c r="GN13" s="211"/>
      <c r="GO13" s="212">
        <f t="shared" si="44"/>
        <v>5</v>
      </c>
      <c r="GP13" s="212">
        <f t="shared" si="44"/>
        <v>6</v>
      </c>
      <c r="GQ13" s="676"/>
      <c r="GR13" s="677">
        <f>GQ7-GP13</f>
        <v>15</v>
      </c>
      <c r="GS13" s="677">
        <f t="shared" si="45"/>
        <v>1</v>
      </c>
      <c r="GT13" s="677">
        <f t="shared" si="46"/>
        <v>5</v>
      </c>
      <c r="GU13" s="678" t="str">
        <f t="shared" si="47"/>
        <v/>
      </c>
      <c r="GV13" s="223"/>
      <c r="GW13" s="224"/>
    </row>
    <row r="14" spans="1:205" s="225" customFormat="1" ht="16.149999999999999" customHeight="1">
      <c r="A14" s="204"/>
      <c r="B14" s="205">
        <v>4</v>
      </c>
      <c r="C14" s="206">
        <v>334</v>
      </c>
      <c r="D14" s="206">
        <v>270</v>
      </c>
      <c r="E14" s="207">
        <v>4</v>
      </c>
      <c r="F14" s="208">
        <v>18</v>
      </c>
      <c r="G14" s="209"/>
      <c r="H14" s="210">
        <v>4</v>
      </c>
      <c r="I14" s="211"/>
      <c r="J14" s="212">
        <f t="shared" si="0"/>
        <v>4</v>
      </c>
      <c r="K14" s="212">
        <f t="shared" si="0"/>
        <v>18</v>
      </c>
      <c r="L14" s="676"/>
      <c r="M14" s="677">
        <f>L7-K14</f>
        <v>-8</v>
      </c>
      <c r="N14" s="677">
        <f t="shared" si="1"/>
        <v>0</v>
      </c>
      <c r="O14" s="677">
        <f t="shared" si="2"/>
        <v>4</v>
      </c>
      <c r="P14" s="678" t="str">
        <f t="shared" si="3"/>
        <v/>
      </c>
      <c r="Q14" s="218"/>
      <c r="R14" s="219"/>
      <c r="S14" s="205">
        <v>4</v>
      </c>
      <c r="T14" s="220">
        <f t="shared" si="48"/>
        <v>334</v>
      </c>
      <c r="U14" s="221">
        <v>381</v>
      </c>
      <c r="V14" s="207">
        <f t="shared" si="49"/>
        <v>4</v>
      </c>
      <c r="W14" s="222">
        <f t="shared" si="49"/>
        <v>18</v>
      </c>
      <c r="X14" s="209"/>
      <c r="Y14" s="210">
        <v>4</v>
      </c>
      <c r="Z14" s="211"/>
      <c r="AA14" s="212">
        <f t="shared" si="4"/>
        <v>4</v>
      </c>
      <c r="AB14" s="212">
        <f t="shared" si="4"/>
        <v>18</v>
      </c>
      <c r="AC14" s="213">
        <v>7</v>
      </c>
      <c r="AD14" s="214">
        <f>AC7-AB14</f>
        <v>6</v>
      </c>
      <c r="AE14" s="215">
        <f t="shared" si="5"/>
        <v>1</v>
      </c>
      <c r="AF14" s="216">
        <f t="shared" si="6"/>
        <v>-3</v>
      </c>
      <c r="AG14" s="217">
        <f t="shared" si="7"/>
        <v>0</v>
      </c>
      <c r="AH14" s="218"/>
      <c r="AI14" s="219"/>
      <c r="AJ14" s="205">
        <v>4</v>
      </c>
      <c r="AK14" s="220">
        <f t="shared" si="50"/>
        <v>334</v>
      </c>
      <c r="AL14" s="221">
        <v>381</v>
      </c>
      <c r="AM14" s="207">
        <f t="shared" si="51"/>
        <v>4</v>
      </c>
      <c r="AN14" s="222">
        <f t="shared" si="51"/>
        <v>18</v>
      </c>
      <c r="AO14" s="209"/>
      <c r="AP14" s="210">
        <v>4</v>
      </c>
      <c r="AQ14" s="211"/>
      <c r="AR14" s="212">
        <f t="shared" si="8"/>
        <v>4</v>
      </c>
      <c r="AS14" s="212">
        <f t="shared" si="8"/>
        <v>18</v>
      </c>
      <c r="AT14" s="213">
        <v>6</v>
      </c>
      <c r="AU14" s="214">
        <f>AT7-AS14</f>
        <v>-12</v>
      </c>
      <c r="AV14" s="215">
        <f t="shared" si="9"/>
        <v>0</v>
      </c>
      <c r="AW14" s="216">
        <f t="shared" si="10"/>
        <v>-2</v>
      </c>
      <c r="AX14" s="217">
        <f t="shared" si="11"/>
        <v>0</v>
      </c>
      <c r="AY14" s="218"/>
      <c r="AZ14" s="219"/>
      <c r="BA14" s="205">
        <v>4</v>
      </c>
      <c r="BB14" s="220">
        <f t="shared" si="52"/>
        <v>334</v>
      </c>
      <c r="BC14" s="221">
        <v>381</v>
      </c>
      <c r="BD14" s="207">
        <f t="shared" si="53"/>
        <v>4</v>
      </c>
      <c r="BE14" s="222">
        <f t="shared" si="53"/>
        <v>18</v>
      </c>
      <c r="BF14" s="209"/>
      <c r="BG14" s="210">
        <v>4</v>
      </c>
      <c r="BH14" s="211"/>
      <c r="BI14" s="212">
        <f t="shared" si="12"/>
        <v>4</v>
      </c>
      <c r="BJ14" s="212">
        <f t="shared" si="12"/>
        <v>18</v>
      </c>
      <c r="BK14" s="676"/>
      <c r="BL14" s="677">
        <f>BK7-BJ14</f>
        <v>8</v>
      </c>
      <c r="BM14" s="677">
        <f t="shared" si="13"/>
        <v>1</v>
      </c>
      <c r="BN14" s="677">
        <f t="shared" si="14"/>
        <v>4</v>
      </c>
      <c r="BO14" s="678" t="str">
        <f t="shared" si="15"/>
        <v/>
      </c>
      <c r="BP14" s="218"/>
      <c r="BQ14" s="219"/>
      <c r="BR14" s="205">
        <v>4</v>
      </c>
      <c r="BS14" s="220">
        <f t="shared" si="54"/>
        <v>334</v>
      </c>
      <c r="BT14" s="221">
        <v>381</v>
      </c>
      <c r="BU14" s="207">
        <f t="shared" si="55"/>
        <v>4</v>
      </c>
      <c r="BV14" s="222">
        <f t="shared" si="55"/>
        <v>18</v>
      </c>
      <c r="BW14" s="209"/>
      <c r="BX14" s="210">
        <v>4</v>
      </c>
      <c r="BY14" s="211"/>
      <c r="BZ14" s="212">
        <f t="shared" si="16"/>
        <v>4</v>
      </c>
      <c r="CA14" s="212">
        <f t="shared" si="16"/>
        <v>18</v>
      </c>
      <c r="CB14" s="213">
        <v>6</v>
      </c>
      <c r="CC14" s="214">
        <f>CB7-CA14</f>
        <v>10</v>
      </c>
      <c r="CD14" s="215">
        <f t="shared" si="17"/>
        <v>1</v>
      </c>
      <c r="CE14" s="216">
        <f t="shared" si="18"/>
        <v>-2</v>
      </c>
      <c r="CF14" s="217">
        <f t="shared" si="19"/>
        <v>1</v>
      </c>
      <c r="CG14" s="218"/>
      <c r="CH14" s="219"/>
      <c r="CI14" s="205">
        <v>4</v>
      </c>
      <c r="CJ14" s="220">
        <f t="shared" si="56"/>
        <v>334</v>
      </c>
      <c r="CK14" s="221">
        <v>381</v>
      </c>
      <c r="CL14" s="207">
        <f t="shared" si="57"/>
        <v>4</v>
      </c>
      <c r="CM14" s="222">
        <f t="shared" si="57"/>
        <v>18</v>
      </c>
      <c r="CN14" s="209"/>
      <c r="CO14" s="210">
        <v>4</v>
      </c>
      <c r="CP14" s="211"/>
      <c r="CQ14" s="212">
        <f t="shared" si="20"/>
        <v>4</v>
      </c>
      <c r="CR14" s="212">
        <f t="shared" si="20"/>
        <v>18</v>
      </c>
      <c r="CS14" s="676"/>
      <c r="CT14" s="677">
        <f>CS7-CR14</f>
        <v>-1</v>
      </c>
      <c r="CU14" s="677">
        <f t="shared" si="21"/>
        <v>0</v>
      </c>
      <c r="CV14" s="677">
        <f t="shared" si="22"/>
        <v>4</v>
      </c>
      <c r="CW14" s="678" t="str">
        <f t="shared" si="23"/>
        <v/>
      </c>
      <c r="CX14" s="218"/>
      <c r="CY14" s="219"/>
      <c r="CZ14" s="205">
        <v>4</v>
      </c>
      <c r="DA14" s="220">
        <f t="shared" si="58"/>
        <v>334</v>
      </c>
      <c r="DB14" s="221">
        <v>381</v>
      </c>
      <c r="DC14" s="207">
        <f t="shared" si="59"/>
        <v>4</v>
      </c>
      <c r="DD14" s="222">
        <f t="shared" si="59"/>
        <v>18</v>
      </c>
      <c r="DE14" s="209"/>
      <c r="DF14" s="210">
        <v>4</v>
      </c>
      <c r="DG14" s="211"/>
      <c r="DH14" s="212">
        <f t="shared" si="24"/>
        <v>4</v>
      </c>
      <c r="DI14" s="212">
        <f t="shared" si="24"/>
        <v>18</v>
      </c>
      <c r="DJ14" s="676"/>
      <c r="DK14" s="677">
        <f>DJ7-DI14</f>
        <v>4</v>
      </c>
      <c r="DL14" s="677">
        <f t="shared" si="25"/>
        <v>1</v>
      </c>
      <c r="DM14" s="677">
        <f t="shared" si="26"/>
        <v>4</v>
      </c>
      <c r="DN14" s="678" t="str">
        <f t="shared" si="27"/>
        <v/>
      </c>
      <c r="DO14" s="218"/>
      <c r="DP14" s="219"/>
      <c r="DQ14" s="205">
        <v>4</v>
      </c>
      <c r="DR14" s="220">
        <f t="shared" si="60"/>
        <v>334</v>
      </c>
      <c r="DS14" s="221">
        <v>381</v>
      </c>
      <c r="DT14" s="207">
        <f t="shared" si="61"/>
        <v>4</v>
      </c>
      <c r="DU14" s="222">
        <f t="shared" si="61"/>
        <v>18</v>
      </c>
      <c r="DV14" s="209"/>
      <c r="DW14" s="210">
        <v>4</v>
      </c>
      <c r="DX14" s="211"/>
      <c r="DY14" s="212">
        <f t="shared" si="28"/>
        <v>4</v>
      </c>
      <c r="DZ14" s="212">
        <f t="shared" si="28"/>
        <v>18</v>
      </c>
      <c r="EA14" s="676"/>
      <c r="EB14" s="677">
        <f>EA7-DZ14</f>
        <v>7</v>
      </c>
      <c r="EC14" s="677">
        <f t="shared" si="29"/>
        <v>1</v>
      </c>
      <c r="ED14" s="677">
        <f t="shared" si="30"/>
        <v>4</v>
      </c>
      <c r="EE14" s="678" t="str">
        <f t="shared" si="31"/>
        <v/>
      </c>
      <c r="EF14" s="218"/>
      <c r="EG14" s="219"/>
      <c r="EH14" s="205">
        <v>4</v>
      </c>
      <c r="EI14" s="220">
        <f t="shared" si="62"/>
        <v>334</v>
      </c>
      <c r="EJ14" s="221">
        <v>381</v>
      </c>
      <c r="EK14" s="207">
        <f t="shared" si="63"/>
        <v>4</v>
      </c>
      <c r="EL14" s="222">
        <f t="shared" si="63"/>
        <v>18</v>
      </c>
      <c r="EM14" s="209"/>
      <c r="EN14" s="210">
        <v>4</v>
      </c>
      <c r="EO14" s="211"/>
      <c r="EP14" s="212">
        <f t="shared" si="32"/>
        <v>4</v>
      </c>
      <c r="EQ14" s="212">
        <f t="shared" si="32"/>
        <v>18</v>
      </c>
      <c r="ER14" s="213">
        <v>7</v>
      </c>
      <c r="ES14" s="214">
        <f>ER7-EQ14</f>
        <v>4</v>
      </c>
      <c r="ET14" s="215">
        <f t="shared" si="33"/>
        <v>1</v>
      </c>
      <c r="EU14" s="216">
        <f t="shared" si="34"/>
        <v>-3</v>
      </c>
      <c r="EV14" s="217">
        <f t="shared" si="35"/>
        <v>0</v>
      </c>
      <c r="EW14" s="218"/>
      <c r="EX14" s="219"/>
      <c r="EY14" s="205">
        <v>4</v>
      </c>
      <c r="EZ14" s="220">
        <f t="shared" si="64"/>
        <v>334</v>
      </c>
      <c r="FA14" s="221">
        <v>381</v>
      </c>
      <c r="FB14" s="207">
        <f t="shared" si="65"/>
        <v>4</v>
      </c>
      <c r="FC14" s="222">
        <f t="shared" si="65"/>
        <v>18</v>
      </c>
      <c r="FD14" s="209"/>
      <c r="FE14" s="210">
        <v>4</v>
      </c>
      <c r="FF14" s="211"/>
      <c r="FG14" s="212">
        <f t="shared" si="36"/>
        <v>4</v>
      </c>
      <c r="FH14" s="212">
        <f t="shared" si="36"/>
        <v>18</v>
      </c>
      <c r="FI14" s="213">
        <v>7</v>
      </c>
      <c r="FJ14" s="214">
        <f>FI7-FH14</f>
        <v>10</v>
      </c>
      <c r="FK14" s="215">
        <f t="shared" si="37"/>
        <v>1</v>
      </c>
      <c r="FL14" s="216">
        <f t="shared" si="38"/>
        <v>-3</v>
      </c>
      <c r="FM14" s="217">
        <f t="shared" si="39"/>
        <v>0</v>
      </c>
      <c r="FN14" s="218"/>
      <c r="FO14" s="219"/>
      <c r="FP14" s="205">
        <v>4</v>
      </c>
      <c r="FQ14" s="220">
        <f t="shared" si="66"/>
        <v>334</v>
      </c>
      <c r="FR14" s="221">
        <v>381</v>
      </c>
      <c r="FS14" s="207">
        <f t="shared" si="67"/>
        <v>4</v>
      </c>
      <c r="FT14" s="222">
        <f t="shared" si="67"/>
        <v>18</v>
      </c>
      <c r="FU14" s="209"/>
      <c r="FV14" s="210">
        <v>4</v>
      </c>
      <c r="FW14" s="211"/>
      <c r="FX14" s="212">
        <f t="shared" si="40"/>
        <v>4</v>
      </c>
      <c r="FY14" s="212">
        <f t="shared" si="40"/>
        <v>18</v>
      </c>
      <c r="FZ14" s="213">
        <v>4</v>
      </c>
      <c r="GA14" s="214">
        <f>FZ7-FY14</f>
        <v>-2</v>
      </c>
      <c r="GB14" s="215">
        <f t="shared" si="41"/>
        <v>0</v>
      </c>
      <c r="GC14" s="216">
        <f t="shared" si="42"/>
        <v>0</v>
      </c>
      <c r="GD14" s="217">
        <f t="shared" si="43"/>
        <v>2</v>
      </c>
      <c r="GE14" s="218"/>
      <c r="GF14" s="219"/>
      <c r="GG14" s="205">
        <v>4</v>
      </c>
      <c r="GH14" s="220">
        <f t="shared" si="68"/>
        <v>334</v>
      </c>
      <c r="GI14" s="221">
        <v>381</v>
      </c>
      <c r="GJ14" s="207">
        <f t="shared" si="69"/>
        <v>4</v>
      </c>
      <c r="GK14" s="222">
        <f t="shared" si="69"/>
        <v>18</v>
      </c>
      <c r="GL14" s="209"/>
      <c r="GM14" s="210">
        <v>4</v>
      </c>
      <c r="GN14" s="211"/>
      <c r="GO14" s="212">
        <f t="shared" si="44"/>
        <v>4</v>
      </c>
      <c r="GP14" s="212">
        <f t="shared" si="44"/>
        <v>18</v>
      </c>
      <c r="GQ14" s="676"/>
      <c r="GR14" s="677">
        <f>GQ7-GP14</f>
        <v>3</v>
      </c>
      <c r="GS14" s="677">
        <f t="shared" si="45"/>
        <v>1</v>
      </c>
      <c r="GT14" s="677">
        <f t="shared" si="46"/>
        <v>4</v>
      </c>
      <c r="GU14" s="678" t="str">
        <f t="shared" si="47"/>
        <v/>
      </c>
      <c r="GV14" s="223"/>
      <c r="GW14" s="224"/>
    </row>
    <row r="15" spans="1:205" s="225" customFormat="1" ht="16.149999999999999" customHeight="1">
      <c r="A15" s="204"/>
      <c r="B15" s="205">
        <v>5</v>
      </c>
      <c r="C15" s="206">
        <v>514</v>
      </c>
      <c r="D15" s="206">
        <v>226</v>
      </c>
      <c r="E15" s="207">
        <v>5</v>
      </c>
      <c r="F15" s="208">
        <v>14</v>
      </c>
      <c r="G15" s="209"/>
      <c r="H15" s="210">
        <v>5</v>
      </c>
      <c r="I15" s="211"/>
      <c r="J15" s="212">
        <f t="shared" si="0"/>
        <v>5</v>
      </c>
      <c r="K15" s="212">
        <f t="shared" si="0"/>
        <v>14</v>
      </c>
      <c r="L15" s="676"/>
      <c r="M15" s="677">
        <f>L7-K15</f>
        <v>-4</v>
      </c>
      <c r="N15" s="677">
        <f t="shared" si="1"/>
        <v>0</v>
      </c>
      <c r="O15" s="677">
        <f t="shared" si="2"/>
        <v>5</v>
      </c>
      <c r="P15" s="678" t="str">
        <f t="shared" si="3"/>
        <v/>
      </c>
      <c r="Q15" s="218"/>
      <c r="R15" s="219"/>
      <c r="S15" s="205">
        <v>5</v>
      </c>
      <c r="T15" s="220">
        <f t="shared" si="48"/>
        <v>514</v>
      </c>
      <c r="U15" s="221">
        <v>381</v>
      </c>
      <c r="V15" s="207">
        <f t="shared" si="49"/>
        <v>5</v>
      </c>
      <c r="W15" s="222">
        <f t="shared" si="49"/>
        <v>14</v>
      </c>
      <c r="X15" s="209"/>
      <c r="Y15" s="210">
        <v>5</v>
      </c>
      <c r="Z15" s="211"/>
      <c r="AA15" s="212">
        <f t="shared" si="4"/>
        <v>5</v>
      </c>
      <c r="AB15" s="212">
        <f t="shared" si="4"/>
        <v>14</v>
      </c>
      <c r="AC15" s="213">
        <v>7</v>
      </c>
      <c r="AD15" s="214">
        <f>AC7-AB15</f>
        <v>10</v>
      </c>
      <c r="AE15" s="215">
        <f t="shared" si="5"/>
        <v>1</v>
      </c>
      <c r="AF15" s="216">
        <f t="shared" si="6"/>
        <v>-2</v>
      </c>
      <c r="AG15" s="217">
        <f t="shared" si="7"/>
        <v>1</v>
      </c>
      <c r="AH15" s="218"/>
      <c r="AI15" s="219"/>
      <c r="AJ15" s="205">
        <v>5</v>
      </c>
      <c r="AK15" s="220">
        <f t="shared" si="50"/>
        <v>514</v>
      </c>
      <c r="AL15" s="221">
        <v>381</v>
      </c>
      <c r="AM15" s="207">
        <f t="shared" si="51"/>
        <v>5</v>
      </c>
      <c r="AN15" s="222">
        <f t="shared" si="51"/>
        <v>14</v>
      </c>
      <c r="AO15" s="209"/>
      <c r="AP15" s="210">
        <v>5</v>
      </c>
      <c r="AQ15" s="211"/>
      <c r="AR15" s="212">
        <f t="shared" si="8"/>
        <v>5</v>
      </c>
      <c r="AS15" s="212">
        <f t="shared" si="8"/>
        <v>14</v>
      </c>
      <c r="AT15" s="213">
        <v>6</v>
      </c>
      <c r="AU15" s="214">
        <f>AT7-AS15</f>
        <v>-8</v>
      </c>
      <c r="AV15" s="215">
        <f t="shared" si="9"/>
        <v>0</v>
      </c>
      <c r="AW15" s="216">
        <f t="shared" si="10"/>
        <v>-1</v>
      </c>
      <c r="AX15" s="217">
        <f t="shared" si="11"/>
        <v>1</v>
      </c>
      <c r="AY15" s="218"/>
      <c r="AZ15" s="219"/>
      <c r="BA15" s="205">
        <v>5</v>
      </c>
      <c r="BB15" s="220">
        <f t="shared" si="52"/>
        <v>514</v>
      </c>
      <c r="BC15" s="221">
        <v>381</v>
      </c>
      <c r="BD15" s="207">
        <f t="shared" si="53"/>
        <v>5</v>
      </c>
      <c r="BE15" s="222">
        <f t="shared" si="53"/>
        <v>14</v>
      </c>
      <c r="BF15" s="209"/>
      <c r="BG15" s="210">
        <v>5</v>
      </c>
      <c r="BH15" s="211"/>
      <c r="BI15" s="212">
        <f t="shared" si="12"/>
        <v>5</v>
      </c>
      <c r="BJ15" s="212">
        <f t="shared" si="12"/>
        <v>14</v>
      </c>
      <c r="BK15" s="676"/>
      <c r="BL15" s="677">
        <f>BK7-BJ15</f>
        <v>12</v>
      </c>
      <c r="BM15" s="677">
        <f t="shared" si="13"/>
        <v>1</v>
      </c>
      <c r="BN15" s="677">
        <f t="shared" si="14"/>
        <v>5</v>
      </c>
      <c r="BO15" s="678" t="str">
        <f t="shared" si="15"/>
        <v/>
      </c>
      <c r="BP15" s="218"/>
      <c r="BQ15" s="219"/>
      <c r="BR15" s="205">
        <v>5</v>
      </c>
      <c r="BS15" s="220">
        <f t="shared" si="54"/>
        <v>514</v>
      </c>
      <c r="BT15" s="221">
        <v>381</v>
      </c>
      <c r="BU15" s="207">
        <f t="shared" si="55"/>
        <v>5</v>
      </c>
      <c r="BV15" s="222">
        <f t="shared" si="55"/>
        <v>14</v>
      </c>
      <c r="BW15" s="209"/>
      <c r="BX15" s="210">
        <v>5</v>
      </c>
      <c r="BY15" s="211"/>
      <c r="BZ15" s="212">
        <f t="shared" si="16"/>
        <v>5</v>
      </c>
      <c r="CA15" s="212">
        <f t="shared" si="16"/>
        <v>14</v>
      </c>
      <c r="CB15" s="213">
        <v>7</v>
      </c>
      <c r="CC15" s="214">
        <f>CB7-CA15</f>
        <v>14</v>
      </c>
      <c r="CD15" s="215">
        <f t="shared" si="17"/>
        <v>1</v>
      </c>
      <c r="CE15" s="216">
        <f t="shared" si="18"/>
        <v>-2</v>
      </c>
      <c r="CF15" s="217">
        <f t="shared" si="19"/>
        <v>1</v>
      </c>
      <c r="CG15" s="218"/>
      <c r="CH15" s="219"/>
      <c r="CI15" s="205">
        <v>5</v>
      </c>
      <c r="CJ15" s="220">
        <f t="shared" si="56"/>
        <v>514</v>
      </c>
      <c r="CK15" s="221">
        <v>381</v>
      </c>
      <c r="CL15" s="207">
        <f t="shared" si="57"/>
        <v>5</v>
      </c>
      <c r="CM15" s="222">
        <f t="shared" si="57"/>
        <v>14</v>
      </c>
      <c r="CN15" s="209"/>
      <c r="CO15" s="210">
        <v>5</v>
      </c>
      <c r="CP15" s="211"/>
      <c r="CQ15" s="212">
        <f t="shared" si="20"/>
        <v>5</v>
      </c>
      <c r="CR15" s="212">
        <f t="shared" si="20"/>
        <v>14</v>
      </c>
      <c r="CS15" s="676"/>
      <c r="CT15" s="677">
        <f>CS7-CR15</f>
        <v>3</v>
      </c>
      <c r="CU15" s="677">
        <f t="shared" si="21"/>
        <v>1</v>
      </c>
      <c r="CV15" s="677">
        <f t="shared" si="22"/>
        <v>5</v>
      </c>
      <c r="CW15" s="678" t="str">
        <f t="shared" si="23"/>
        <v/>
      </c>
      <c r="CX15" s="218"/>
      <c r="CY15" s="219"/>
      <c r="CZ15" s="205">
        <v>5</v>
      </c>
      <c r="DA15" s="220">
        <f t="shared" si="58"/>
        <v>514</v>
      </c>
      <c r="DB15" s="221">
        <v>381</v>
      </c>
      <c r="DC15" s="207">
        <f t="shared" si="59"/>
        <v>5</v>
      </c>
      <c r="DD15" s="222">
        <f t="shared" si="59"/>
        <v>14</v>
      </c>
      <c r="DE15" s="209"/>
      <c r="DF15" s="210">
        <v>5</v>
      </c>
      <c r="DG15" s="211"/>
      <c r="DH15" s="212">
        <f t="shared" si="24"/>
        <v>5</v>
      </c>
      <c r="DI15" s="212">
        <f t="shared" si="24"/>
        <v>14</v>
      </c>
      <c r="DJ15" s="676"/>
      <c r="DK15" s="677">
        <f>DJ7-DI15</f>
        <v>8</v>
      </c>
      <c r="DL15" s="677">
        <f t="shared" si="25"/>
        <v>1</v>
      </c>
      <c r="DM15" s="677">
        <f t="shared" si="26"/>
        <v>5</v>
      </c>
      <c r="DN15" s="678" t="str">
        <f t="shared" si="27"/>
        <v/>
      </c>
      <c r="DO15" s="218"/>
      <c r="DP15" s="219"/>
      <c r="DQ15" s="205">
        <v>5</v>
      </c>
      <c r="DR15" s="220">
        <f t="shared" si="60"/>
        <v>514</v>
      </c>
      <c r="DS15" s="221">
        <v>381</v>
      </c>
      <c r="DT15" s="207">
        <f t="shared" si="61"/>
        <v>5</v>
      </c>
      <c r="DU15" s="222">
        <f t="shared" si="61"/>
        <v>14</v>
      </c>
      <c r="DV15" s="209"/>
      <c r="DW15" s="210">
        <v>5</v>
      </c>
      <c r="DX15" s="211"/>
      <c r="DY15" s="212">
        <f t="shared" si="28"/>
        <v>5</v>
      </c>
      <c r="DZ15" s="212">
        <f t="shared" si="28"/>
        <v>14</v>
      </c>
      <c r="EA15" s="676"/>
      <c r="EB15" s="677">
        <f>EA7-DZ15</f>
        <v>11</v>
      </c>
      <c r="EC15" s="677">
        <f t="shared" si="29"/>
        <v>1</v>
      </c>
      <c r="ED15" s="677">
        <f t="shared" si="30"/>
        <v>5</v>
      </c>
      <c r="EE15" s="678" t="str">
        <f t="shared" si="31"/>
        <v/>
      </c>
      <c r="EF15" s="218"/>
      <c r="EG15" s="219"/>
      <c r="EH15" s="205">
        <v>5</v>
      </c>
      <c r="EI15" s="220">
        <f t="shared" si="62"/>
        <v>514</v>
      </c>
      <c r="EJ15" s="221">
        <v>381</v>
      </c>
      <c r="EK15" s="207">
        <f t="shared" si="63"/>
        <v>5</v>
      </c>
      <c r="EL15" s="222">
        <f t="shared" si="63"/>
        <v>14</v>
      </c>
      <c r="EM15" s="209"/>
      <c r="EN15" s="210">
        <v>5</v>
      </c>
      <c r="EO15" s="211"/>
      <c r="EP15" s="212">
        <f t="shared" si="32"/>
        <v>5</v>
      </c>
      <c r="EQ15" s="212">
        <f t="shared" si="32"/>
        <v>14</v>
      </c>
      <c r="ER15" s="213">
        <v>6</v>
      </c>
      <c r="ES15" s="214">
        <f>ER7-EQ15</f>
        <v>8</v>
      </c>
      <c r="ET15" s="215">
        <f t="shared" si="33"/>
        <v>1</v>
      </c>
      <c r="EU15" s="216">
        <f t="shared" si="34"/>
        <v>-1</v>
      </c>
      <c r="EV15" s="217">
        <f t="shared" si="35"/>
        <v>2</v>
      </c>
      <c r="EW15" s="218"/>
      <c r="EX15" s="219"/>
      <c r="EY15" s="205">
        <v>5</v>
      </c>
      <c r="EZ15" s="220">
        <f t="shared" si="64"/>
        <v>514</v>
      </c>
      <c r="FA15" s="221">
        <v>381</v>
      </c>
      <c r="FB15" s="207">
        <f t="shared" si="65"/>
        <v>5</v>
      </c>
      <c r="FC15" s="222">
        <f t="shared" si="65"/>
        <v>14</v>
      </c>
      <c r="FD15" s="209"/>
      <c r="FE15" s="210">
        <v>5</v>
      </c>
      <c r="FF15" s="211"/>
      <c r="FG15" s="212">
        <f t="shared" si="36"/>
        <v>5</v>
      </c>
      <c r="FH15" s="212">
        <f t="shared" si="36"/>
        <v>14</v>
      </c>
      <c r="FI15" s="213">
        <v>7</v>
      </c>
      <c r="FJ15" s="214">
        <f>FI7-FH15</f>
        <v>14</v>
      </c>
      <c r="FK15" s="215">
        <f t="shared" si="37"/>
        <v>1</v>
      </c>
      <c r="FL15" s="216">
        <f t="shared" si="38"/>
        <v>-2</v>
      </c>
      <c r="FM15" s="217">
        <f t="shared" si="39"/>
        <v>1</v>
      </c>
      <c r="FN15" s="218"/>
      <c r="FO15" s="219"/>
      <c r="FP15" s="205">
        <v>5</v>
      </c>
      <c r="FQ15" s="220">
        <f t="shared" si="66"/>
        <v>514</v>
      </c>
      <c r="FR15" s="221">
        <v>381</v>
      </c>
      <c r="FS15" s="207">
        <f t="shared" si="67"/>
        <v>5</v>
      </c>
      <c r="FT15" s="222">
        <f t="shared" si="67"/>
        <v>14</v>
      </c>
      <c r="FU15" s="209"/>
      <c r="FV15" s="210">
        <v>5</v>
      </c>
      <c r="FW15" s="211"/>
      <c r="FX15" s="212">
        <f t="shared" si="40"/>
        <v>5</v>
      </c>
      <c r="FY15" s="212">
        <f t="shared" si="40"/>
        <v>14</v>
      </c>
      <c r="FZ15" s="213">
        <v>6</v>
      </c>
      <c r="GA15" s="214">
        <f>FZ7-FY15</f>
        <v>2</v>
      </c>
      <c r="GB15" s="215">
        <f t="shared" si="41"/>
        <v>1</v>
      </c>
      <c r="GC15" s="216">
        <f t="shared" si="42"/>
        <v>-1</v>
      </c>
      <c r="GD15" s="217">
        <f t="shared" si="43"/>
        <v>2</v>
      </c>
      <c r="GE15" s="218"/>
      <c r="GF15" s="219"/>
      <c r="GG15" s="205">
        <v>5</v>
      </c>
      <c r="GH15" s="220">
        <f t="shared" si="68"/>
        <v>514</v>
      </c>
      <c r="GI15" s="221">
        <v>381</v>
      </c>
      <c r="GJ15" s="207">
        <f t="shared" si="69"/>
        <v>5</v>
      </c>
      <c r="GK15" s="222">
        <f t="shared" si="69"/>
        <v>14</v>
      </c>
      <c r="GL15" s="209"/>
      <c r="GM15" s="210">
        <v>5</v>
      </c>
      <c r="GN15" s="211"/>
      <c r="GO15" s="212">
        <f t="shared" si="44"/>
        <v>5</v>
      </c>
      <c r="GP15" s="212">
        <f t="shared" si="44"/>
        <v>14</v>
      </c>
      <c r="GQ15" s="676"/>
      <c r="GR15" s="677">
        <f>GQ7-GP15</f>
        <v>7</v>
      </c>
      <c r="GS15" s="677">
        <f t="shared" si="45"/>
        <v>1</v>
      </c>
      <c r="GT15" s="677">
        <f t="shared" si="46"/>
        <v>5</v>
      </c>
      <c r="GU15" s="678" t="str">
        <f t="shared" si="47"/>
        <v/>
      </c>
      <c r="GV15" s="223"/>
      <c r="GW15" s="224"/>
    </row>
    <row r="16" spans="1:205" s="225" customFormat="1" ht="16.149999999999999" customHeight="1">
      <c r="A16" s="204"/>
      <c r="B16" s="205">
        <v>6</v>
      </c>
      <c r="C16" s="206">
        <v>335</v>
      </c>
      <c r="D16" s="206">
        <v>359</v>
      </c>
      <c r="E16" s="207">
        <v>4</v>
      </c>
      <c r="F16" s="208">
        <v>2</v>
      </c>
      <c r="G16" s="209"/>
      <c r="H16" s="210">
        <v>6</v>
      </c>
      <c r="I16" s="211"/>
      <c r="J16" s="212">
        <f t="shared" si="0"/>
        <v>4</v>
      </c>
      <c r="K16" s="212">
        <f t="shared" si="0"/>
        <v>2</v>
      </c>
      <c r="L16" s="676"/>
      <c r="M16" s="677">
        <f>L7-K16</f>
        <v>8</v>
      </c>
      <c r="N16" s="677">
        <f t="shared" si="1"/>
        <v>1</v>
      </c>
      <c r="O16" s="677">
        <f t="shared" si="2"/>
        <v>4</v>
      </c>
      <c r="P16" s="678" t="str">
        <f t="shared" si="3"/>
        <v/>
      </c>
      <c r="Q16" s="218"/>
      <c r="R16" s="219"/>
      <c r="S16" s="205">
        <v>6</v>
      </c>
      <c r="T16" s="220">
        <f t="shared" si="48"/>
        <v>335</v>
      </c>
      <c r="U16" s="221">
        <v>381</v>
      </c>
      <c r="V16" s="207">
        <f t="shared" si="49"/>
        <v>4</v>
      </c>
      <c r="W16" s="222">
        <f t="shared" si="49"/>
        <v>2</v>
      </c>
      <c r="X16" s="209"/>
      <c r="Y16" s="210">
        <v>6</v>
      </c>
      <c r="Z16" s="211"/>
      <c r="AA16" s="212">
        <f t="shared" si="4"/>
        <v>4</v>
      </c>
      <c r="AB16" s="212">
        <f t="shared" si="4"/>
        <v>2</v>
      </c>
      <c r="AC16" s="213">
        <v>6</v>
      </c>
      <c r="AD16" s="214">
        <f>AC7-AB16</f>
        <v>22</v>
      </c>
      <c r="AE16" s="215">
        <f t="shared" si="5"/>
        <v>2</v>
      </c>
      <c r="AF16" s="216">
        <f t="shared" si="6"/>
        <v>-2</v>
      </c>
      <c r="AG16" s="217">
        <f t="shared" si="7"/>
        <v>2</v>
      </c>
      <c r="AH16" s="218"/>
      <c r="AI16" s="219"/>
      <c r="AJ16" s="205">
        <v>6</v>
      </c>
      <c r="AK16" s="220">
        <f t="shared" si="50"/>
        <v>335</v>
      </c>
      <c r="AL16" s="221">
        <v>381</v>
      </c>
      <c r="AM16" s="207">
        <f t="shared" si="51"/>
        <v>4</v>
      </c>
      <c r="AN16" s="222">
        <f t="shared" si="51"/>
        <v>2</v>
      </c>
      <c r="AO16" s="209"/>
      <c r="AP16" s="210">
        <v>6</v>
      </c>
      <c r="AQ16" s="211"/>
      <c r="AR16" s="212">
        <f t="shared" si="8"/>
        <v>4</v>
      </c>
      <c r="AS16" s="212">
        <f t="shared" si="8"/>
        <v>2</v>
      </c>
      <c r="AT16" s="213">
        <v>6</v>
      </c>
      <c r="AU16" s="214">
        <f>AT7-AS16</f>
        <v>4</v>
      </c>
      <c r="AV16" s="215">
        <f t="shared" si="9"/>
        <v>1</v>
      </c>
      <c r="AW16" s="216">
        <f t="shared" si="10"/>
        <v>-2</v>
      </c>
      <c r="AX16" s="217">
        <f t="shared" si="11"/>
        <v>1</v>
      </c>
      <c r="AY16" s="218"/>
      <c r="AZ16" s="219"/>
      <c r="BA16" s="205">
        <v>6</v>
      </c>
      <c r="BB16" s="220">
        <f t="shared" si="52"/>
        <v>335</v>
      </c>
      <c r="BC16" s="221">
        <v>381</v>
      </c>
      <c r="BD16" s="207">
        <f t="shared" si="53"/>
        <v>4</v>
      </c>
      <c r="BE16" s="222">
        <f t="shared" si="53"/>
        <v>2</v>
      </c>
      <c r="BF16" s="209"/>
      <c r="BG16" s="210">
        <v>6</v>
      </c>
      <c r="BH16" s="211"/>
      <c r="BI16" s="212">
        <f t="shared" si="12"/>
        <v>4</v>
      </c>
      <c r="BJ16" s="212">
        <f t="shared" si="12"/>
        <v>2</v>
      </c>
      <c r="BK16" s="676"/>
      <c r="BL16" s="677">
        <f>BK7-BJ16</f>
        <v>24</v>
      </c>
      <c r="BM16" s="677">
        <f t="shared" si="13"/>
        <v>2</v>
      </c>
      <c r="BN16" s="677">
        <f t="shared" si="14"/>
        <v>4</v>
      </c>
      <c r="BO16" s="678" t="str">
        <f t="shared" si="15"/>
        <v/>
      </c>
      <c r="BP16" s="218"/>
      <c r="BQ16" s="219"/>
      <c r="BR16" s="205">
        <v>6</v>
      </c>
      <c r="BS16" s="220">
        <f t="shared" si="54"/>
        <v>335</v>
      </c>
      <c r="BT16" s="221">
        <v>381</v>
      </c>
      <c r="BU16" s="207">
        <f t="shared" si="55"/>
        <v>4</v>
      </c>
      <c r="BV16" s="222">
        <f t="shared" si="55"/>
        <v>2</v>
      </c>
      <c r="BW16" s="209"/>
      <c r="BX16" s="210">
        <v>6</v>
      </c>
      <c r="BY16" s="211"/>
      <c r="BZ16" s="212">
        <f t="shared" si="16"/>
        <v>4</v>
      </c>
      <c r="CA16" s="212">
        <f t="shared" si="16"/>
        <v>2</v>
      </c>
      <c r="CB16" s="213">
        <v>7</v>
      </c>
      <c r="CC16" s="214">
        <f>CB7-CA16</f>
        <v>26</v>
      </c>
      <c r="CD16" s="215">
        <f t="shared" si="17"/>
        <v>2</v>
      </c>
      <c r="CE16" s="216">
        <f t="shared" si="18"/>
        <v>-3</v>
      </c>
      <c r="CF16" s="217">
        <f t="shared" si="19"/>
        <v>1</v>
      </c>
      <c r="CG16" s="218"/>
      <c r="CH16" s="219"/>
      <c r="CI16" s="205">
        <v>6</v>
      </c>
      <c r="CJ16" s="220">
        <f t="shared" si="56"/>
        <v>335</v>
      </c>
      <c r="CK16" s="221">
        <v>381</v>
      </c>
      <c r="CL16" s="207">
        <f t="shared" si="57"/>
        <v>4</v>
      </c>
      <c r="CM16" s="222">
        <f t="shared" si="57"/>
        <v>2</v>
      </c>
      <c r="CN16" s="209"/>
      <c r="CO16" s="210">
        <v>6</v>
      </c>
      <c r="CP16" s="211"/>
      <c r="CQ16" s="212">
        <f t="shared" si="20"/>
        <v>4</v>
      </c>
      <c r="CR16" s="212">
        <f t="shared" si="20"/>
        <v>2</v>
      </c>
      <c r="CS16" s="676"/>
      <c r="CT16" s="677">
        <f>CS7-CR16</f>
        <v>15</v>
      </c>
      <c r="CU16" s="677">
        <f t="shared" si="21"/>
        <v>1</v>
      </c>
      <c r="CV16" s="677">
        <f t="shared" si="22"/>
        <v>4</v>
      </c>
      <c r="CW16" s="678" t="str">
        <f t="shared" si="23"/>
        <v/>
      </c>
      <c r="CX16" s="218"/>
      <c r="CY16" s="219"/>
      <c r="CZ16" s="205">
        <v>6</v>
      </c>
      <c r="DA16" s="220">
        <f t="shared" si="58"/>
        <v>335</v>
      </c>
      <c r="DB16" s="221">
        <v>381</v>
      </c>
      <c r="DC16" s="207">
        <f t="shared" si="59"/>
        <v>4</v>
      </c>
      <c r="DD16" s="222">
        <f t="shared" si="59"/>
        <v>2</v>
      </c>
      <c r="DE16" s="209"/>
      <c r="DF16" s="210">
        <v>6</v>
      </c>
      <c r="DG16" s="211"/>
      <c r="DH16" s="212">
        <f t="shared" si="24"/>
        <v>4</v>
      </c>
      <c r="DI16" s="212">
        <f t="shared" si="24"/>
        <v>2</v>
      </c>
      <c r="DJ16" s="676"/>
      <c r="DK16" s="677">
        <f>DJ7-DI16</f>
        <v>20</v>
      </c>
      <c r="DL16" s="677">
        <f t="shared" si="25"/>
        <v>2</v>
      </c>
      <c r="DM16" s="677">
        <f t="shared" si="26"/>
        <v>4</v>
      </c>
      <c r="DN16" s="678" t="str">
        <f t="shared" si="27"/>
        <v/>
      </c>
      <c r="DO16" s="218"/>
      <c r="DP16" s="219"/>
      <c r="DQ16" s="205">
        <v>6</v>
      </c>
      <c r="DR16" s="220">
        <f t="shared" si="60"/>
        <v>335</v>
      </c>
      <c r="DS16" s="221">
        <v>381</v>
      </c>
      <c r="DT16" s="207">
        <f t="shared" si="61"/>
        <v>4</v>
      </c>
      <c r="DU16" s="222">
        <f t="shared" si="61"/>
        <v>2</v>
      </c>
      <c r="DV16" s="209"/>
      <c r="DW16" s="210">
        <v>6</v>
      </c>
      <c r="DX16" s="211"/>
      <c r="DY16" s="212">
        <f t="shared" si="28"/>
        <v>4</v>
      </c>
      <c r="DZ16" s="212">
        <f t="shared" si="28"/>
        <v>2</v>
      </c>
      <c r="EA16" s="676"/>
      <c r="EB16" s="677">
        <f>EA7-DZ16</f>
        <v>23</v>
      </c>
      <c r="EC16" s="677">
        <f t="shared" si="29"/>
        <v>2</v>
      </c>
      <c r="ED16" s="677">
        <f t="shared" si="30"/>
        <v>4</v>
      </c>
      <c r="EE16" s="678" t="str">
        <f t="shared" si="31"/>
        <v/>
      </c>
      <c r="EF16" s="218"/>
      <c r="EG16" s="219"/>
      <c r="EH16" s="205">
        <v>6</v>
      </c>
      <c r="EI16" s="220">
        <f t="shared" si="62"/>
        <v>335</v>
      </c>
      <c r="EJ16" s="221">
        <v>381</v>
      </c>
      <c r="EK16" s="207">
        <f t="shared" si="63"/>
        <v>4</v>
      </c>
      <c r="EL16" s="222">
        <f t="shared" si="63"/>
        <v>2</v>
      </c>
      <c r="EM16" s="209"/>
      <c r="EN16" s="210">
        <v>6</v>
      </c>
      <c r="EO16" s="211"/>
      <c r="EP16" s="212">
        <f t="shared" si="32"/>
        <v>4</v>
      </c>
      <c r="EQ16" s="212">
        <f t="shared" si="32"/>
        <v>2</v>
      </c>
      <c r="ER16" s="213">
        <v>5</v>
      </c>
      <c r="ES16" s="214">
        <f>ER7-EQ16</f>
        <v>20</v>
      </c>
      <c r="ET16" s="215">
        <f t="shared" si="33"/>
        <v>2</v>
      </c>
      <c r="EU16" s="216">
        <f t="shared" si="34"/>
        <v>-1</v>
      </c>
      <c r="EV16" s="217">
        <f t="shared" si="35"/>
        <v>3</v>
      </c>
      <c r="EW16" s="218"/>
      <c r="EX16" s="219"/>
      <c r="EY16" s="205">
        <v>6</v>
      </c>
      <c r="EZ16" s="220">
        <f t="shared" si="64"/>
        <v>335</v>
      </c>
      <c r="FA16" s="221">
        <v>381</v>
      </c>
      <c r="FB16" s="207">
        <f t="shared" si="65"/>
        <v>4</v>
      </c>
      <c r="FC16" s="222">
        <f t="shared" si="65"/>
        <v>2</v>
      </c>
      <c r="FD16" s="209"/>
      <c r="FE16" s="210">
        <v>6</v>
      </c>
      <c r="FF16" s="211"/>
      <c r="FG16" s="212">
        <f t="shared" si="36"/>
        <v>4</v>
      </c>
      <c r="FH16" s="212">
        <f t="shared" si="36"/>
        <v>2</v>
      </c>
      <c r="FI16" s="213">
        <v>6</v>
      </c>
      <c r="FJ16" s="214">
        <f>FI7-FH16</f>
        <v>26</v>
      </c>
      <c r="FK16" s="215">
        <f t="shared" si="37"/>
        <v>2</v>
      </c>
      <c r="FL16" s="216">
        <f t="shared" si="38"/>
        <v>-2</v>
      </c>
      <c r="FM16" s="217">
        <f t="shared" si="39"/>
        <v>2</v>
      </c>
      <c r="FN16" s="218"/>
      <c r="FO16" s="219"/>
      <c r="FP16" s="205">
        <v>6</v>
      </c>
      <c r="FQ16" s="220">
        <f t="shared" si="66"/>
        <v>335</v>
      </c>
      <c r="FR16" s="221">
        <v>381</v>
      </c>
      <c r="FS16" s="207">
        <f t="shared" si="67"/>
        <v>4</v>
      </c>
      <c r="FT16" s="222">
        <f t="shared" si="67"/>
        <v>2</v>
      </c>
      <c r="FU16" s="209"/>
      <c r="FV16" s="210">
        <v>6</v>
      </c>
      <c r="FW16" s="211"/>
      <c r="FX16" s="212">
        <f t="shared" si="40"/>
        <v>4</v>
      </c>
      <c r="FY16" s="212">
        <f t="shared" si="40"/>
        <v>2</v>
      </c>
      <c r="FZ16" s="213">
        <v>5</v>
      </c>
      <c r="GA16" s="214">
        <f>FZ7-FY16</f>
        <v>14</v>
      </c>
      <c r="GB16" s="215">
        <f t="shared" si="41"/>
        <v>1</v>
      </c>
      <c r="GC16" s="216">
        <f t="shared" si="42"/>
        <v>-1</v>
      </c>
      <c r="GD16" s="217">
        <f t="shared" si="43"/>
        <v>2</v>
      </c>
      <c r="GE16" s="218"/>
      <c r="GF16" s="219"/>
      <c r="GG16" s="205">
        <v>6</v>
      </c>
      <c r="GH16" s="220">
        <f t="shared" si="68"/>
        <v>335</v>
      </c>
      <c r="GI16" s="221">
        <v>381</v>
      </c>
      <c r="GJ16" s="207">
        <f t="shared" si="69"/>
        <v>4</v>
      </c>
      <c r="GK16" s="222">
        <f t="shared" si="69"/>
        <v>2</v>
      </c>
      <c r="GL16" s="209"/>
      <c r="GM16" s="210">
        <v>6</v>
      </c>
      <c r="GN16" s="211"/>
      <c r="GO16" s="212">
        <f t="shared" si="44"/>
        <v>4</v>
      </c>
      <c r="GP16" s="212">
        <f t="shared" si="44"/>
        <v>2</v>
      </c>
      <c r="GQ16" s="676"/>
      <c r="GR16" s="677">
        <f>GQ7-GP16</f>
        <v>19</v>
      </c>
      <c r="GS16" s="677">
        <f t="shared" si="45"/>
        <v>2</v>
      </c>
      <c r="GT16" s="677">
        <f t="shared" si="46"/>
        <v>4</v>
      </c>
      <c r="GU16" s="678" t="str">
        <f t="shared" si="47"/>
        <v/>
      </c>
      <c r="GV16" s="223"/>
      <c r="GW16" s="224"/>
    </row>
    <row r="17" spans="1:205" s="225" customFormat="1" ht="16.149999999999999" customHeight="1">
      <c r="A17" s="204"/>
      <c r="B17" s="205">
        <v>7</v>
      </c>
      <c r="C17" s="206">
        <v>147</v>
      </c>
      <c r="D17" s="206">
        <v>383</v>
      </c>
      <c r="E17" s="207">
        <v>3</v>
      </c>
      <c r="F17" s="208">
        <v>8</v>
      </c>
      <c r="G17" s="209"/>
      <c r="H17" s="210">
        <v>7</v>
      </c>
      <c r="I17" s="211"/>
      <c r="J17" s="212">
        <f t="shared" si="0"/>
        <v>3</v>
      </c>
      <c r="K17" s="212">
        <f t="shared" si="0"/>
        <v>8</v>
      </c>
      <c r="L17" s="676"/>
      <c r="M17" s="677">
        <f>L7-K17</f>
        <v>2</v>
      </c>
      <c r="N17" s="677">
        <f t="shared" si="1"/>
        <v>1</v>
      </c>
      <c r="O17" s="677">
        <f t="shared" si="2"/>
        <v>3</v>
      </c>
      <c r="P17" s="678" t="str">
        <f t="shared" si="3"/>
        <v/>
      </c>
      <c r="Q17" s="218"/>
      <c r="R17" s="219"/>
      <c r="S17" s="205">
        <v>7</v>
      </c>
      <c r="T17" s="220">
        <f t="shared" si="48"/>
        <v>147</v>
      </c>
      <c r="U17" s="221">
        <v>381</v>
      </c>
      <c r="V17" s="207">
        <f t="shared" si="49"/>
        <v>3</v>
      </c>
      <c r="W17" s="222">
        <f t="shared" si="49"/>
        <v>8</v>
      </c>
      <c r="X17" s="209"/>
      <c r="Y17" s="210">
        <v>7</v>
      </c>
      <c r="Z17" s="211"/>
      <c r="AA17" s="212">
        <f t="shared" si="4"/>
        <v>3</v>
      </c>
      <c r="AB17" s="212">
        <f t="shared" si="4"/>
        <v>8</v>
      </c>
      <c r="AC17" s="679">
        <v>2</v>
      </c>
      <c r="AD17" s="214">
        <f>AC7-AB17</f>
        <v>16</v>
      </c>
      <c r="AE17" s="215">
        <f t="shared" si="5"/>
        <v>1</v>
      </c>
      <c r="AF17" s="216">
        <f t="shared" si="6"/>
        <v>1</v>
      </c>
      <c r="AG17" s="217">
        <f t="shared" si="7"/>
        <v>4</v>
      </c>
      <c r="AH17" s="218"/>
      <c r="AI17" s="219"/>
      <c r="AJ17" s="205">
        <v>7</v>
      </c>
      <c r="AK17" s="220">
        <f t="shared" si="50"/>
        <v>147</v>
      </c>
      <c r="AL17" s="221">
        <v>381</v>
      </c>
      <c r="AM17" s="207">
        <f t="shared" si="51"/>
        <v>3</v>
      </c>
      <c r="AN17" s="222">
        <f t="shared" si="51"/>
        <v>8</v>
      </c>
      <c r="AO17" s="209"/>
      <c r="AP17" s="210">
        <v>7</v>
      </c>
      <c r="AQ17" s="211"/>
      <c r="AR17" s="212">
        <f t="shared" si="8"/>
        <v>3</v>
      </c>
      <c r="AS17" s="212">
        <f t="shared" si="8"/>
        <v>8</v>
      </c>
      <c r="AT17" s="213">
        <v>4</v>
      </c>
      <c r="AU17" s="214">
        <f>AT7-AS17</f>
        <v>-2</v>
      </c>
      <c r="AV17" s="215">
        <f t="shared" si="9"/>
        <v>0</v>
      </c>
      <c r="AW17" s="216">
        <f t="shared" si="10"/>
        <v>-1</v>
      </c>
      <c r="AX17" s="217">
        <f t="shared" si="11"/>
        <v>1</v>
      </c>
      <c r="AY17" s="218"/>
      <c r="AZ17" s="219"/>
      <c r="BA17" s="205">
        <v>7</v>
      </c>
      <c r="BB17" s="220">
        <f t="shared" si="52"/>
        <v>147</v>
      </c>
      <c r="BC17" s="221">
        <v>381</v>
      </c>
      <c r="BD17" s="207">
        <f t="shared" si="53"/>
        <v>3</v>
      </c>
      <c r="BE17" s="222">
        <f t="shared" si="53"/>
        <v>8</v>
      </c>
      <c r="BF17" s="209"/>
      <c r="BG17" s="210">
        <v>7</v>
      </c>
      <c r="BH17" s="211"/>
      <c r="BI17" s="212">
        <f t="shared" si="12"/>
        <v>3</v>
      </c>
      <c r="BJ17" s="212">
        <f t="shared" si="12"/>
        <v>8</v>
      </c>
      <c r="BK17" s="676"/>
      <c r="BL17" s="677">
        <f>BK7-BJ17</f>
        <v>18</v>
      </c>
      <c r="BM17" s="677">
        <f t="shared" si="13"/>
        <v>2</v>
      </c>
      <c r="BN17" s="677">
        <f t="shared" si="14"/>
        <v>3</v>
      </c>
      <c r="BO17" s="678" t="str">
        <f t="shared" si="15"/>
        <v/>
      </c>
      <c r="BP17" s="218"/>
      <c r="BQ17" s="219"/>
      <c r="BR17" s="205">
        <v>7</v>
      </c>
      <c r="BS17" s="220">
        <f t="shared" si="54"/>
        <v>147</v>
      </c>
      <c r="BT17" s="221">
        <v>381</v>
      </c>
      <c r="BU17" s="207">
        <f t="shared" si="55"/>
        <v>3</v>
      </c>
      <c r="BV17" s="222">
        <f t="shared" si="55"/>
        <v>8</v>
      </c>
      <c r="BW17" s="209"/>
      <c r="BX17" s="210">
        <v>7</v>
      </c>
      <c r="BY17" s="211"/>
      <c r="BZ17" s="212">
        <f t="shared" si="16"/>
        <v>3</v>
      </c>
      <c r="CA17" s="212">
        <f t="shared" si="16"/>
        <v>8</v>
      </c>
      <c r="CB17" s="213">
        <v>4</v>
      </c>
      <c r="CC17" s="214">
        <f>CB7-CA17</f>
        <v>20</v>
      </c>
      <c r="CD17" s="215">
        <f t="shared" si="17"/>
        <v>2</v>
      </c>
      <c r="CE17" s="216">
        <f t="shared" si="18"/>
        <v>-1</v>
      </c>
      <c r="CF17" s="217">
        <f t="shared" si="19"/>
        <v>3</v>
      </c>
      <c r="CG17" s="218"/>
      <c r="CH17" s="219"/>
      <c r="CI17" s="205">
        <v>7</v>
      </c>
      <c r="CJ17" s="220">
        <f t="shared" si="56"/>
        <v>147</v>
      </c>
      <c r="CK17" s="221">
        <v>381</v>
      </c>
      <c r="CL17" s="207">
        <f t="shared" si="57"/>
        <v>3</v>
      </c>
      <c r="CM17" s="222">
        <f t="shared" si="57"/>
        <v>8</v>
      </c>
      <c r="CN17" s="209"/>
      <c r="CO17" s="210">
        <v>7</v>
      </c>
      <c r="CP17" s="211"/>
      <c r="CQ17" s="212">
        <f t="shared" si="20"/>
        <v>3</v>
      </c>
      <c r="CR17" s="212">
        <f t="shared" si="20"/>
        <v>8</v>
      </c>
      <c r="CS17" s="676"/>
      <c r="CT17" s="677">
        <f>CS7-CR17</f>
        <v>9</v>
      </c>
      <c r="CU17" s="677">
        <f t="shared" si="21"/>
        <v>1</v>
      </c>
      <c r="CV17" s="677">
        <f t="shared" si="22"/>
        <v>3</v>
      </c>
      <c r="CW17" s="678" t="str">
        <f t="shared" si="23"/>
        <v/>
      </c>
      <c r="CX17" s="218"/>
      <c r="CY17" s="219"/>
      <c r="CZ17" s="205">
        <v>7</v>
      </c>
      <c r="DA17" s="220">
        <f t="shared" si="58"/>
        <v>147</v>
      </c>
      <c r="DB17" s="221">
        <v>381</v>
      </c>
      <c r="DC17" s="207">
        <f t="shared" si="59"/>
        <v>3</v>
      </c>
      <c r="DD17" s="222">
        <f t="shared" si="59"/>
        <v>8</v>
      </c>
      <c r="DE17" s="209"/>
      <c r="DF17" s="210">
        <v>7</v>
      </c>
      <c r="DG17" s="211"/>
      <c r="DH17" s="212">
        <f t="shared" si="24"/>
        <v>3</v>
      </c>
      <c r="DI17" s="212">
        <f t="shared" si="24"/>
        <v>8</v>
      </c>
      <c r="DJ17" s="676"/>
      <c r="DK17" s="677">
        <f>DJ7-DI17</f>
        <v>14</v>
      </c>
      <c r="DL17" s="677">
        <f t="shared" si="25"/>
        <v>1</v>
      </c>
      <c r="DM17" s="677">
        <f t="shared" si="26"/>
        <v>3</v>
      </c>
      <c r="DN17" s="678" t="str">
        <f t="shared" si="27"/>
        <v/>
      </c>
      <c r="DO17" s="218"/>
      <c r="DP17" s="219"/>
      <c r="DQ17" s="205">
        <v>7</v>
      </c>
      <c r="DR17" s="220">
        <f t="shared" si="60"/>
        <v>147</v>
      </c>
      <c r="DS17" s="221">
        <v>381</v>
      </c>
      <c r="DT17" s="207">
        <f t="shared" si="61"/>
        <v>3</v>
      </c>
      <c r="DU17" s="222">
        <f t="shared" si="61"/>
        <v>8</v>
      </c>
      <c r="DV17" s="209"/>
      <c r="DW17" s="210">
        <v>7</v>
      </c>
      <c r="DX17" s="211"/>
      <c r="DY17" s="212">
        <f t="shared" si="28"/>
        <v>3</v>
      </c>
      <c r="DZ17" s="212">
        <f t="shared" si="28"/>
        <v>8</v>
      </c>
      <c r="EA17" s="676"/>
      <c r="EB17" s="677">
        <f>EA7-DZ17</f>
        <v>17</v>
      </c>
      <c r="EC17" s="677">
        <f t="shared" si="29"/>
        <v>1</v>
      </c>
      <c r="ED17" s="677">
        <f t="shared" si="30"/>
        <v>3</v>
      </c>
      <c r="EE17" s="678" t="str">
        <f t="shared" si="31"/>
        <v/>
      </c>
      <c r="EF17" s="218"/>
      <c r="EG17" s="219"/>
      <c r="EH17" s="205">
        <v>7</v>
      </c>
      <c r="EI17" s="220">
        <f t="shared" si="62"/>
        <v>147</v>
      </c>
      <c r="EJ17" s="221">
        <v>381</v>
      </c>
      <c r="EK17" s="207">
        <f t="shared" si="63"/>
        <v>3</v>
      </c>
      <c r="EL17" s="222">
        <f t="shared" si="63"/>
        <v>8</v>
      </c>
      <c r="EM17" s="209"/>
      <c r="EN17" s="210">
        <v>7</v>
      </c>
      <c r="EO17" s="211"/>
      <c r="EP17" s="212">
        <f t="shared" si="32"/>
        <v>3</v>
      </c>
      <c r="EQ17" s="212">
        <f t="shared" si="32"/>
        <v>8</v>
      </c>
      <c r="ER17" s="213">
        <v>3</v>
      </c>
      <c r="ES17" s="214">
        <f>ER7-EQ17</f>
        <v>14</v>
      </c>
      <c r="ET17" s="215">
        <f t="shared" si="33"/>
        <v>1</v>
      </c>
      <c r="EU17" s="216">
        <f t="shared" si="34"/>
        <v>0</v>
      </c>
      <c r="EV17" s="217">
        <f t="shared" si="35"/>
        <v>3</v>
      </c>
      <c r="EW17" s="218"/>
      <c r="EX17" s="219"/>
      <c r="EY17" s="205">
        <v>7</v>
      </c>
      <c r="EZ17" s="220">
        <f t="shared" si="64"/>
        <v>147</v>
      </c>
      <c r="FA17" s="221">
        <v>381</v>
      </c>
      <c r="FB17" s="207">
        <f t="shared" si="65"/>
        <v>3</v>
      </c>
      <c r="FC17" s="222">
        <f t="shared" si="65"/>
        <v>8</v>
      </c>
      <c r="FD17" s="209"/>
      <c r="FE17" s="210">
        <v>7</v>
      </c>
      <c r="FF17" s="211"/>
      <c r="FG17" s="212">
        <f t="shared" si="36"/>
        <v>3</v>
      </c>
      <c r="FH17" s="212">
        <f t="shared" si="36"/>
        <v>8</v>
      </c>
      <c r="FI17" s="213">
        <v>4</v>
      </c>
      <c r="FJ17" s="214">
        <f>FI7-FH17</f>
        <v>20</v>
      </c>
      <c r="FK17" s="215">
        <f t="shared" si="37"/>
        <v>2</v>
      </c>
      <c r="FL17" s="216">
        <f t="shared" si="38"/>
        <v>-1</v>
      </c>
      <c r="FM17" s="217">
        <f t="shared" si="39"/>
        <v>3</v>
      </c>
      <c r="FN17" s="218"/>
      <c r="FO17" s="219"/>
      <c r="FP17" s="205">
        <v>7</v>
      </c>
      <c r="FQ17" s="220">
        <f t="shared" si="66"/>
        <v>147</v>
      </c>
      <c r="FR17" s="221">
        <v>381</v>
      </c>
      <c r="FS17" s="207">
        <f t="shared" si="67"/>
        <v>3</v>
      </c>
      <c r="FT17" s="222">
        <f t="shared" si="67"/>
        <v>8</v>
      </c>
      <c r="FU17" s="209"/>
      <c r="FV17" s="210">
        <v>7</v>
      </c>
      <c r="FW17" s="211"/>
      <c r="FX17" s="212">
        <f t="shared" si="40"/>
        <v>3</v>
      </c>
      <c r="FY17" s="212">
        <f t="shared" si="40"/>
        <v>8</v>
      </c>
      <c r="FZ17" s="213">
        <v>3</v>
      </c>
      <c r="GA17" s="214">
        <f>FZ7-FY17</f>
        <v>8</v>
      </c>
      <c r="GB17" s="215">
        <f t="shared" si="41"/>
        <v>1</v>
      </c>
      <c r="GC17" s="216">
        <f t="shared" si="42"/>
        <v>0</v>
      </c>
      <c r="GD17" s="217">
        <f t="shared" si="43"/>
        <v>3</v>
      </c>
      <c r="GE17" s="218"/>
      <c r="GF17" s="219"/>
      <c r="GG17" s="205">
        <v>7</v>
      </c>
      <c r="GH17" s="220">
        <f t="shared" si="68"/>
        <v>147</v>
      </c>
      <c r="GI17" s="221">
        <v>381</v>
      </c>
      <c r="GJ17" s="207">
        <f t="shared" si="69"/>
        <v>3</v>
      </c>
      <c r="GK17" s="222">
        <f t="shared" si="69"/>
        <v>8</v>
      </c>
      <c r="GL17" s="209"/>
      <c r="GM17" s="210">
        <v>7</v>
      </c>
      <c r="GN17" s="211"/>
      <c r="GO17" s="212">
        <f t="shared" si="44"/>
        <v>3</v>
      </c>
      <c r="GP17" s="212">
        <f t="shared" si="44"/>
        <v>8</v>
      </c>
      <c r="GQ17" s="676"/>
      <c r="GR17" s="677">
        <f>GQ7-GP17</f>
        <v>13</v>
      </c>
      <c r="GS17" s="677">
        <f t="shared" si="45"/>
        <v>1</v>
      </c>
      <c r="GT17" s="677">
        <f t="shared" si="46"/>
        <v>3</v>
      </c>
      <c r="GU17" s="678" t="str">
        <f t="shared" si="47"/>
        <v/>
      </c>
      <c r="GV17" s="223"/>
      <c r="GW17" s="224"/>
    </row>
    <row r="18" spans="1:205" s="225" customFormat="1" ht="16.149999999999999" customHeight="1">
      <c r="A18" s="204"/>
      <c r="B18" s="205">
        <v>8</v>
      </c>
      <c r="C18" s="206">
        <v>358</v>
      </c>
      <c r="D18" s="206">
        <v>178</v>
      </c>
      <c r="E18" s="207">
        <v>4</v>
      </c>
      <c r="F18" s="208">
        <v>4</v>
      </c>
      <c r="G18" s="209"/>
      <c r="H18" s="210">
        <v>8</v>
      </c>
      <c r="I18" s="211"/>
      <c r="J18" s="212">
        <f t="shared" si="0"/>
        <v>4</v>
      </c>
      <c r="K18" s="212">
        <f t="shared" si="0"/>
        <v>4</v>
      </c>
      <c r="L18" s="676"/>
      <c r="M18" s="677">
        <f>L7-K18</f>
        <v>6</v>
      </c>
      <c r="N18" s="677">
        <f t="shared" si="1"/>
        <v>1</v>
      </c>
      <c r="O18" s="677">
        <f t="shared" si="2"/>
        <v>4</v>
      </c>
      <c r="P18" s="678" t="str">
        <f t="shared" si="3"/>
        <v/>
      </c>
      <c r="Q18" s="218"/>
      <c r="R18" s="219"/>
      <c r="S18" s="205">
        <v>8</v>
      </c>
      <c r="T18" s="220">
        <f t="shared" si="48"/>
        <v>358</v>
      </c>
      <c r="U18" s="221">
        <v>381</v>
      </c>
      <c r="V18" s="207">
        <f t="shared" si="49"/>
        <v>4</v>
      </c>
      <c r="W18" s="222">
        <f t="shared" si="49"/>
        <v>4</v>
      </c>
      <c r="X18" s="209"/>
      <c r="Y18" s="210">
        <v>8</v>
      </c>
      <c r="Z18" s="211"/>
      <c r="AA18" s="212">
        <f t="shared" si="4"/>
        <v>4</v>
      </c>
      <c r="AB18" s="212">
        <f t="shared" si="4"/>
        <v>4</v>
      </c>
      <c r="AC18" s="213">
        <v>6</v>
      </c>
      <c r="AD18" s="214">
        <f>AC7-AB18</f>
        <v>20</v>
      </c>
      <c r="AE18" s="215">
        <f t="shared" si="5"/>
        <v>2</v>
      </c>
      <c r="AF18" s="216">
        <f t="shared" si="6"/>
        <v>-2</v>
      </c>
      <c r="AG18" s="217">
        <f t="shared" si="7"/>
        <v>2</v>
      </c>
      <c r="AH18" s="218"/>
      <c r="AI18" s="219"/>
      <c r="AJ18" s="205">
        <v>8</v>
      </c>
      <c r="AK18" s="220">
        <f t="shared" si="50"/>
        <v>358</v>
      </c>
      <c r="AL18" s="221">
        <v>381</v>
      </c>
      <c r="AM18" s="207">
        <f t="shared" si="51"/>
        <v>4</v>
      </c>
      <c r="AN18" s="222">
        <f t="shared" si="51"/>
        <v>4</v>
      </c>
      <c r="AO18" s="209"/>
      <c r="AP18" s="210">
        <v>8</v>
      </c>
      <c r="AQ18" s="211"/>
      <c r="AR18" s="212">
        <f t="shared" si="8"/>
        <v>4</v>
      </c>
      <c r="AS18" s="212">
        <f t="shared" si="8"/>
        <v>4</v>
      </c>
      <c r="AT18" s="213">
        <v>7</v>
      </c>
      <c r="AU18" s="214">
        <f>AT7-AS18</f>
        <v>2</v>
      </c>
      <c r="AV18" s="215">
        <f t="shared" si="9"/>
        <v>1</v>
      </c>
      <c r="AW18" s="216">
        <f t="shared" si="10"/>
        <v>-3</v>
      </c>
      <c r="AX18" s="217">
        <f t="shared" si="11"/>
        <v>0</v>
      </c>
      <c r="AY18" s="218"/>
      <c r="AZ18" s="219"/>
      <c r="BA18" s="205">
        <v>8</v>
      </c>
      <c r="BB18" s="220">
        <f t="shared" si="52"/>
        <v>358</v>
      </c>
      <c r="BC18" s="221">
        <v>381</v>
      </c>
      <c r="BD18" s="207">
        <f t="shared" si="53"/>
        <v>4</v>
      </c>
      <c r="BE18" s="222">
        <f t="shared" si="53"/>
        <v>4</v>
      </c>
      <c r="BF18" s="209"/>
      <c r="BG18" s="210">
        <v>8</v>
      </c>
      <c r="BH18" s="211"/>
      <c r="BI18" s="212">
        <f t="shared" si="12"/>
        <v>4</v>
      </c>
      <c r="BJ18" s="212">
        <f t="shared" si="12"/>
        <v>4</v>
      </c>
      <c r="BK18" s="676"/>
      <c r="BL18" s="677">
        <f>BK7-BJ18</f>
        <v>22</v>
      </c>
      <c r="BM18" s="677">
        <f t="shared" si="13"/>
        <v>2</v>
      </c>
      <c r="BN18" s="677">
        <f t="shared" si="14"/>
        <v>4</v>
      </c>
      <c r="BO18" s="678" t="str">
        <f t="shared" si="15"/>
        <v/>
      </c>
      <c r="BP18" s="218"/>
      <c r="BQ18" s="219"/>
      <c r="BR18" s="205">
        <v>8</v>
      </c>
      <c r="BS18" s="220">
        <f t="shared" si="54"/>
        <v>358</v>
      </c>
      <c r="BT18" s="221">
        <v>381</v>
      </c>
      <c r="BU18" s="207">
        <f t="shared" si="55"/>
        <v>4</v>
      </c>
      <c r="BV18" s="222">
        <f t="shared" si="55"/>
        <v>4</v>
      </c>
      <c r="BW18" s="209"/>
      <c r="BX18" s="210">
        <v>8</v>
      </c>
      <c r="BY18" s="211"/>
      <c r="BZ18" s="212">
        <f t="shared" si="16"/>
        <v>4</v>
      </c>
      <c r="CA18" s="212">
        <f t="shared" si="16"/>
        <v>4</v>
      </c>
      <c r="CB18" s="213">
        <v>8</v>
      </c>
      <c r="CC18" s="214">
        <f>CB7-CA18</f>
        <v>24</v>
      </c>
      <c r="CD18" s="215">
        <f t="shared" si="17"/>
        <v>2</v>
      </c>
      <c r="CE18" s="216">
        <f t="shared" si="18"/>
        <v>-4</v>
      </c>
      <c r="CF18" s="217">
        <f t="shared" si="19"/>
        <v>0</v>
      </c>
      <c r="CG18" s="218"/>
      <c r="CH18" s="219"/>
      <c r="CI18" s="205">
        <v>8</v>
      </c>
      <c r="CJ18" s="220">
        <f t="shared" si="56"/>
        <v>358</v>
      </c>
      <c r="CK18" s="221">
        <v>381</v>
      </c>
      <c r="CL18" s="207">
        <f t="shared" si="57"/>
        <v>4</v>
      </c>
      <c r="CM18" s="222">
        <f t="shared" si="57"/>
        <v>4</v>
      </c>
      <c r="CN18" s="209"/>
      <c r="CO18" s="210">
        <v>8</v>
      </c>
      <c r="CP18" s="211"/>
      <c r="CQ18" s="212">
        <f t="shared" si="20"/>
        <v>4</v>
      </c>
      <c r="CR18" s="212">
        <f t="shared" si="20"/>
        <v>4</v>
      </c>
      <c r="CS18" s="676"/>
      <c r="CT18" s="677">
        <f>CS7-CR18</f>
        <v>13</v>
      </c>
      <c r="CU18" s="677">
        <f t="shared" si="21"/>
        <v>1</v>
      </c>
      <c r="CV18" s="677">
        <f t="shared" si="22"/>
        <v>4</v>
      </c>
      <c r="CW18" s="678" t="str">
        <f t="shared" si="23"/>
        <v/>
      </c>
      <c r="CX18" s="218"/>
      <c r="CY18" s="219"/>
      <c r="CZ18" s="205">
        <v>8</v>
      </c>
      <c r="DA18" s="220">
        <f t="shared" si="58"/>
        <v>358</v>
      </c>
      <c r="DB18" s="221">
        <v>381</v>
      </c>
      <c r="DC18" s="207">
        <f t="shared" si="59"/>
        <v>4</v>
      </c>
      <c r="DD18" s="222">
        <f t="shared" si="59"/>
        <v>4</v>
      </c>
      <c r="DE18" s="209"/>
      <c r="DF18" s="210">
        <v>8</v>
      </c>
      <c r="DG18" s="211"/>
      <c r="DH18" s="212">
        <f t="shared" si="24"/>
        <v>4</v>
      </c>
      <c r="DI18" s="212">
        <f t="shared" si="24"/>
        <v>4</v>
      </c>
      <c r="DJ18" s="676"/>
      <c r="DK18" s="677">
        <f>DJ7-DI18</f>
        <v>18</v>
      </c>
      <c r="DL18" s="677">
        <f t="shared" si="25"/>
        <v>2</v>
      </c>
      <c r="DM18" s="677">
        <f t="shared" si="26"/>
        <v>4</v>
      </c>
      <c r="DN18" s="678" t="str">
        <f t="shared" si="27"/>
        <v/>
      </c>
      <c r="DO18" s="218"/>
      <c r="DP18" s="219"/>
      <c r="DQ18" s="205">
        <v>8</v>
      </c>
      <c r="DR18" s="220">
        <f t="shared" si="60"/>
        <v>358</v>
      </c>
      <c r="DS18" s="221">
        <v>381</v>
      </c>
      <c r="DT18" s="207">
        <f t="shared" si="61"/>
        <v>4</v>
      </c>
      <c r="DU18" s="222">
        <f t="shared" si="61"/>
        <v>4</v>
      </c>
      <c r="DV18" s="209"/>
      <c r="DW18" s="210">
        <v>8</v>
      </c>
      <c r="DX18" s="211"/>
      <c r="DY18" s="212">
        <f t="shared" si="28"/>
        <v>4</v>
      </c>
      <c r="DZ18" s="212">
        <f t="shared" si="28"/>
        <v>4</v>
      </c>
      <c r="EA18" s="676"/>
      <c r="EB18" s="677">
        <f>EA7-DZ18</f>
        <v>21</v>
      </c>
      <c r="EC18" s="677">
        <f t="shared" si="29"/>
        <v>2</v>
      </c>
      <c r="ED18" s="677">
        <f t="shared" si="30"/>
        <v>4</v>
      </c>
      <c r="EE18" s="678" t="str">
        <f t="shared" si="31"/>
        <v/>
      </c>
      <c r="EF18" s="218"/>
      <c r="EG18" s="219"/>
      <c r="EH18" s="205">
        <v>8</v>
      </c>
      <c r="EI18" s="220">
        <f t="shared" si="62"/>
        <v>358</v>
      </c>
      <c r="EJ18" s="221">
        <v>381</v>
      </c>
      <c r="EK18" s="207">
        <f t="shared" si="63"/>
        <v>4</v>
      </c>
      <c r="EL18" s="222">
        <f t="shared" si="63"/>
        <v>4</v>
      </c>
      <c r="EM18" s="209"/>
      <c r="EN18" s="210">
        <v>8</v>
      </c>
      <c r="EO18" s="211"/>
      <c r="EP18" s="212">
        <f t="shared" si="32"/>
        <v>4</v>
      </c>
      <c r="EQ18" s="212">
        <f t="shared" si="32"/>
        <v>4</v>
      </c>
      <c r="ER18" s="213">
        <v>6</v>
      </c>
      <c r="ES18" s="214">
        <f>ER7-EQ18</f>
        <v>18</v>
      </c>
      <c r="ET18" s="215">
        <f t="shared" si="33"/>
        <v>2</v>
      </c>
      <c r="EU18" s="216">
        <f t="shared" si="34"/>
        <v>-2</v>
      </c>
      <c r="EV18" s="217">
        <f t="shared" si="35"/>
        <v>2</v>
      </c>
      <c r="EW18" s="218"/>
      <c r="EX18" s="219"/>
      <c r="EY18" s="205">
        <v>8</v>
      </c>
      <c r="EZ18" s="220">
        <f t="shared" si="64"/>
        <v>358</v>
      </c>
      <c r="FA18" s="221">
        <v>381</v>
      </c>
      <c r="FB18" s="207">
        <f t="shared" si="65"/>
        <v>4</v>
      </c>
      <c r="FC18" s="222">
        <f t="shared" si="65"/>
        <v>4</v>
      </c>
      <c r="FD18" s="209"/>
      <c r="FE18" s="210">
        <v>8</v>
      </c>
      <c r="FF18" s="211"/>
      <c r="FG18" s="212">
        <f t="shared" si="36"/>
        <v>4</v>
      </c>
      <c r="FH18" s="212">
        <f t="shared" si="36"/>
        <v>4</v>
      </c>
      <c r="FI18" s="213">
        <v>8</v>
      </c>
      <c r="FJ18" s="214">
        <f>FI7-FH18</f>
        <v>24</v>
      </c>
      <c r="FK18" s="215">
        <f t="shared" si="37"/>
        <v>2</v>
      </c>
      <c r="FL18" s="216">
        <f t="shared" si="38"/>
        <v>-4</v>
      </c>
      <c r="FM18" s="217">
        <f t="shared" si="39"/>
        <v>0</v>
      </c>
      <c r="FN18" s="218"/>
      <c r="FO18" s="219"/>
      <c r="FP18" s="205">
        <v>8</v>
      </c>
      <c r="FQ18" s="220">
        <f t="shared" si="66"/>
        <v>358</v>
      </c>
      <c r="FR18" s="221">
        <v>381</v>
      </c>
      <c r="FS18" s="207">
        <f t="shared" si="67"/>
        <v>4</v>
      </c>
      <c r="FT18" s="222">
        <f t="shared" si="67"/>
        <v>4</v>
      </c>
      <c r="FU18" s="209"/>
      <c r="FV18" s="210">
        <v>8</v>
      </c>
      <c r="FW18" s="211"/>
      <c r="FX18" s="212">
        <f t="shared" si="40"/>
        <v>4</v>
      </c>
      <c r="FY18" s="212">
        <f t="shared" si="40"/>
        <v>4</v>
      </c>
      <c r="FZ18" s="213">
        <v>5</v>
      </c>
      <c r="GA18" s="214">
        <f>FZ7-FY18</f>
        <v>12</v>
      </c>
      <c r="GB18" s="215">
        <f t="shared" si="41"/>
        <v>1</v>
      </c>
      <c r="GC18" s="216">
        <f t="shared" si="42"/>
        <v>-1</v>
      </c>
      <c r="GD18" s="217">
        <f t="shared" si="43"/>
        <v>2</v>
      </c>
      <c r="GE18" s="218"/>
      <c r="GF18" s="219"/>
      <c r="GG18" s="205">
        <v>8</v>
      </c>
      <c r="GH18" s="220">
        <f t="shared" si="68"/>
        <v>358</v>
      </c>
      <c r="GI18" s="221">
        <v>381</v>
      </c>
      <c r="GJ18" s="207">
        <f t="shared" si="69"/>
        <v>4</v>
      </c>
      <c r="GK18" s="222">
        <f t="shared" si="69"/>
        <v>4</v>
      </c>
      <c r="GL18" s="209"/>
      <c r="GM18" s="210">
        <v>8</v>
      </c>
      <c r="GN18" s="211"/>
      <c r="GO18" s="212">
        <f t="shared" si="44"/>
        <v>4</v>
      </c>
      <c r="GP18" s="212">
        <f t="shared" si="44"/>
        <v>4</v>
      </c>
      <c r="GQ18" s="676"/>
      <c r="GR18" s="677">
        <f>GQ7-GP18</f>
        <v>17</v>
      </c>
      <c r="GS18" s="677">
        <f t="shared" si="45"/>
        <v>1</v>
      </c>
      <c r="GT18" s="677">
        <f t="shared" si="46"/>
        <v>4</v>
      </c>
      <c r="GU18" s="678" t="str">
        <f t="shared" si="47"/>
        <v/>
      </c>
      <c r="GV18" s="223"/>
      <c r="GW18" s="224"/>
    </row>
    <row r="19" spans="1:205" s="225" customFormat="1" ht="16.149999999999999" customHeight="1">
      <c r="A19" s="226"/>
      <c r="B19" s="205">
        <v>9</v>
      </c>
      <c r="C19" s="206">
        <v>324</v>
      </c>
      <c r="D19" s="206">
        <v>310</v>
      </c>
      <c r="E19" s="207">
        <v>4</v>
      </c>
      <c r="F19" s="208">
        <v>12</v>
      </c>
      <c r="G19" s="209"/>
      <c r="H19" s="210">
        <v>9</v>
      </c>
      <c r="I19" s="211"/>
      <c r="J19" s="212">
        <f t="shared" si="0"/>
        <v>4</v>
      </c>
      <c r="K19" s="212">
        <f t="shared" si="0"/>
        <v>12</v>
      </c>
      <c r="L19" s="676"/>
      <c r="M19" s="677">
        <f>L7-K19</f>
        <v>-2</v>
      </c>
      <c r="N19" s="677">
        <f t="shared" si="1"/>
        <v>0</v>
      </c>
      <c r="O19" s="677">
        <f t="shared" si="2"/>
        <v>4</v>
      </c>
      <c r="P19" s="678" t="str">
        <f t="shared" si="3"/>
        <v/>
      </c>
      <c r="Q19" s="218"/>
      <c r="R19" s="227"/>
      <c r="S19" s="205">
        <v>9</v>
      </c>
      <c r="T19" s="220">
        <f t="shared" si="48"/>
        <v>324</v>
      </c>
      <c r="U19" s="221">
        <v>381</v>
      </c>
      <c r="V19" s="207">
        <f t="shared" si="49"/>
        <v>4</v>
      </c>
      <c r="W19" s="222">
        <f t="shared" si="49"/>
        <v>12</v>
      </c>
      <c r="X19" s="209"/>
      <c r="Y19" s="210">
        <v>9</v>
      </c>
      <c r="Z19" s="211"/>
      <c r="AA19" s="212">
        <f t="shared" si="4"/>
        <v>4</v>
      </c>
      <c r="AB19" s="212">
        <f t="shared" si="4"/>
        <v>12</v>
      </c>
      <c r="AC19" s="213">
        <v>6</v>
      </c>
      <c r="AD19" s="214">
        <f>AC7-AB19</f>
        <v>12</v>
      </c>
      <c r="AE19" s="215">
        <f t="shared" si="5"/>
        <v>1</v>
      </c>
      <c r="AF19" s="216">
        <f t="shared" si="6"/>
        <v>-2</v>
      </c>
      <c r="AG19" s="217">
        <f t="shared" si="7"/>
        <v>1</v>
      </c>
      <c r="AH19" s="218"/>
      <c r="AI19" s="227"/>
      <c r="AJ19" s="205">
        <v>9</v>
      </c>
      <c r="AK19" s="220">
        <f t="shared" si="50"/>
        <v>324</v>
      </c>
      <c r="AL19" s="221">
        <v>381</v>
      </c>
      <c r="AM19" s="207">
        <f t="shared" si="51"/>
        <v>4</v>
      </c>
      <c r="AN19" s="222">
        <f t="shared" si="51"/>
        <v>12</v>
      </c>
      <c r="AO19" s="209"/>
      <c r="AP19" s="210">
        <v>9</v>
      </c>
      <c r="AQ19" s="211"/>
      <c r="AR19" s="212">
        <f t="shared" si="8"/>
        <v>4</v>
      </c>
      <c r="AS19" s="212">
        <f t="shared" si="8"/>
        <v>12</v>
      </c>
      <c r="AT19" s="213">
        <v>4</v>
      </c>
      <c r="AU19" s="214">
        <f>AT7-AS19</f>
        <v>-6</v>
      </c>
      <c r="AV19" s="215">
        <f t="shared" si="9"/>
        <v>0</v>
      </c>
      <c r="AW19" s="216">
        <f t="shared" si="10"/>
        <v>0</v>
      </c>
      <c r="AX19" s="217">
        <f t="shared" si="11"/>
        <v>2</v>
      </c>
      <c r="AY19" s="218"/>
      <c r="AZ19" s="227"/>
      <c r="BA19" s="205">
        <v>9</v>
      </c>
      <c r="BB19" s="220">
        <f t="shared" si="52"/>
        <v>324</v>
      </c>
      <c r="BC19" s="221">
        <v>381</v>
      </c>
      <c r="BD19" s="207">
        <f t="shared" si="53"/>
        <v>4</v>
      </c>
      <c r="BE19" s="222">
        <f t="shared" si="53"/>
        <v>12</v>
      </c>
      <c r="BF19" s="209"/>
      <c r="BG19" s="210">
        <v>9</v>
      </c>
      <c r="BH19" s="211"/>
      <c r="BI19" s="212">
        <f t="shared" si="12"/>
        <v>4</v>
      </c>
      <c r="BJ19" s="212">
        <f t="shared" si="12"/>
        <v>12</v>
      </c>
      <c r="BK19" s="676"/>
      <c r="BL19" s="677">
        <f>BK7-BJ19</f>
        <v>14</v>
      </c>
      <c r="BM19" s="677">
        <f t="shared" si="13"/>
        <v>1</v>
      </c>
      <c r="BN19" s="677">
        <f t="shared" si="14"/>
        <v>4</v>
      </c>
      <c r="BO19" s="678" t="str">
        <f t="shared" si="15"/>
        <v/>
      </c>
      <c r="BP19" s="218"/>
      <c r="BQ19" s="227"/>
      <c r="BR19" s="205">
        <v>9</v>
      </c>
      <c r="BS19" s="220">
        <f t="shared" si="54"/>
        <v>324</v>
      </c>
      <c r="BT19" s="221">
        <v>381</v>
      </c>
      <c r="BU19" s="207">
        <f t="shared" si="55"/>
        <v>4</v>
      </c>
      <c r="BV19" s="222">
        <f t="shared" si="55"/>
        <v>12</v>
      </c>
      <c r="BW19" s="209"/>
      <c r="BX19" s="210">
        <v>9</v>
      </c>
      <c r="BY19" s="211"/>
      <c r="BZ19" s="212">
        <f t="shared" si="16"/>
        <v>4</v>
      </c>
      <c r="CA19" s="212">
        <f t="shared" si="16"/>
        <v>12</v>
      </c>
      <c r="CB19" s="213">
        <v>7</v>
      </c>
      <c r="CC19" s="214">
        <f>CB7-CA19</f>
        <v>16</v>
      </c>
      <c r="CD19" s="215">
        <f t="shared" si="17"/>
        <v>1</v>
      </c>
      <c r="CE19" s="216">
        <f t="shared" si="18"/>
        <v>-3</v>
      </c>
      <c r="CF19" s="217">
        <f t="shared" si="19"/>
        <v>0</v>
      </c>
      <c r="CG19" s="218"/>
      <c r="CH19" s="227"/>
      <c r="CI19" s="205">
        <v>9</v>
      </c>
      <c r="CJ19" s="220">
        <f t="shared" si="56"/>
        <v>324</v>
      </c>
      <c r="CK19" s="221">
        <v>381</v>
      </c>
      <c r="CL19" s="207">
        <f t="shared" si="57"/>
        <v>4</v>
      </c>
      <c r="CM19" s="222">
        <f t="shared" si="57"/>
        <v>12</v>
      </c>
      <c r="CN19" s="209"/>
      <c r="CO19" s="210">
        <v>9</v>
      </c>
      <c r="CP19" s="211"/>
      <c r="CQ19" s="212">
        <f t="shared" si="20"/>
        <v>4</v>
      </c>
      <c r="CR19" s="212">
        <f t="shared" si="20"/>
        <v>12</v>
      </c>
      <c r="CS19" s="676"/>
      <c r="CT19" s="677">
        <f>CS7-CR19</f>
        <v>5</v>
      </c>
      <c r="CU19" s="677">
        <f t="shared" si="21"/>
        <v>1</v>
      </c>
      <c r="CV19" s="677">
        <f t="shared" si="22"/>
        <v>4</v>
      </c>
      <c r="CW19" s="678" t="str">
        <f t="shared" si="23"/>
        <v/>
      </c>
      <c r="CX19" s="218"/>
      <c r="CY19" s="227"/>
      <c r="CZ19" s="205">
        <v>9</v>
      </c>
      <c r="DA19" s="220">
        <f t="shared" si="58"/>
        <v>324</v>
      </c>
      <c r="DB19" s="221">
        <v>381</v>
      </c>
      <c r="DC19" s="207">
        <f t="shared" si="59"/>
        <v>4</v>
      </c>
      <c r="DD19" s="222">
        <f t="shared" si="59"/>
        <v>12</v>
      </c>
      <c r="DE19" s="209"/>
      <c r="DF19" s="210">
        <v>9</v>
      </c>
      <c r="DG19" s="211"/>
      <c r="DH19" s="212">
        <f t="shared" si="24"/>
        <v>4</v>
      </c>
      <c r="DI19" s="212">
        <f t="shared" si="24"/>
        <v>12</v>
      </c>
      <c r="DJ19" s="676"/>
      <c r="DK19" s="677">
        <f>DJ7-DI19</f>
        <v>10</v>
      </c>
      <c r="DL19" s="677">
        <f t="shared" si="25"/>
        <v>1</v>
      </c>
      <c r="DM19" s="677">
        <f t="shared" si="26"/>
        <v>4</v>
      </c>
      <c r="DN19" s="678" t="str">
        <f t="shared" si="27"/>
        <v/>
      </c>
      <c r="DO19" s="218"/>
      <c r="DP19" s="227"/>
      <c r="DQ19" s="205">
        <v>9</v>
      </c>
      <c r="DR19" s="220">
        <f t="shared" si="60"/>
        <v>324</v>
      </c>
      <c r="DS19" s="221">
        <v>381</v>
      </c>
      <c r="DT19" s="207">
        <f t="shared" si="61"/>
        <v>4</v>
      </c>
      <c r="DU19" s="222">
        <f t="shared" si="61"/>
        <v>12</v>
      </c>
      <c r="DV19" s="209"/>
      <c r="DW19" s="210">
        <v>9</v>
      </c>
      <c r="DX19" s="211"/>
      <c r="DY19" s="212">
        <f t="shared" si="28"/>
        <v>4</v>
      </c>
      <c r="DZ19" s="212">
        <f t="shared" si="28"/>
        <v>12</v>
      </c>
      <c r="EA19" s="676"/>
      <c r="EB19" s="677">
        <f>EA7-DZ19</f>
        <v>13</v>
      </c>
      <c r="EC19" s="677">
        <f t="shared" si="29"/>
        <v>1</v>
      </c>
      <c r="ED19" s="677">
        <f t="shared" si="30"/>
        <v>4</v>
      </c>
      <c r="EE19" s="678" t="str">
        <f t="shared" si="31"/>
        <v/>
      </c>
      <c r="EF19" s="218"/>
      <c r="EG19" s="227"/>
      <c r="EH19" s="205">
        <v>9</v>
      </c>
      <c r="EI19" s="220">
        <f t="shared" si="62"/>
        <v>324</v>
      </c>
      <c r="EJ19" s="221">
        <v>381</v>
      </c>
      <c r="EK19" s="207">
        <f t="shared" si="63"/>
        <v>4</v>
      </c>
      <c r="EL19" s="222">
        <f t="shared" si="63"/>
        <v>12</v>
      </c>
      <c r="EM19" s="209"/>
      <c r="EN19" s="210">
        <v>9</v>
      </c>
      <c r="EO19" s="211"/>
      <c r="EP19" s="212">
        <f t="shared" si="32"/>
        <v>4</v>
      </c>
      <c r="EQ19" s="212">
        <f t="shared" si="32"/>
        <v>12</v>
      </c>
      <c r="ER19" s="213">
        <v>4</v>
      </c>
      <c r="ES19" s="214">
        <f>ER7-EQ19</f>
        <v>10</v>
      </c>
      <c r="ET19" s="215">
        <f t="shared" si="33"/>
        <v>1</v>
      </c>
      <c r="EU19" s="216">
        <f t="shared" si="34"/>
        <v>0</v>
      </c>
      <c r="EV19" s="217">
        <f t="shared" si="35"/>
        <v>3</v>
      </c>
      <c r="EW19" s="218"/>
      <c r="EX19" s="227"/>
      <c r="EY19" s="205">
        <v>9</v>
      </c>
      <c r="EZ19" s="220">
        <f t="shared" si="64"/>
        <v>324</v>
      </c>
      <c r="FA19" s="221">
        <v>381</v>
      </c>
      <c r="FB19" s="207">
        <f t="shared" si="65"/>
        <v>4</v>
      </c>
      <c r="FC19" s="222">
        <f t="shared" si="65"/>
        <v>12</v>
      </c>
      <c r="FD19" s="209"/>
      <c r="FE19" s="210">
        <v>9</v>
      </c>
      <c r="FF19" s="211"/>
      <c r="FG19" s="212">
        <f t="shared" si="36"/>
        <v>4</v>
      </c>
      <c r="FH19" s="212">
        <f t="shared" si="36"/>
        <v>12</v>
      </c>
      <c r="FI19" s="213">
        <v>7</v>
      </c>
      <c r="FJ19" s="214">
        <f>FI7-FH19</f>
        <v>16</v>
      </c>
      <c r="FK19" s="215">
        <f t="shared" si="37"/>
        <v>1</v>
      </c>
      <c r="FL19" s="216">
        <f t="shared" si="38"/>
        <v>-3</v>
      </c>
      <c r="FM19" s="217">
        <f t="shared" si="39"/>
        <v>0</v>
      </c>
      <c r="FN19" s="218"/>
      <c r="FO19" s="227"/>
      <c r="FP19" s="205">
        <v>9</v>
      </c>
      <c r="FQ19" s="220">
        <f t="shared" si="66"/>
        <v>324</v>
      </c>
      <c r="FR19" s="221">
        <v>381</v>
      </c>
      <c r="FS19" s="207">
        <f t="shared" si="67"/>
        <v>4</v>
      </c>
      <c r="FT19" s="222">
        <f t="shared" si="67"/>
        <v>12</v>
      </c>
      <c r="FU19" s="209"/>
      <c r="FV19" s="210">
        <v>9</v>
      </c>
      <c r="FW19" s="211"/>
      <c r="FX19" s="212">
        <f t="shared" si="40"/>
        <v>4</v>
      </c>
      <c r="FY19" s="212">
        <f t="shared" si="40"/>
        <v>12</v>
      </c>
      <c r="FZ19" s="213">
        <v>5</v>
      </c>
      <c r="GA19" s="214">
        <f>FZ7-FY19</f>
        <v>4</v>
      </c>
      <c r="GB19" s="215">
        <f t="shared" si="41"/>
        <v>1</v>
      </c>
      <c r="GC19" s="216">
        <f t="shared" si="42"/>
        <v>-1</v>
      </c>
      <c r="GD19" s="217">
        <f t="shared" si="43"/>
        <v>2</v>
      </c>
      <c r="GE19" s="218"/>
      <c r="GF19" s="227"/>
      <c r="GG19" s="205">
        <v>9</v>
      </c>
      <c r="GH19" s="220">
        <f t="shared" si="68"/>
        <v>324</v>
      </c>
      <c r="GI19" s="221">
        <v>381</v>
      </c>
      <c r="GJ19" s="207">
        <f t="shared" si="69"/>
        <v>4</v>
      </c>
      <c r="GK19" s="222">
        <f t="shared" si="69"/>
        <v>12</v>
      </c>
      <c r="GL19" s="209"/>
      <c r="GM19" s="210">
        <v>9</v>
      </c>
      <c r="GN19" s="211"/>
      <c r="GO19" s="212">
        <f t="shared" si="44"/>
        <v>4</v>
      </c>
      <c r="GP19" s="212">
        <f t="shared" si="44"/>
        <v>12</v>
      </c>
      <c r="GQ19" s="676"/>
      <c r="GR19" s="677">
        <f>GQ7-GP19</f>
        <v>9</v>
      </c>
      <c r="GS19" s="677">
        <f t="shared" si="45"/>
        <v>1</v>
      </c>
      <c r="GT19" s="677">
        <f t="shared" si="46"/>
        <v>4</v>
      </c>
      <c r="GU19" s="678" t="str">
        <f t="shared" si="47"/>
        <v/>
      </c>
      <c r="GV19" s="223"/>
      <c r="GW19" s="224"/>
    </row>
    <row r="20" spans="1:205" s="225" customFormat="1" ht="4.95" customHeight="1" thickBot="1">
      <c r="A20" s="204"/>
      <c r="B20" s="228"/>
      <c r="C20" s="229"/>
      <c r="D20" s="229"/>
      <c r="E20" s="229"/>
      <c r="F20" s="230"/>
      <c r="G20" s="209"/>
      <c r="H20" s="231"/>
      <c r="I20" s="231"/>
      <c r="J20" s="232"/>
      <c r="K20" s="232"/>
      <c r="L20" s="233"/>
      <c r="M20" s="234"/>
      <c r="N20" s="234"/>
      <c r="O20" s="234"/>
      <c r="P20" s="235"/>
      <c r="Q20" s="236"/>
      <c r="R20" s="219"/>
      <c r="S20" s="228"/>
      <c r="T20" s="229"/>
      <c r="U20" s="229"/>
      <c r="V20" s="229"/>
      <c r="W20" s="237"/>
      <c r="X20" s="209"/>
      <c r="Y20" s="231"/>
      <c r="Z20" s="231"/>
      <c r="AA20" s="232"/>
      <c r="AB20" s="232"/>
      <c r="AC20" s="233"/>
      <c r="AD20" s="234"/>
      <c r="AE20" s="234"/>
      <c r="AF20" s="234"/>
      <c r="AG20" s="235"/>
      <c r="AH20" s="236"/>
      <c r="AI20" s="219"/>
      <c r="AJ20" s="228"/>
      <c r="AK20" s="229"/>
      <c r="AL20" s="229"/>
      <c r="AM20" s="229"/>
      <c r="AN20" s="237"/>
      <c r="AO20" s="209"/>
      <c r="AP20" s="231"/>
      <c r="AQ20" s="231"/>
      <c r="AR20" s="232"/>
      <c r="AS20" s="232"/>
      <c r="AT20" s="233"/>
      <c r="AU20" s="234"/>
      <c r="AV20" s="234"/>
      <c r="AW20" s="234"/>
      <c r="AX20" s="235"/>
      <c r="AY20" s="236"/>
      <c r="AZ20" s="219"/>
      <c r="BA20" s="228"/>
      <c r="BB20" s="229"/>
      <c r="BC20" s="229"/>
      <c r="BD20" s="229"/>
      <c r="BE20" s="237"/>
      <c r="BF20" s="209"/>
      <c r="BG20" s="231"/>
      <c r="BH20" s="231"/>
      <c r="BI20" s="232"/>
      <c r="BJ20" s="232"/>
      <c r="BK20" s="233"/>
      <c r="BL20" s="234"/>
      <c r="BM20" s="234"/>
      <c r="BN20" s="234"/>
      <c r="BO20" s="235"/>
      <c r="BP20" s="236"/>
      <c r="BQ20" s="219"/>
      <c r="BR20" s="228"/>
      <c r="BS20" s="229"/>
      <c r="BT20" s="229"/>
      <c r="BU20" s="229"/>
      <c r="BV20" s="237"/>
      <c r="BW20" s="209"/>
      <c r="BX20" s="231"/>
      <c r="BY20" s="231"/>
      <c r="BZ20" s="232"/>
      <c r="CA20" s="232"/>
      <c r="CB20" s="233"/>
      <c r="CC20" s="234"/>
      <c r="CD20" s="234"/>
      <c r="CE20" s="234"/>
      <c r="CF20" s="235"/>
      <c r="CG20" s="236"/>
      <c r="CH20" s="219"/>
      <c r="CI20" s="228"/>
      <c r="CJ20" s="229"/>
      <c r="CK20" s="229"/>
      <c r="CL20" s="229"/>
      <c r="CM20" s="237"/>
      <c r="CN20" s="209"/>
      <c r="CO20" s="231"/>
      <c r="CP20" s="231"/>
      <c r="CQ20" s="232"/>
      <c r="CR20" s="232"/>
      <c r="CS20" s="233"/>
      <c r="CT20" s="234"/>
      <c r="CU20" s="234"/>
      <c r="CV20" s="234"/>
      <c r="CW20" s="235"/>
      <c r="CX20" s="236"/>
      <c r="CY20" s="219"/>
      <c r="CZ20" s="228"/>
      <c r="DA20" s="229"/>
      <c r="DB20" s="229"/>
      <c r="DC20" s="229"/>
      <c r="DD20" s="237"/>
      <c r="DE20" s="209"/>
      <c r="DF20" s="231"/>
      <c r="DG20" s="231"/>
      <c r="DH20" s="232"/>
      <c r="DI20" s="232"/>
      <c r="DJ20" s="233"/>
      <c r="DK20" s="234"/>
      <c r="DL20" s="234"/>
      <c r="DM20" s="234"/>
      <c r="DN20" s="235"/>
      <c r="DO20" s="236"/>
      <c r="DP20" s="219"/>
      <c r="DQ20" s="228"/>
      <c r="DR20" s="229"/>
      <c r="DS20" s="229"/>
      <c r="DT20" s="229"/>
      <c r="DU20" s="237"/>
      <c r="DV20" s="209"/>
      <c r="DW20" s="231"/>
      <c r="DX20" s="231"/>
      <c r="DY20" s="232"/>
      <c r="DZ20" s="232"/>
      <c r="EA20" s="233"/>
      <c r="EB20" s="234"/>
      <c r="EC20" s="234"/>
      <c r="ED20" s="234"/>
      <c r="EE20" s="235"/>
      <c r="EF20" s="236"/>
      <c r="EG20" s="219"/>
      <c r="EH20" s="228"/>
      <c r="EI20" s="229"/>
      <c r="EJ20" s="229"/>
      <c r="EK20" s="229"/>
      <c r="EL20" s="237"/>
      <c r="EM20" s="209"/>
      <c r="EN20" s="231"/>
      <c r="EO20" s="231"/>
      <c r="EP20" s="232"/>
      <c r="EQ20" s="232"/>
      <c r="ER20" s="233"/>
      <c r="ES20" s="234"/>
      <c r="ET20" s="234"/>
      <c r="EU20" s="234"/>
      <c r="EV20" s="235"/>
      <c r="EW20" s="236"/>
      <c r="EX20" s="219"/>
      <c r="EY20" s="228"/>
      <c r="EZ20" s="229"/>
      <c r="FA20" s="229"/>
      <c r="FB20" s="229"/>
      <c r="FC20" s="237"/>
      <c r="FD20" s="209"/>
      <c r="FE20" s="231"/>
      <c r="FF20" s="231"/>
      <c r="FG20" s="232"/>
      <c r="FH20" s="232"/>
      <c r="FI20" s="233"/>
      <c r="FJ20" s="234"/>
      <c r="FK20" s="234"/>
      <c r="FL20" s="234"/>
      <c r="FM20" s="235"/>
      <c r="FN20" s="236"/>
      <c r="FO20" s="219"/>
      <c r="FP20" s="228"/>
      <c r="FQ20" s="229"/>
      <c r="FR20" s="229"/>
      <c r="FS20" s="229"/>
      <c r="FT20" s="237"/>
      <c r="FU20" s="209"/>
      <c r="FV20" s="231"/>
      <c r="FW20" s="231"/>
      <c r="FX20" s="232"/>
      <c r="FY20" s="232"/>
      <c r="FZ20" s="233"/>
      <c r="GA20" s="234"/>
      <c r="GB20" s="234"/>
      <c r="GC20" s="234"/>
      <c r="GD20" s="235"/>
      <c r="GE20" s="236"/>
      <c r="GF20" s="219"/>
      <c r="GG20" s="228"/>
      <c r="GH20" s="229"/>
      <c r="GI20" s="229"/>
      <c r="GJ20" s="229"/>
      <c r="GK20" s="237"/>
      <c r="GL20" s="209"/>
      <c r="GM20" s="231"/>
      <c r="GN20" s="231"/>
      <c r="GO20" s="232"/>
      <c r="GP20" s="232"/>
      <c r="GQ20" s="233"/>
      <c r="GR20" s="234"/>
      <c r="GS20" s="234"/>
      <c r="GT20" s="234"/>
      <c r="GU20" s="235"/>
      <c r="GV20" s="223"/>
      <c r="GW20" s="224"/>
    </row>
    <row r="21" spans="1:205" s="225" customFormat="1" ht="18" customHeight="1" thickBot="1">
      <c r="A21" s="204"/>
      <c r="B21" s="205" t="s">
        <v>93</v>
      </c>
      <c r="C21" s="238">
        <f>SUM(C11:C19)</f>
        <v>3079</v>
      </c>
      <c r="D21" s="238">
        <f>SUM(D11:D19)</f>
        <v>2958</v>
      </c>
      <c r="E21" s="239">
        <f>SUM(E11:E19)</f>
        <v>36</v>
      </c>
      <c r="F21" s="240" t="s">
        <v>93</v>
      </c>
      <c r="G21" s="209"/>
      <c r="H21" s="241" t="s">
        <v>94</v>
      </c>
      <c r="I21" s="211"/>
      <c r="J21" s="212"/>
      <c r="K21" s="212"/>
      <c r="L21" s="242">
        <f>SUM(L11:L19)</f>
        <v>0</v>
      </c>
      <c r="M21" s="243"/>
      <c r="N21" s="244"/>
      <c r="O21" s="245"/>
      <c r="P21" s="242">
        <f>SUM(P11:P20)</f>
        <v>0</v>
      </c>
      <c r="Q21" s="218"/>
      <c r="R21" s="219"/>
      <c r="S21" s="205" t="s">
        <v>93</v>
      </c>
      <c r="T21" s="246">
        <f>SUM(T11:T19)</f>
        <v>3079</v>
      </c>
      <c r="U21" s="238">
        <f>SUM(U11:U19)</f>
        <v>3429</v>
      </c>
      <c r="V21" s="239">
        <f>SUM(V11:V19)</f>
        <v>36</v>
      </c>
      <c r="W21" s="247" t="s">
        <v>93</v>
      </c>
      <c r="X21" s="209"/>
      <c r="Y21" s="241" t="s">
        <v>94</v>
      </c>
      <c r="Z21" s="211"/>
      <c r="AA21" s="212"/>
      <c r="AB21" s="212"/>
      <c r="AC21" s="242">
        <f>SUM(AC11:AC19)</f>
        <v>53</v>
      </c>
      <c r="AD21" s="243"/>
      <c r="AE21" s="244"/>
      <c r="AF21" s="245"/>
      <c r="AG21" s="242">
        <f>SUM(AG11:AG20)</f>
        <v>13</v>
      </c>
      <c r="AH21" s="218"/>
      <c r="AI21" s="219"/>
      <c r="AJ21" s="205" t="s">
        <v>93</v>
      </c>
      <c r="AK21" s="246">
        <f>SUM(AK11:AK19)</f>
        <v>3079</v>
      </c>
      <c r="AL21" s="238">
        <f>SUM(AL11:AL19)</f>
        <v>3429</v>
      </c>
      <c r="AM21" s="239">
        <f>SUM(AM11:AM19)</f>
        <v>36</v>
      </c>
      <c r="AN21" s="247" t="s">
        <v>93</v>
      </c>
      <c r="AO21" s="209"/>
      <c r="AP21" s="241" t="s">
        <v>94</v>
      </c>
      <c r="AQ21" s="211"/>
      <c r="AR21" s="212"/>
      <c r="AS21" s="212"/>
      <c r="AT21" s="242">
        <f>SUM(AT11:AT19)</f>
        <v>47</v>
      </c>
      <c r="AU21" s="243"/>
      <c r="AV21" s="244"/>
      <c r="AW21" s="245"/>
      <c r="AX21" s="242">
        <f>SUM(AX11:AX20)</f>
        <v>10</v>
      </c>
      <c r="AY21" s="218"/>
      <c r="AZ21" s="219"/>
      <c r="BA21" s="205" t="s">
        <v>93</v>
      </c>
      <c r="BB21" s="246">
        <f>SUM(BB11:BB19)</f>
        <v>3079</v>
      </c>
      <c r="BC21" s="238">
        <f>SUM(BC11:BC19)</f>
        <v>3429</v>
      </c>
      <c r="BD21" s="239">
        <f>SUM(BD11:BD19)</f>
        <v>36</v>
      </c>
      <c r="BE21" s="247" t="s">
        <v>93</v>
      </c>
      <c r="BF21" s="209"/>
      <c r="BG21" s="241" t="s">
        <v>94</v>
      </c>
      <c r="BH21" s="211"/>
      <c r="BI21" s="212"/>
      <c r="BJ21" s="212"/>
      <c r="BK21" s="242">
        <f>SUM(BK11:BK19)</f>
        <v>0</v>
      </c>
      <c r="BL21" s="243"/>
      <c r="BM21" s="244"/>
      <c r="BN21" s="245"/>
      <c r="BO21" s="242">
        <f>SUM(BO11:BO20)</f>
        <v>0</v>
      </c>
      <c r="BP21" s="218"/>
      <c r="BQ21" s="219"/>
      <c r="BR21" s="205" t="s">
        <v>93</v>
      </c>
      <c r="BS21" s="246">
        <f>SUM(BS11:BS19)</f>
        <v>3079</v>
      </c>
      <c r="BT21" s="238">
        <f>SUM(BT11:BT19)</f>
        <v>3429</v>
      </c>
      <c r="BU21" s="239">
        <f>SUM(BU11:BU19)</f>
        <v>36</v>
      </c>
      <c r="BV21" s="247" t="s">
        <v>93</v>
      </c>
      <c r="BW21" s="209"/>
      <c r="BX21" s="241" t="s">
        <v>94</v>
      </c>
      <c r="BY21" s="211"/>
      <c r="BZ21" s="212"/>
      <c r="CA21" s="212"/>
      <c r="CB21" s="242">
        <f>SUM(CB11:CB19)</f>
        <v>60</v>
      </c>
      <c r="CC21" s="243"/>
      <c r="CD21" s="244"/>
      <c r="CE21" s="245"/>
      <c r="CF21" s="242">
        <f>SUM(CF11:CF20)</f>
        <v>8</v>
      </c>
      <c r="CG21" s="218"/>
      <c r="CH21" s="219"/>
      <c r="CI21" s="205" t="s">
        <v>93</v>
      </c>
      <c r="CJ21" s="246">
        <f>SUM(CJ11:CJ19)</f>
        <v>3079</v>
      </c>
      <c r="CK21" s="238">
        <f>SUM(CK11:CK19)</f>
        <v>3429</v>
      </c>
      <c r="CL21" s="239">
        <f>SUM(CL11:CL19)</f>
        <v>36</v>
      </c>
      <c r="CM21" s="247" t="s">
        <v>93</v>
      </c>
      <c r="CN21" s="209"/>
      <c r="CO21" s="241" t="s">
        <v>94</v>
      </c>
      <c r="CP21" s="211"/>
      <c r="CQ21" s="212"/>
      <c r="CR21" s="212"/>
      <c r="CS21" s="242">
        <f>SUM(CS11:CS19)</f>
        <v>0</v>
      </c>
      <c r="CT21" s="243"/>
      <c r="CU21" s="244"/>
      <c r="CV21" s="245"/>
      <c r="CW21" s="242">
        <f>SUM(CW11:CW20)</f>
        <v>0</v>
      </c>
      <c r="CX21" s="218"/>
      <c r="CY21" s="219"/>
      <c r="CZ21" s="205" t="s">
        <v>93</v>
      </c>
      <c r="DA21" s="246">
        <f>SUM(DA11:DA19)</f>
        <v>3079</v>
      </c>
      <c r="DB21" s="238">
        <f>SUM(DB11:DB19)</f>
        <v>3429</v>
      </c>
      <c r="DC21" s="239">
        <f>SUM(DC11:DC19)</f>
        <v>36</v>
      </c>
      <c r="DD21" s="247" t="s">
        <v>93</v>
      </c>
      <c r="DE21" s="209"/>
      <c r="DF21" s="241" t="s">
        <v>94</v>
      </c>
      <c r="DG21" s="211"/>
      <c r="DH21" s="212"/>
      <c r="DI21" s="212"/>
      <c r="DJ21" s="242">
        <f>SUM(DJ11:DJ19)</f>
        <v>0</v>
      </c>
      <c r="DK21" s="243"/>
      <c r="DL21" s="244"/>
      <c r="DM21" s="245"/>
      <c r="DN21" s="242">
        <f>SUM(DN11:DN20)</f>
        <v>0</v>
      </c>
      <c r="DO21" s="218"/>
      <c r="DP21" s="219"/>
      <c r="DQ21" s="205" t="s">
        <v>93</v>
      </c>
      <c r="DR21" s="246">
        <f>SUM(DR11:DR19)</f>
        <v>3079</v>
      </c>
      <c r="DS21" s="238">
        <f>SUM(DS11:DS19)</f>
        <v>3429</v>
      </c>
      <c r="DT21" s="239">
        <f>SUM(DT11:DT19)</f>
        <v>36</v>
      </c>
      <c r="DU21" s="247" t="s">
        <v>93</v>
      </c>
      <c r="DV21" s="209"/>
      <c r="DW21" s="241" t="s">
        <v>94</v>
      </c>
      <c r="DX21" s="211"/>
      <c r="DY21" s="212"/>
      <c r="DZ21" s="212"/>
      <c r="EA21" s="242">
        <f>SUM(EA11:EA19)</f>
        <v>0</v>
      </c>
      <c r="EB21" s="243"/>
      <c r="EC21" s="244"/>
      <c r="ED21" s="245"/>
      <c r="EE21" s="242">
        <f>SUM(EE11:EE20)</f>
        <v>0</v>
      </c>
      <c r="EF21" s="218"/>
      <c r="EG21" s="219"/>
      <c r="EH21" s="205" t="s">
        <v>93</v>
      </c>
      <c r="EI21" s="246">
        <f>SUM(EI11:EI19)</f>
        <v>3079</v>
      </c>
      <c r="EJ21" s="238">
        <f>SUM(EJ11:EJ19)</f>
        <v>3429</v>
      </c>
      <c r="EK21" s="239">
        <f>SUM(EK11:EK19)</f>
        <v>36</v>
      </c>
      <c r="EL21" s="247" t="s">
        <v>93</v>
      </c>
      <c r="EM21" s="209"/>
      <c r="EN21" s="241" t="s">
        <v>94</v>
      </c>
      <c r="EO21" s="211"/>
      <c r="EP21" s="212"/>
      <c r="EQ21" s="212"/>
      <c r="ER21" s="242">
        <f>SUM(ER11:ER19)</f>
        <v>46</v>
      </c>
      <c r="ES21" s="243"/>
      <c r="ET21" s="244"/>
      <c r="EU21" s="245"/>
      <c r="EV21" s="242">
        <f>SUM(EV11:EV20)</f>
        <v>19</v>
      </c>
      <c r="EW21" s="218"/>
      <c r="EX21" s="219"/>
      <c r="EY21" s="205" t="s">
        <v>93</v>
      </c>
      <c r="EZ21" s="246">
        <f>SUM(EZ11:EZ19)</f>
        <v>3079</v>
      </c>
      <c r="FA21" s="238">
        <f>SUM(FA11:FA19)</f>
        <v>3429</v>
      </c>
      <c r="FB21" s="239">
        <f>SUM(FB11:FB19)</f>
        <v>36</v>
      </c>
      <c r="FC21" s="247" t="s">
        <v>93</v>
      </c>
      <c r="FD21" s="209"/>
      <c r="FE21" s="241" t="s">
        <v>94</v>
      </c>
      <c r="FF21" s="211"/>
      <c r="FG21" s="212"/>
      <c r="FH21" s="212"/>
      <c r="FI21" s="242">
        <f>SUM(FI11:FI19)</f>
        <v>59</v>
      </c>
      <c r="FJ21" s="243"/>
      <c r="FK21" s="244"/>
      <c r="FL21" s="245"/>
      <c r="FM21" s="242">
        <f>SUM(FM11:FM20)</f>
        <v>9</v>
      </c>
      <c r="FN21" s="218"/>
      <c r="FO21" s="219"/>
      <c r="FP21" s="205" t="s">
        <v>93</v>
      </c>
      <c r="FQ21" s="246">
        <f>SUM(FQ11:FQ19)</f>
        <v>3079</v>
      </c>
      <c r="FR21" s="238">
        <f>SUM(FR11:FR19)</f>
        <v>3429</v>
      </c>
      <c r="FS21" s="239">
        <f>SUM(FS11:FS19)</f>
        <v>36</v>
      </c>
      <c r="FT21" s="247" t="s">
        <v>93</v>
      </c>
      <c r="FU21" s="209"/>
      <c r="FV21" s="241" t="s">
        <v>94</v>
      </c>
      <c r="FW21" s="211"/>
      <c r="FX21" s="212"/>
      <c r="FY21" s="212"/>
      <c r="FZ21" s="242">
        <f>SUM(FZ11:FZ19)</f>
        <v>43</v>
      </c>
      <c r="GA21" s="243"/>
      <c r="GB21" s="244"/>
      <c r="GC21" s="245"/>
      <c r="GD21" s="242">
        <f>SUM(GD11:GD20)</f>
        <v>19</v>
      </c>
      <c r="GE21" s="218"/>
      <c r="GF21" s="219"/>
      <c r="GG21" s="205" t="s">
        <v>93</v>
      </c>
      <c r="GH21" s="246">
        <f>SUM(GH11:GH19)</f>
        <v>3079</v>
      </c>
      <c r="GI21" s="238">
        <f>SUM(GI11:GI19)</f>
        <v>3429</v>
      </c>
      <c r="GJ21" s="239">
        <f>SUM(GJ11:GJ19)</f>
        <v>36</v>
      </c>
      <c r="GK21" s="247" t="s">
        <v>93</v>
      </c>
      <c r="GL21" s="209"/>
      <c r="GM21" s="241" t="s">
        <v>94</v>
      </c>
      <c r="GN21" s="211"/>
      <c r="GO21" s="212"/>
      <c r="GP21" s="212"/>
      <c r="GQ21" s="242">
        <f>SUM(GQ11:GQ19)</f>
        <v>0</v>
      </c>
      <c r="GR21" s="243"/>
      <c r="GS21" s="244"/>
      <c r="GT21" s="245"/>
      <c r="GU21" s="242">
        <f>SUM(GU11:GU20)</f>
        <v>0</v>
      </c>
      <c r="GV21" s="223"/>
      <c r="GW21" s="224"/>
    </row>
    <row r="22" spans="1:205" s="225" customFormat="1" ht="4.95" customHeight="1">
      <c r="A22" s="204"/>
      <c r="B22" s="228"/>
      <c r="C22" s="229"/>
      <c r="D22" s="229"/>
      <c r="E22" s="229"/>
      <c r="F22" s="230"/>
      <c r="G22" s="209"/>
      <c r="H22" s="231"/>
      <c r="I22" s="231"/>
      <c r="J22" s="232"/>
      <c r="K22" s="232"/>
      <c r="L22" s="248"/>
      <c r="M22" s="249"/>
      <c r="N22" s="249"/>
      <c r="O22" s="249"/>
      <c r="P22" s="250"/>
      <c r="Q22" s="236"/>
      <c r="R22" s="219"/>
      <c r="S22" s="228"/>
      <c r="T22" s="229"/>
      <c r="U22" s="229"/>
      <c r="V22" s="229"/>
      <c r="W22" s="237"/>
      <c r="X22" s="209"/>
      <c r="Y22" s="231"/>
      <c r="Z22" s="231"/>
      <c r="AA22" s="232"/>
      <c r="AB22" s="232"/>
      <c r="AC22" s="248"/>
      <c r="AD22" s="249"/>
      <c r="AE22" s="249"/>
      <c r="AF22" s="249"/>
      <c r="AG22" s="250"/>
      <c r="AH22" s="236"/>
      <c r="AI22" s="219"/>
      <c r="AJ22" s="228"/>
      <c r="AK22" s="229"/>
      <c r="AL22" s="229"/>
      <c r="AM22" s="229"/>
      <c r="AN22" s="237"/>
      <c r="AO22" s="209"/>
      <c r="AP22" s="231"/>
      <c r="AQ22" s="231"/>
      <c r="AR22" s="232"/>
      <c r="AS22" s="232"/>
      <c r="AT22" s="248"/>
      <c r="AU22" s="249"/>
      <c r="AV22" s="249"/>
      <c r="AW22" s="249"/>
      <c r="AX22" s="250"/>
      <c r="AY22" s="236"/>
      <c r="AZ22" s="219"/>
      <c r="BA22" s="228"/>
      <c r="BB22" s="229"/>
      <c r="BC22" s="229"/>
      <c r="BD22" s="229"/>
      <c r="BE22" s="237"/>
      <c r="BF22" s="209"/>
      <c r="BG22" s="231"/>
      <c r="BH22" s="231"/>
      <c r="BI22" s="232"/>
      <c r="BJ22" s="232"/>
      <c r="BK22" s="248"/>
      <c r="BL22" s="249"/>
      <c r="BM22" s="249"/>
      <c r="BN22" s="249"/>
      <c r="BO22" s="250"/>
      <c r="BP22" s="236"/>
      <c r="BQ22" s="219"/>
      <c r="BR22" s="228"/>
      <c r="BS22" s="229"/>
      <c r="BT22" s="229"/>
      <c r="BU22" s="229"/>
      <c r="BV22" s="237"/>
      <c r="BW22" s="209"/>
      <c r="BX22" s="231"/>
      <c r="BY22" s="231"/>
      <c r="BZ22" s="232"/>
      <c r="CA22" s="232"/>
      <c r="CB22" s="248"/>
      <c r="CC22" s="249"/>
      <c r="CD22" s="249"/>
      <c r="CE22" s="249"/>
      <c r="CF22" s="250"/>
      <c r="CG22" s="236"/>
      <c r="CH22" s="219"/>
      <c r="CI22" s="228"/>
      <c r="CJ22" s="229"/>
      <c r="CK22" s="229"/>
      <c r="CL22" s="229"/>
      <c r="CM22" s="237"/>
      <c r="CN22" s="209"/>
      <c r="CO22" s="231"/>
      <c r="CP22" s="231"/>
      <c r="CQ22" s="232"/>
      <c r="CR22" s="232"/>
      <c r="CS22" s="248"/>
      <c r="CT22" s="249"/>
      <c r="CU22" s="249"/>
      <c r="CV22" s="249"/>
      <c r="CW22" s="250"/>
      <c r="CX22" s="236"/>
      <c r="CY22" s="219"/>
      <c r="CZ22" s="228"/>
      <c r="DA22" s="229"/>
      <c r="DB22" s="229"/>
      <c r="DC22" s="229"/>
      <c r="DD22" s="237"/>
      <c r="DE22" s="209"/>
      <c r="DF22" s="231"/>
      <c r="DG22" s="231"/>
      <c r="DH22" s="232"/>
      <c r="DI22" s="232"/>
      <c r="DJ22" s="248"/>
      <c r="DK22" s="249"/>
      <c r="DL22" s="249"/>
      <c r="DM22" s="249"/>
      <c r="DN22" s="250"/>
      <c r="DO22" s="236"/>
      <c r="DP22" s="219"/>
      <c r="DQ22" s="228"/>
      <c r="DR22" s="229"/>
      <c r="DS22" s="229"/>
      <c r="DT22" s="229"/>
      <c r="DU22" s="237"/>
      <c r="DV22" s="209"/>
      <c r="DW22" s="231"/>
      <c r="DX22" s="231"/>
      <c r="DY22" s="232"/>
      <c r="DZ22" s="232"/>
      <c r="EA22" s="248"/>
      <c r="EB22" s="249"/>
      <c r="EC22" s="249"/>
      <c r="ED22" s="249"/>
      <c r="EE22" s="250"/>
      <c r="EF22" s="236"/>
      <c r="EG22" s="219"/>
      <c r="EH22" s="228"/>
      <c r="EI22" s="229"/>
      <c r="EJ22" s="229"/>
      <c r="EK22" s="229"/>
      <c r="EL22" s="237"/>
      <c r="EM22" s="209"/>
      <c r="EN22" s="231"/>
      <c r="EO22" s="231"/>
      <c r="EP22" s="232"/>
      <c r="EQ22" s="232"/>
      <c r="ER22" s="248"/>
      <c r="ES22" s="249"/>
      <c r="ET22" s="249"/>
      <c r="EU22" s="249"/>
      <c r="EV22" s="250"/>
      <c r="EW22" s="236"/>
      <c r="EX22" s="219"/>
      <c r="EY22" s="228"/>
      <c r="EZ22" s="229"/>
      <c r="FA22" s="229"/>
      <c r="FB22" s="229"/>
      <c r="FC22" s="237"/>
      <c r="FD22" s="209"/>
      <c r="FE22" s="231"/>
      <c r="FF22" s="231"/>
      <c r="FG22" s="232"/>
      <c r="FH22" s="232"/>
      <c r="FI22" s="248"/>
      <c r="FJ22" s="249"/>
      <c r="FK22" s="249"/>
      <c r="FL22" s="249"/>
      <c r="FM22" s="250"/>
      <c r="FN22" s="236"/>
      <c r="FO22" s="219"/>
      <c r="FP22" s="228"/>
      <c r="FQ22" s="229"/>
      <c r="FR22" s="229"/>
      <c r="FS22" s="229"/>
      <c r="FT22" s="237"/>
      <c r="FU22" s="209"/>
      <c r="FV22" s="231"/>
      <c r="FW22" s="231"/>
      <c r="FX22" s="232"/>
      <c r="FY22" s="232"/>
      <c r="FZ22" s="248"/>
      <c r="GA22" s="249"/>
      <c r="GB22" s="249"/>
      <c r="GC22" s="249"/>
      <c r="GD22" s="250"/>
      <c r="GE22" s="236"/>
      <c r="GF22" s="219"/>
      <c r="GG22" s="228"/>
      <c r="GH22" s="229"/>
      <c r="GI22" s="229"/>
      <c r="GJ22" s="229"/>
      <c r="GK22" s="237"/>
      <c r="GL22" s="209"/>
      <c r="GM22" s="231"/>
      <c r="GN22" s="231"/>
      <c r="GO22" s="232"/>
      <c r="GP22" s="232"/>
      <c r="GQ22" s="248"/>
      <c r="GR22" s="249"/>
      <c r="GS22" s="249"/>
      <c r="GT22" s="249"/>
      <c r="GU22" s="250"/>
      <c r="GV22" s="223"/>
      <c r="GW22" s="224"/>
    </row>
    <row r="23" spans="1:205" s="225" customFormat="1" ht="16.149999999999999" customHeight="1">
      <c r="A23" s="204"/>
      <c r="B23" s="205">
        <v>10</v>
      </c>
      <c r="C23" s="206">
        <v>380</v>
      </c>
      <c r="D23" s="206">
        <v>336</v>
      </c>
      <c r="E23" s="207">
        <v>4</v>
      </c>
      <c r="F23" s="208">
        <v>9</v>
      </c>
      <c r="G23" s="209"/>
      <c r="H23" s="210">
        <v>10</v>
      </c>
      <c r="I23" s="211"/>
      <c r="J23" s="212">
        <f t="shared" ref="J23:K31" si="70">E23</f>
        <v>4</v>
      </c>
      <c r="K23" s="212">
        <f t="shared" si="70"/>
        <v>9</v>
      </c>
      <c r="L23" s="676"/>
      <c r="M23" s="677">
        <f>L7-K23</f>
        <v>1</v>
      </c>
      <c r="N23" s="677">
        <f t="shared" ref="N23:N31" si="71">IF(M23&lt;0,0,IF(M23&lt;18,1,IF(M23&lt;36,2,3)))</f>
        <v>1</v>
      </c>
      <c r="O23" s="677">
        <f t="shared" ref="O23:O31" si="72">J23-L23</f>
        <v>4</v>
      </c>
      <c r="P23" s="678" t="str">
        <f t="shared" ref="P23:P31" si="73">IF(L23&lt;1,"",IF((2+O23+N23)&gt;-1,(2+O23+N23),0))</f>
        <v/>
      </c>
      <c r="Q23" s="218"/>
      <c r="R23" s="219"/>
      <c r="S23" s="205">
        <v>10</v>
      </c>
      <c r="T23" s="220">
        <f>C23</f>
        <v>380</v>
      </c>
      <c r="U23" s="221">
        <v>336</v>
      </c>
      <c r="V23" s="207">
        <f>E23</f>
        <v>4</v>
      </c>
      <c r="W23" s="222">
        <f>F23</f>
        <v>9</v>
      </c>
      <c r="X23" s="209"/>
      <c r="Y23" s="210">
        <v>10</v>
      </c>
      <c r="Z23" s="211"/>
      <c r="AA23" s="212">
        <f t="shared" ref="AA23:AB31" si="74">V23</f>
        <v>4</v>
      </c>
      <c r="AB23" s="212">
        <f t="shared" si="74"/>
        <v>9</v>
      </c>
      <c r="AC23" s="213">
        <v>7</v>
      </c>
      <c r="AD23" s="214">
        <f>AC7-AB23</f>
        <v>15</v>
      </c>
      <c r="AE23" s="215">
        <f t="shared" ref="AE23:AE31" si="75">IF(AD23&lt;0,0,IF(AD23&lt;18,1,IF(AD23&lt;36,2,3)))</f>
        <v>1</v>
      </c>
      <c r="AF23" s="216">
        <f t="shared" ref="AF23:AF31" si="76">AA23-AC23</f>
        <v>-3</v>
      </c>
      <c r="AG23" s="217">
        <f t="shared" ref="AG23:AG31" si="77">IF(AC23&lt;1,"",IF((2+AF23+AE23)&gt;-1,(2+AF23+AE23),0))</f>
        <v>0</v>
      </c>
      <c r="AH23" s="218"/>
      <c r="AI23" s="219"/>
      <c r="AJ23" s="205">
        <v>10</v>
      </c>
      <c r="AK23" s="220">
        <f>T23</f>
        <v>380</v>
      </c>
      <c r="AL23" s="221">
        <v>336</v>
      </c>
      <c r="AM23" s="207">
        <f>V23</f>
        <v>4</v>
      </c>
      <c r="AN23" s="222">
        <f>W23</f>
        <v>9</v>
      </c>
      <c r="AO23" s="209"/>
      <c r="AP23" s="210">
        <v>10</v>
      </c>
      <c r="AQ23" s="211"/>
      <c r="AR23" s="212">
        <f t="shared" ref="AR23:AS31" si="78">AM23</f>
        <v>4</v>
      </c>
      <c r="AS23" s="212">
        <f t="shared" si="78"/>
        <v>9</v>
      </c>
      <c r="AT23" s="213">
        <v>5</v>
      </c>
      <c r="AU23" s="214">
        <f>AT7-AS23</f>
        <v>-3</v>
      </c>
      <c r="AV23" s="215">
        <f t="shared" ref="AV23:AV31" si="79">IF(AU23&lt;0,0,IF(AU23&lt;18,1,IF(AU23&lt;36,2,3)))</f>
        <v>0</v>
      </c>
      <c r="AW23" s="216">
        <f t="shared" ref="AW23:AW31" si="80">AR23-AT23</f>
        <v>-1</v>
      </c>
      <c r="AX23" s="217">
        <f t="shared" ref="AX23:AX31" si="81">IF(AT23&lt;1,"",IF((2+AW23+AV23)&gt;-1,(2+AW23+AV23),0))</f>
        <v>1</v>
      </c>
      <c r="AY23" s="218"/>
      <c r="AZ23" s="219"/>
      <c r="BA23" s="205">
        <v>10</v>
      </c>
      <c r="BB23" s="220">
        <f>AK23</f>
        <v>380</v>
      </c>
      <c r="BC23" s="221">
        <v>336</v>
      </c>
      <c r="BD23" s="207">
        <f>AM23</f>
        <v>4</v>
      </c>
      <c r="BE23" s="222">
        <f>AN23</f>
        <v>9</v>
      </c>
      <c r="BF23" s="209"/>
      <c r="BG23" s="210">
        <v>10</v>
      </c>
      <c r="BH23" s="211"/>
      <c r="BI23" s="212">
        <f t="shared" ref="BI23:BJ31" si="82">BD23</f>
        <v>4</v>
      </c>
      <c r="BJ23" s="212">
        <f t="shared" si="82"/>
        <v>9</v>
      </c>
      <c r="BK23" s="676"/>
      <c r="BL23" s="677">
        <f>BK7-BJ23</f>
        <v>17</v>
      </c>
      <c r="BM23" s="677">
        <f t="shared" ref="BM23:BM31" si="83">IF(BL23&lt;0,0,IF(BL23&lt;18,1,IF(BL23&lt;36,2,3)))</f>
        <v>1</v>
      </c>
      <c r="BN23" s="677">
        <f t="shared" ref="BN23:BN31" si="84">BI23-BK23</f>
        <v>4</v>
      </c>
      <c r="BO23" s="678" t="str">
        <f t="shared" ref="BO23:BO31" si="85">IF(BK23&lt;1,"",IF((2+BN23+BM23)&gt;-1,(2+BN23+BM23),0))</f>
        <v/>
      </c>
      <c r="BP23" s="218"/>
      <c r="BQ23" s="219"/>
      <c r="BR23" s="205">
        <v>10</v>
      </c>
      <c r="BS23" s="220">
        <f>BB23</f>
        <v>380</v>
      </c>
      <c r="BT23" s="221">
        <v>336</v>
      </c>
      <c r="BU23" s="207">
        <f>BD23</f>
        <v>4</v>
      </c>
      <c r="BV23" s="222">
        <f>BE23</f>
        <v>9</v>
      </c>
      <c r="BW23" s="209"/>
      <c r="BX23" s="210">
        <v>10</v>
      </c>
      <c r="BY23" s="211"/>
      <c r="BZ23" s="212">
        <f t="shared" ref="BZ23:CA31" si="86">BU23</f>
        <v>4</v>
      </c>
      <c r="CA23" s="212">
        <f t="shared" si="86"/>
        <v>9</v>
      </c>
      <c r="CB23" s="213">
        <v>8</v>
      </c>
      <c r="CC23" s="214">
        <f>CB7-CA23</f>
        <v>19</v>
      </c>
      <c r="CD23" s="215">
        <f t="shared" ref="CD23:CD31" si="87">IF(CC23&lt;0,0,IF(CC23&lt;18,1,IF(CC23&lt;36,2,3)))</f>
        <v>2</v>
      </c>
      <c r="CE23" s="216">
        <f t="shared" ref="CE23:CE31" si="88">BZ23-CB23</f>
        <v>-4</v>
      </c>
      <c r="CF23" s="217">
        <f t="shared" ref="CF23:CF31" si="89">IF(CB23&lt;1,"",IF((2+CE23+CD23)&gt;-1,(2+CE23+CD23),0))</f>
        <v>0</v>
      </c>
      <c r="CG23" s="218"/>
      <c r="CH23" s="219"/>
      <c r="CI23" s="205">
        <v>10</v>
      </c>
      <c r="CJ23" s="220">
        <f>BS23</f>
        <v>380</v>
      </c>
      <c r="CK23" s="221">
        <v>336</v>
      </c>
      <c r="CL23" s="207">
        <f>BU23</f>
        <v>4</v>
      </c>
      <c r="CM23" s="222">
        <f>BV23</f>
        <v>9</v>
      </c>
      <c r="CN23" s="209"/>
      <c r="CO23" s="210">
        <v>10</v>
      </c>
      <c r="CP23" s="211"/>
      <c r="CQ23" s="212">
        <f t="shared" ref="CQ23:CR31" si="90">CL23</f>
        <v>4</v>
      </c>
      <c r="CR23" s="212">
        <f t="shared" si="90"/>
        <v>9</v>
      </c>
      <c r="CS23" s="676"/>
      <c r="CT23" s="677">
        <f>CS7-CR23</f>
        <v>8</v>
      </c>
      <c r="CU23" s="677">
        <f t="shared" ref="CU23:CU31" si="91">IF(CT23&lt;0,0,IF(CT23&lt;18,1,IF(CT23&lt;36,2,3)))</f>
        <v>1</v>
      </c>
      <c r="CV23" s="677">
        <f t="shared" ref="CV23:CV31" si="92">CQ23-CS23</f>
        <v>4</v>
      </c>
      <c r="CW23" s="678" t="str">
        <f t="shared" ref="CW23:CW31" si="93">IF(CS23&lt;1,"",IF((2+CV23+CU23)&gt;-1,(2+CV23+CU23),0))</f>
        <v/>
      </c>
      <c r="CX23" s="218"/>
      <c r="CY23" s="219"/>
      <c r="CZ23" s="205">
        <v>10</v>
      </c>
      <c r="DA23" s="220">
        <f>CJ23</f>
        <v>380</v>
      </c>
      <c r="DB23" s="221">
        <v>336</v>
      </c>
      <c r="DC23" s="207">
        <f>CL23</f>
        <v>4</v>
      </c>
      <c r="DD23" s="222">
        <f>CM23</f>
        <v>9</v>
      </c>
      <c r="DE23" s="209"/>
      <c r="DF23" s="210">
        <v>10</v>
      </c>
      <c r="DG23" s="211"/>
      <c r="DH23" s="212">
        <f t="shared" ref="DH23:DI31" si="94">DC23</f>
        <v>4</v>
      </c>
      <c r="DI23" s="212">
        <f t="shared" si="94"/>
        <v>9</v>
      </c>
      <c r="DJ23" s="676"/>
      <c r="DK23" s="677">
        <f>DJ7-DI23</f>
        <v>13</v>
      </c>
      <c r="DL23" s="677">
        <f t="shared" ref="DL23:DL31" si="95">IF(DK23&lt;0,0,IF(DK23&lt;18,1,IF(DK23&lt;36,2,3)))</f>
        <v>1</v>
      </c>
      <c r="DM23" s="677">
        <f t="shared" ref="DM23:DM31" si="96">DH23-DJ23</f>
        <v>4</v>
      </c>
      <c r="DN23" s="678" t="str">
        <f t="shared" ref="DN23:DN31" si="97">IF(DJ23&lt;1,"",IF((2+DM23+DL23)&gt;-1,(2+DM23+DL23),0))</f>
        <v/>
      </c>
      <c r="DO23" s="218"/>
      <c r="DP23" s="219"/>
      <c r="DQ23" s="205">
        <v>10</v>
      </c>
      <c r="DR23" s="220">
        <f>DA23</f>
        <v>380</v>
      </c>
      <c r="DS23" s="221">
        <v>336</v>
      </c>
      <c r="DT23" s="207">
        <f>DC23</f>
        <v>4</v>
      </c>
      <c r="DU23" s="222">
        <f>DD23</f>
        <v>9</v>
      </c>
      <c r="DV23" s="209"/>
      <c r="DW23" s="210">
        <v>10</v>
      </c>
      <c r="DX23" s="211"/>
      <c r="DY23" s="212">
        <f t="shared" ref="DY23:DZ31" si="98">DT23</f>
        <v>4</v>
      </c>
      <c r="DZ23" s="212">
        <f t="shared" si="98"/>
        <v>9</v>
      </c>
      <c r="EA23" s="676"/>
      <c r="EB23" s="677">
        <f>EA7-DZ23</f>
        <v>16</v>
      </c>
      <c r="EC23" s="677">
        <f t="shared" ref="EC23:EC31" si="99">IF(EB23&lt;0,0,IF(EB23&lt;18,1,IF(EB23&lt;36,2,3)))</f>
        <v>1</v>
      </c>
      <c r="ED23" s="677">
        <f t="shared" ref="ED23:ED31" si="100">DY23-EA23</f>
        <v>4</v>
      </c>
      <c r="EE23" s="678" t="str">
        <f t="shared" ref="EE23:EE31" si="101">IF(EA23&lt;1,"",IF((2+ED23+EC23)&gt;-1,(2+ED23+EC23),0))</f>
        <v/>
      </c>
      <c r="EF23" s="218"/>
      <c r="EG23" s="219"/>
      <c r="EH23" s="205">
        <v>10</v>
      </c>
      <c r="EI23" s="220">
        <f>DR23</f>
        <v>380</v>
      </c>
      <c r="EJ23" s="221">
        <v>336</v>
      </c>
      <c r="EK23" s="207">
        <f>DT23</f>
        <v>4</v>
      </c>
      <c r="EL23" s="222">
        <f>DU23</f>
        <v>9</v>
      </c>
      <c r="EM23" s="209"/>
      <c r="EN23" s="210">
        <v>10</v>
      </c>
      <c r="EO23" s="211"/>
      <c r="EP23" s="212">
        <f t="shared" ref="EP23:EQ31" si="102">EK23</f>
        <v>4</v>
      </c>
      <c r="EQ23" s="212">
        <f t="shared" si="102"/>
        <v>9</v>
      </c>
      <c r="ER23" s="213">
        <v>7</v>
      </c>
      <c r="ES23" s="214">
        <f>ER7-EQ23</f>
        <v>13</v>
      </c>
      <c r="ET23" s="215">
        <f t="shared" ref="ET23:ET31" si="103">IF(ES23&lt;0,0,IF(ES23&lt;18,1,IF(ES23&lt;36,2,3)))</f>
        <v>1</v>
      </c>
      <c r="EU23" s="216">
        <f t="shared" ref="EU23:EU31" si="104">EP23-ER23</f>
        <v>-3</v>
      </c>
      <c r="EV23" s="217">
        <f t="shared" ref="EV23:EV31" si="105">IF(ER23&lt;1,"",IF((2+EU23+ET23)&gt;-1,(2+EU23+ET23),0))</f>
        <v>0</v>
      </c>
      <c r="EW23" s="218"/>
      <c r="EX23" s="219"/>
      <c r="EY23" s="205">
        <v>10</v>
      </c>
      <c r="EZ23" s="220">
        <f>EI23</f>
        <v>380</v>
      </c>
      <c r="FA23" s="221">
        <v>336</v>
      </c>
      <c r="FB23" s="207">
        <f>EK23</f>
        <v>4</v>
      </c>
      <c r="FC23" s="222">
        <f>EL23</f>
        <v>9</v>
      </c>
      <c r="FD23" s="209"/>
      <c r="FE23" s="210">
        <v>10</v>
      </c>
      <c r="FF23" s="211"/>
      <c r="FG23" s="212">
        <f t="shared" ref="FG23:FH31" si="106">FB23</f>
        <v>4</v>
      </c>
      <c r="FH23" s="212">
        <f t="shared" si="106"/>
        <v>9</v>
      </c>
      <c r="FI23" s="213">
        <v>8</v>
      </c>
      <c r="FJ23" s="214">
        <f>FI7-FH23</f>
        <v>19</v>
      </c>
      <c r="FK23" s="215">
        <f t="shared" ref="FK23:FK31" si="107">IF(FJ23&lt;0,0,IF(FJ23&lt;18,1,IF(FJ23&lt;36,2,3)))</f>
        <v>2</v>
      </c>
      <c r="FL23" s="216">
        <f t="shared" ref="FL23:FL31" si="108">FG23-FI23</f>
        <v>-4</v>
      </c>
      <c r="FM23" s="217">
        <f t="shared" ref="FM23:FM31" si="109">IF(FI23&lt;1,"",IF((2+FL23+FK23)&gt;-1,(2+FL23+FK23),0))</f>
        <v>0</v>
      </c>
      <c r="FN23" s="218"/>
      <c r="FO23" s="219"/>
      <c r="FP23" s="205">
        <v>10</v>
      </c>
      <c r="FQ23" s="220">
        <f>EZ23</f>
        <v>380</v>
      </c>
      <c r="FR23" s="221">
        <v>336</v>
      </c>
      <c r="FS23" s="207">
        <f>FB23</f>
        <v>4</v>
      </c>
      <c r="FT23" s="222">
        <f>FC23</f>
        <v>9</v>
      </c>
      <c r="FU23" s="209"/>
      <c r="FV23" s="210">
        <v>10</v>
      </c>
      <c r="FW23" s="211"/>
      <c r="FX23" s="212">
        <f t="shared" ref="FX23:FY31" si="110">FS23</f>
        <v>4</v>
      </c>
      <c r="FY23" s="212">
        <f t="shared" si="110"/>
        <v>9</v>
      </c>
      <c r="FZ23" s="213">
        <v>8</v>
      </c>
      <c r="GA23" s="214">
        <f>FZ7-FY23</f>
        <v>7</v>
      </c>
      <c r="GB23" s="215">
        <f t="shared" ref="GB23:GB31" si="111">IF(GA23&lt;0,0,IF(GA23&lt;18,1,IF(GA23&lt;36,2,3)))</f>
        <v>1</v>
      </c>
      <c r="GC23" s="216">
        <f t="shared" ref="GC23:GC31" si="112">FX23-FZ23</f>
        <v>-4</v>
      </c>
      <c r="GD23" s="217">
        <f t="shared" ref="GD23:GD31" si="113">IF(FZ23&lt;1,"",IF((2+GC23+GB23)&gt;-1,(2+GC23+GB23),0))</f>
        <v>0</v>
      </c>
      <c r="GE23" s="218"/>
      <c r="GF23" s="219"/>
      <c r="GG23" s="205">
        <v>10</v>
      </c>
      <c r="GH23" s="220">
        <f>FQ23</f>
        <v>380</v>
      </c>
      <c r="GI23" s="221">
        <v>336</v>
      </c>
      <c r="GJ23" s="207">
        <f>FS23</f>
        <v>4</v>
      </c>
      <c r="GK23" s="222">
        <f>FT23</f>
        <v>9</v>
      </c>
      <c r="GL23" s="209"/>
      <c r="GM23" s="210">
        <v>10</v>
      </c>
      <c r="GN23" s="211"/>
      <c r="GO23" s="212">
        <f t="shared" ref="GO23:GP31" si="114">GJ23</f>
        <v>4</v>
      </c>
      <c r="GP23" s="212">
        <f t="shared" si="114"/>
        <v>9</v>
      </c>
      <c r="GQ23" s="676"/>
      <c r="GR23" s="677">
        <f>GQ7-GP23</f>
        <v>12</v>
      </c>
      <c r="GS23" s="677">
        <f t="shared" ref="GS23:GS31" si="115">IF(GR23&lt;0,0,IF(GR23&lt;18,1,IF(GR23&lt;36,2,3)))</f>
        <v>1</v>
      </c>
      <c r="GT23" s="677">
        <f t="shared" ref="GT23:GT31" si="116">GO23-GQ23</f>
        <v>4</v>
      </c>
      <c r="GU23" s="678" t="str">
        <f t="shared" ref="GU23:GU31" si="117">IF(GQ23&lt;1,"",IF((2+GT23+GS23)&gt;-1,(2+GT23+GS23),0))</f>
        <v/>
      </c>
      <c r="GV23" s="223"/>
      <c r="GW23" s="224"/>
    </row>
    <row r="24" spans="1:205" s="225" customFormat="1" ht="16.149999999999999" customHeight="1">
      <c r="A24" s="204"/>
      <c r="B24" s="205">
        <v>11</v>
      </c>
      <c r="C24" s="206">
        <v>358</v>
      </c>
      <c r="D24" s="206">
        <v>197</v>
      </c>
      <c r="E24" s="207">
        <v>4</v>
      </c>
      <c r="F24" s="208">
        <v>1</v>
      </c>
      <c r="G24" s="209"/>
      <c r="H24" s="210">
        <v>11</v>
      </c>
      <c r="I24" s="211"/>
      <c r="J24" s="212">
        <f t="shared" si="70"/>
        <v>4</v>
      </c>
      <c r="K24" s="212">
        <f t="shared" si="70"/>
        <v>1</v>
      </c>
      <c r="L24" s="676"/>
      <c r="M24" s="677">
        <f>L7-K24</f>
        <v>9</v>
      </c>
      <c r="N24" s="677">
        <f t="shared" si="71"/>
        <v>1</v>
      </c>
      <c r="O24" s="677">
        <f t="shared" si="72"/>
        <v>4</v>
      </c>
      <c r="P24" s="678" t="str">
        <f t="shared" si="73"/>
        <v/>
      </c>
      <c r="Q24" s="218"/>
      <c r="R24" s="219"/>
      <c r="S24" s="205">
        <v>11</v>
      </c>
      <c r="T24" s="220">
        <f t="shared" ref="T24:T31" si="118">C24</f>
        <v>358</v>
      </c>
      <c r="U24" s="221">
        <v>336</v>
      </c>
      <c r="V24" s="207">
        <f t="shared" ref="V24:W31" si="119">E24</f>
        <v>4</v>
      </c>
      <c r="W24" s="222">
        <f t="shared" si="119"/>
        <v>1</v>
      </c>
      <c r="X24" s="209"/>
      <c r="Y24" s="210">
        <v>11</v>
      </c>
      <c r="Z24" s="211"/>
      <c r="AA24" s="212">
        <f t="shared" si="74"/>
        <v>4</v>
      </c>
      <c r="AB24" s="212">
        <f t="shared" si="74"/>
        <v>1</v>
      </c>
      <c r="AC24" s="213">
        <v>6</v>
      </c>
      <c r="AD24" s="214">
        <f>AC7-AB24</f>
        <v>23</v>
      </c>
      <c r="AE24" s="215">
        <f t="shared" si="75"/>
        <v>2</v>
      </c>
      <c r="AF24" s="216">
        <f t="shared" si="76"/>
        <v>-2</v>
      </c>
      <c r="AG24" s="217">
        <f t="shared" si="77"/>
        <v>2</v>
      </c>
      <c r="AH24" s="218"/>
      <c r="AI24" s="219"/>
      <c r="AJ24" s="205">
        <v>11</v>
      </c>
      <c r="AK24" s="220">
        <f t="shared" ref="AK24:AK31" si="120">T24</f>
        <v>358</v>
      </c>
      <c r="AL24" s="221">
        <v>336</v>
      </c>
      <c r="AM24" s="207">
        <f t="shared" ref="AM24:AN31" si="121">V24</f>
        <v>4</v>
      </c>
      <c r="AN24" s="222">
        <f t="shared" si="121"/>
        <v>1</v>
      </c>
      <c r="AO24" s="209"/>
      <c r="AP24" s="210">
        <v>11</v>
      </c>
      <c r="AQ24" s="211"/>
      <c r="AR24" s="212">
        <f t="shared" si="78"/>
        <v>4</v>
      </c>
      <c r="AS24" s="212">
        <f t="shared" si="78"/>
        <v>1</v>
      </c>
      <c r="AT24" s="213">
        <v>5</v>
      </c>
      <c r="AU24" s="214">
        <f>AT7-AS24</f>
        <v>5</v>
      </c>
      <c r="AV24" s="215">
        <f t="shared" si="79"/>
        <v>1</v>
      </c>
      <c r="AW24" s="216">
        <f t="shared" si="80"/>
        <v>-1</v>
      </c>
      <c r="AX24" s="217">
        <f t="shared" si="81"/>
        <v>2</v>
      </c>
      <c r="AY24" s="218"/>
      <c r="AZ24" s="219"/>
      <c r="BA24" s="205">
        <v>11</v>
      </c>
      <c r="BB24" s="220">
        <f t="shared" ref="BB24:BB31" si="122">AK24</f>
        <v>358</v>
      </c>
      <c r="BC24" s="221">
        <v>336</v>
      </c>
      <c r="BD24" s="207">
        <f t="shared" ref="BD24:BE31" si="123">AM24</f>
        <v>4</v>
      </c>
      <c r="BE24" s="222">
        <f t="shared" si="123"/>
        <v>1</v>
      </c>
      <c r="BF24" s="209"/>
      <c r="BG24" s="210">
        <v>11</v>
      </c>
      <c r="BH24" s="211"/>
      <c r="BI24" s="212">
        <f t="shared" si="82"/>
        <v>4</v>
      </c>
      <c r="BJ24" s="212">
        <f t="shared" si="82"/>
        <v>1</v>
      </c>
      <c r="BK24" s="676"/>
      <c r="BL24" s="677">
        <f>BK7-BJ24</f>
        <v>25</v>
      </c>
      <c r="BM24" s="677">
        <f t="shared" si="83"/>
        <v>2</v>
      </c>
      <c r="BN24" s="677">
        <f t="shared" si="84"/>
        <v>4</v>
      </c>
      <c r="BO24" s="678" t="str">
        <f t="shared" si="85"/>
        <v/>
      </c>
      <c r="BP24" s="218"/>
      <c r="BQ24" s="219"/>
      <c r="BR24" s="205">
        <v>11</v>
      </c>
      <c r="BS24" s="220">
        <f t="shared" ref="BS24:BS31" si="124">BB24</f>
        <v>358</v>
      </c>
      <c r="BT24" s="221">
        <v>336</v>
      </c>
      <c r="BU24" s="207">
        <f t="shared" ref="BU24:BV31" si="125">BD24</f>
        <v>4</v>
      </c>
      <c r="BV24" s="222">
        <f t="shared" si="125"/>
        <v>1</v>
      </c>
      <c r="BW24" s="209"/>
      <c r="BX24" s="210">
        <v>11</v>
      </c>
      <c r="BY24" s="211"/>
      <c r="BZ24" s="212">
        <f t="shared" si="86"/>
        <v>4</v>
      </c>
      <c r="CA24" s="212">
        <f t="shared" si="86"/>
        <v>1</v>
      </c>
      <c r="CB24" s="213">
        <v>6</v>
      </c>
      <c r="CC24" s="214">
        <f>CB7-CA24</f>
        <v>27</v>
      </c>
      <c r="CD24" s="215">
        <f t="shared" si="87"/>
        <v>2</v>
      </c>
      <c r="CE24" s="216">
        <f t="shared" si="88"/>
        <v>-2</v>
      </c>
      <c r="CF24" s="217">
        <f t="shared" si="89"/>
        <v>2</v>
      </c>
      <c r="CG24" s="218"/>
      <c r="CH24" s="219"/>
      <c r="CI24" s="205">
        <v>11</v>
      </c>
      <c r="CJ24" s="220">
        <f t="shared" ref="CJ24:CJ31" si="126">BS24</f>
        <v>358</v>
      </c>
      <c r="CK24" s="221">
        <v>336</v>
      </c>
      <c r="CL24" s="207">
        <f t="shared" ref="CL24:CM31" si="127">BU24</f>
        <v>4</v>
      </c>
      <c r="CM24" s="222">
        <f t="shared" si="127"/>
        <v>1</v>
      </c>
      <c r="CN24" s="209"/>
      <c r="CO24" s="210">
        <v>11</v>
      </c>
      <c r="CP24" s="211"/>
      <c r="CQ24" s="212">
        <f t="shared" si="90"/>
        <v>4</v>
      </c>
      <c r="CR24" s="212">
        <f t="shared" si="90"/>
        <v>1</v>
      </c>
      <c r="CS24" s="676"/>
      <c r="CT24" s="677">
        <f>CS7-CR24</f>
        <v>16</v>
      </c>
      <c r="CU24" s="677">
        <f t="shared" si="91"/>
        <v>1</v>
      </c>
      <c r="CV24" s="677">
        <f t="shared" si="92"/>
        <v>4</v>
      </c>
      <c r="CW24" s="678" t="str">
        <f t="shared" si="93"/>
        <v/>
      </c>
      <c r="CX24" s="218"/>
      <c r="CY24" s="219"/>
      <c r="CZ24" s="205">
        <v>11</v>
      </c>
      <c r="DA24" s="220">
        <f t="shared" ref="DA24:DA31" si="128">CJ24</f>
        <v>358</v>
      </c>
      <c r="DB24" s="221">
        <v>336</v>
      </c>
      <c r="DC24" s="207">
        <f t="shared" ref="DC24:DD31" si="129">CL24</f>
        <v>4</v>
      </c>
      <c r="DD24" s="222">
        <f t="shared" si="129"/>
        <v>1</v>
      </c>
      <c r="DE24" s="209"/>
      <c r="DF24" s="210">
        <v>11</v>
      </c>
      <c r="DG24" s="211"/>
      <c r="DH24" s="212">
        <f t="shared" si="94"/>
        <v>4</v>
      </c>
      <c r="DI24" s="212">
        <f t="shared" si="94"/>
        <v>1</v>
      </c>
      <c r="DJ24" s="676"/>
      <c r="DK24" s="677">
        <f>DJ7-DI24</f>
        <v>21</v>
      </c>
      <c r="DL24" s="677">
        <f t="shared" si="95"/>
        <v>2</v>
      </c>
      <c r="DM24" s="677">
        <f t="shared" si="96"/>
        <v>4</v>
      </c>
      <c r="DN24" s="678" t="str">
        <f t="shared" si="97"/>
        <v/>
      </c>
      <c r="DO24" s="218"/>
      <c r="DP24" s="219"/>
      <c r="DQ24" s="205">
        <v>11</v>
      </c>
      <c r="DR24" s="220">
        <f t="shared" ref="DR24:DR31" si="130">DA24</f>
        <v>358</v>
      </c>
      <c r="DS24" s="221">
        <v>336</v>
      </c>
      <c r="DT24" s="207">
        <f t="shared" ref="DT24:DU31" si="131">DC24</f>
        <v>4</v>
      </c>
      <c r="DU24" s="222">
        <f t="shared" si="131"/>
        <v>1</v>
      </c>
      <c r="DV24" s="209"/>
      <c r="DW24" s="210">
        <v>11</v>
      </c>
      <c r="DX24" s="211"/>
      <c r="DY24" s="212">
        <f t="shared" si="98"/>
        <v>4</v>
      </c>
      <c r="DZ24" s="212">
        <f t="shared" si="98"/>
        <v>1</v>
      </c>
      <c r="EA24" s="676"/>
      <c r="EB24" s="677">
        <f>EA7-DZ24</f>
        <v>24</v>
      </c>
      <c r="EC24" s="677">
        <f t="shared" si="99"/>
        <v>2</v>
      </c>
      <c r="ED24" s="677">
        <f t="shared" si="100"/>
        <v>4</v>
      </c>
      <c r="EE24" s="678" t="str">
        <f t="shared" si="101"/>
        <v/>
      </c>
      <c r="EF24" s="218"/>
      <c r="EG24" s="219"/>
      <c r="EH24" s="205">
        <v>11</v>
      </c>
      <c r="EI24" s="220">
        <f t="shared" ref="EI24:EI31" si="132">DR24</f>
        <v>358</v>
      </c>
      <c r="EJ24" s="221">
        <v>336</v>
      </c>
      <c r="EK24" s="207">
        <f t="shared" ref="EK24:EL31" si="133">DT24</f>
        <v>4</v>
      </c>
      <c r="EL24" s="222">
        <f t="shared" si="133"/>
        <v>1</v>
      </c>
      <c r="EM24" s="209"/>
      <c r="EN24" s="210">
        <v>11</v>
      </c>
      <c r="EO24" s="211"/>
      <c r="EP24" s="212">
        <f t="shared" si="102"/>
        <v>4</v>
      </c>
      <c r="EQ24" s="212">
        <f t="shared" si="102"/>
        <v>1</v>
      </c>
      <c r="ER24" s="213">
        <v>8</v>
      </c>
      <c r="ES24" s="214">
        <f>ER7-EQ24</f>
        <v>21</v>
      </c>
      <c r="ET24" s="215">
        <f t="shared" si="103"/>
        <v>2</v>
      </c>
      <c r="EU24" s="216">
        <f t="shared" si="104"/>
        <v>-4</v>
      </c>
      <c r="EV24" s="217">
        <f t="shared" si="105"/>
        <v>0</v>
      </c>
      <c r="EW24" s="218"/>
      <c r="EX24" s="219"/>
      <c r="EY24" s="205">
        <v>11</v>
      </c>
      <c r="EZ24" s="220">
        <f t="shared" ref="EZ24:EZ31" si="134">EI24</f>
        <v>358</v>
      </c>
      <c r="FA24" s="221">
        <v>336</v>
      </c>
      <c r="FB24" s="207">
        <f t="shared" ref="FB24:FC31" si="135">EK24</f>
        <v>4</v>
      </c>
      <c r="FC24" s="222">
        <f t="shared" si="135"/>
        <v>1</v>
      </c>
      <c r="FD24" s="209"/>
      <c r="FE24" s="210">
        <v>11</v>
      </c>
      <c r="FF24" s="211"/>
      <c r="FG24" s="212">
        <f t="shared" si="106"/>
        <v>4</v>
      </c>
      <c r="FH24" s="212">
        <f t="shared" si="106"/>
        <v>1</v>
      </c>
      <c r="FI24" s="213">
        <v>8</v>
      </c>
      <c r="FJ24" s="214">
        <f>FI7-FH24</f>
        <v>27</v>
      </c>
      <c r="FK24" s="215">
        <f t="shared" si="107"/>
        <v>2</v>
      </c>
      <c r="FL24" s="216">
        <f t="shared" si="108"/>
        <v>-4</v>
      </c>
      <c r="FM24" s="217">
        <f t="shared" si="109"/>
        <v>0</v>
      </c>
      <c r="FN24" s="218"/>
      <c r="FO24" s="219"/>
      <c r="FP24" s="205">
        <v>11</v>
      </c>
      <c r="FQ24" s="220">
        <f t="shared" ref="FQ24:FQ31" si="136">EZ24</f>
        <v>358</v>
      </c>
      <c r="FR24" s="221">
        <v>336</v>
      </c>
      <c r="FS24" s="207">
        <f t="shared" ref="FS24:FT31" si="137">FB24</f>
        <v>4</v>
      </c>
      <c r="FT24" s="222">
        <f t="shared" si="137"/>
        <v>1</v>
      </c>
      <c r="FU24" s="209"/>
      <c r="FV24" s="210">
        <v>11</v>
      </c>
      <c r="FW24" s="211"/>
      <c r="FX24" s="212">
        <f t="shared" si="110"/>
        <v>4</v>
      </c>
      <c r="FY24" s="212">
        <f t="shared" si="110"/>
        <v>1</v>
      </c>
      <c r="FZ24" s="213">
        <v>5</v>
      </c>
      <c r="GA24" s="214">
        <f>FZ7-FY24</f>
        <v>15</v>
      </c>
      <c r="GB24" s="215">
        <f t="shared" si="111"/>
        <v>1</v>
      </c>
      <c r="GC24" s="216">
        <f t="shared" si="112"/>
        <v>-1</v>
      </c>
      <c r="GD24" s="217">
        <f t="shared" si="113"/>
        <v>2</v>
      </c>
      <c r="GE24" s="218"/>
      <c r="GF24" s="219"/>
      <c r="GG24" s="205">
        <v>11</v>
      </c>
      <c r="GH24" s="220">
        <f t="shared" ref="GH24:GH31" si="138">FQ24</f>
        <v>358</v>
      </c>
      <c r="GI24" s="221">
        <v>336</v>
      </c>
      <c r="GJ24" s="207">
        <f t="shared" ref="GJ24:GK31" si="139">FS24</f>
        <v>4</v>
      </c>
      <c r="GK24" s="222">
        <f t="shared" si="139"/>
        <v>1</v>
      </c>
      <c r="GL24" s="209"/>
      <c r="GM24" s="210">
        <v>11</v>
      </c>
      <c r="GN24" s="211"/>
      <c r="GO24" s="212">
        <f t="shared" si="114"/>
        <v>4</v>
      </c>
      <c r="GP24" s="212">
        <f t="shared" si="114"/>
        <v>1</v>
      </c>
      <c r="GQ24" s="676"/>
      <c r="GR24" s="677">
        <f>GQ7-GP24</f>
        <v>20</v>
      </c>
      <c r="GS24" s="677">
        <f t="shared" si="115"/>
        <v>2</v>
      </c>
      <c r="GT24" s="677">
        <f t="shared" si="116"/>
        <v>4</v>
      </c>
      <c r="GU24" s="678" t="str">
        <f t="shared" si="117"/>
        <v/>
      </c>
      <c r="GV24" s="223"/>
      <c r="GW24" s="224"/>
    </row>
    <row r="25" spans="1:205" s="225" customFormat="1" ht="16.149999999999999" customHeight="1">
      <c r="A25" s="204"/>
      <c r="B25" s="205">
        <v>12</v>
      </c>
      <c r="C25" s="206">
        <v>359</v>
      </c>
      <c r="D25" s="206">
        <v>471</v>
      </c>
      <c r="E25" s="207">
        <v>4</v>
      </c>
      <c r="F25" s="208">
        <v>13</v>
      </c>
      <c r="G25" s="209"/>
      <c r="H25" s="210">
        <v>12</v>
      </c>
      <c r="I25" s="211"/>
      <c r="J25" s="212">
        <f t="shared" si="70"/>
        <v>4</v>
      </c>
      <c r="K25" s="212">
        <f t="shared" si="70"/>
        <v>13</v>
      </c>
      <c r="L25" s="676"/>
      <c r="M25" s="677">
        <f>L7-K25</f>
        <v>-3</v>
      </c>
      <c r="N25" s="677">
        <f t="shared" si="71"/>
        <v>0</v>
      </c>
      <c r="O25" s="677">
        <f t="shared" si="72"/>
        <v>4</v>
      </c>
      <c r="P25" s="678" t="str">
        <f t="shared" si="73"/>
        <v/>
      </c>
      <c r="Q25" s="218"/>
      <c r="R25" s="219"/>
      <c r="S25" s="205">
        <v>12</v>
      </c>
      <c r="T25" s="220">
        <f t="shared" si="118"/>
        <v>359</v>
      </c>
      <c r="U25" s="221">
        <v>336</v>
      </c>
      <c r="V25" s="207">
        <f t="shared" si="119"/>
        <v>4</v>
      </c>
      <c r="W25" s="222">
        <f t="shared" si="119"/>
        <v>13</v>
      </c>
      <c r="X25" s="209"/>
      <c r="Y25" s="210">
        <v>12</v>
      </c>
      <c r="Z25" s="211"/>
      <c r="AA25" s="212">
        <f t="shared" si="74"/>
        <v>4</v>
      </c>
      <c r="AB25" s="212">
        <f t="shared" si="74"/>
        <v>13</v>
      </c>
      <c r="AC25" s="213">
        <v>6</v>
      </c>
      <c r="AD25" s="214">
        <f>AC7-AB25</f>
        <v>11</v>
      </c>
      <c r="AE25" s="215">
        <f t="shared" si="75"/>
        <v>1</v>
      </c>
      <c r="AF25" s="216">
        <f t="shared" si="76"/>
        <v>-2</v>
      </c>
      <c r="AG25" s="217">
        <f t="shared" si="77"/>
        <v>1</v>
      </c>
      <c r="AH25" s="218"/>
      <c r="AI25" s="219"/>
      <c r="AJ25" s="205">
        <v>12</v>
      </c>
      <c r="AK25" s="220">
        <f t="shared" si="120"/>
        <v>359</v>
      </c>
      <c r="AL25" s="221">
        <v>336</v>
      </c>
      <c r="AM25" s="207">
        <f t="shared" si="121"/>
        <v>4</v>
      </c>
      <c r="AN25" s="222">
        <f t="shared" si="121"/>
        <v>13</v>
      </c>
      <c r="AO25" s="209"/>
      <c r="AP25" s="210">
        <v>12</v>
      </c>
      <c r="AQ25" s="211"/>
      <c r="AR25" s="212">
        <f t="shared" si="78"/>
        <v>4</v>
      </c>
      <c r="AS25" s="212">
        <f t="shared" si="78"/>
        <v>13</v>
      </c>
      <c r="AT25" s="213">
        <v>5</v>
      </c>
      <c r="AU25" s="214">
        <f>AT7-AS25</f>
        <v>-7</v>
      </c>
      <c r="AV25" s="215">
        <f t="shared" si="79"/>
        <v>0</v>
      </c>
      <c r="AW25" s="216">
        <f t="shared" si="80"/>
        <v>-1</v>
      </c>
      <c r="AX25" s="217">
        <f t="shared" si="81"/>
        <v>1</v>
      </c>
      <c r="AY25" s="218"/>
      <c r="AZ25" s="219"/>
      <c r="BA25" s="205">
        <v>12</v>
      </c>
      <c r="BB25" s="220">
        <f t="shared" si="122"/>
        <v>359</v>
      </c>
      <c r="BC25" s="221">
        <v>336</v>
      </c>
      <c r="BD25" s="207">
        <f t="shared" si="123"/>
        <v>4</v>
      </c>
      <c r="BE25" s="222">
        <f t="shared" si="123"/>
        <v>13</v>
      </c>
      <c r="BF25" s="209"/>
      <c r="BG25" s="210">
        <v>12</v>
      </c>
      <c r="BH25" s="211"/>
      <c r="BI25" s="212">
        <f t="shared" si="82"/>
        <v>4</v>
      </c>
      <c r="BJ25" s="212">
        <f t="shared" si="82"/>
        <v>13</v>
      </c>
      <c r="BK25" s="676"/>
      <c r="BL25" s="677">
        <f>BK7-BJ25</f>
        <v>13</v>
      </c>
      <c r="BM25" s="677">
        <f t="shared" si="83"/>
        <v>1</v>
      </c>
      <c r="BN25" s="677">
        <f t="shared" si="84"/>
        <v>4</v>
      </c>
      <c r="BO25" s="678" t="str">
        <f t="shared" si="85"/>
        <v/>
      </c>
      <c r="BP25" s="218"/>
      <c r="BQ25" s="219"/>
      <c r="BR25" s="205">
        <v>12</v>
      </c>
      <c r="BS25" s="220">
        <f t="shared" si="124"/>
        <v>359</v>
      </c>
      <c r="BT25" s="221">
        <v>336</v>
      </c>
      <c r="BU25" s="207">
        <f t="shared" si="125"/>
        <v>4</v>
      </c>
      <c r="BV25" s="222">
        <f t="shared" si="125"/>
        <v>13</v>
      </c>
      <c r="BW25" s="209"/>
      <c r="BX25" s="210">
        <v>12</v>
      </c>
      <c r="BY25" s="211"/>
      <c r="BZ25" s="212">
        <f t="shared" si="86"/>
        <v>4</v>
      </c>
      <c r="CA25" s="212">
        <f t="shared" si="86"/>
        <v>13</v>
      </c>
      <c r="CB25" s="213">
        <v>7</v>
      </c>
      <c r="CC25" s="214">
        <f>CB7-CA25</f>
        <v>15</v>
      </c>
      <c r="CD25" s="215">
        <f t="shared" si="87"/>
        <v>1</v>
      </c>
      <c r="CE25" s="216">
        <f t="shared" si="88"/>
        <v>-3</v>
      </c>
      <c r="CF25" s="217">
        <f t="shared" si="89"/>
        <v>0</v>
      </c>
      <c r="CG25" s="218"/>
      <c r="CH25" s="219"/>
      <c r="CI25" s="205">
        <v>12</v>
      </c>
      <c r="CJ25" s="220">
        <f t="shared" si="126"/>
        <v>359</v>
      </c>
      <c r="CK25" s="221">
        <v>336</v>
      </c>
      <c r="CL25" s="207">
        <f t="shared" si="127"/>
        <v>4</v>
      </c>
      <c r="CM25" s="222">
        <f t="shared" si="127"/>
        <v>13</v>
      </c>
      <c r="CN25" s="209"/>
      <c r="CO25" s="210">
        <v>12</v>
      </c>
      <c r="CP25" s="211"/>
      <c r="CQ25" s="212">
        <f t="shared" si="90"/>
        <v>4</v>
      </c>
      <c r="CR25" s="212">
        <f t="shared" si="90"/>
        <v>13</v>
      </c>
      <c r="CS25" s="676"/>
      <c r="CT25" s="677">
        <f>CS7-CR25</f>
        <v>4</v>
      </c>
      <c r="CU25" s="677">
        <f t="shared" si="91"/>
        <v>1</v>
      </c>
      <c r="CV25" s="677">
        <f t="shared" si="92"/>
        <v>4</v>
      </c>
      <c r="CW25" s="678" t="str">
        <f t="shared" si="93"/>
        <v/>
      </c>
      <c r="CX25" s="218"/>
      <c r="CY25" s="219"/>
      <c r="CZ25" s="205">
        <v>12</v>
      </c>
      <c r="DA25" s="220">
        <f t="shared" si="128"/>
        <v>359</v>
      </c>
      <c r="DB25" s="221">
        <v>336</v>
      </c>
      <c r="DC25" s="207">
        <f t="shared" si="129"/>
        <v>4</v>
      </c>
      <c r="DD25" s="222">
        <f t="shared" si="129"/>
        <v>13</v>
      </c>
      <c r="DE25" s="209"/>
      <c r="DF25" s="210">
        <v>12</v>
      </c>
      <c r="DG25" s="211"/>
      <c r="DH25" s="212">
        <f t="shared" si="94"/>
        <v>4</v>
      </c>
      <c r="DI25" s="212">
        <f t="shared" si="94"/>
        <v>13</v>
      </c>
      <c r="DJ25" s="676"/>
      <c r="DK25" s="677">
        <f>DJ7-DI25</f>
        <v>9</v>
      </c>
      <c r="DL25" s="677">
        <f t="shared" si="95"/>
        <v>1</v>
      </c>
      <c r="DM25" s="677">
        <f t="shared" si="96"/>
        <v>4</v>
      </c>
      <c r="DN25" s="678" t="str">
        <f t="shared" si="97"/>
        <v/>
      </c>
      <c r="DO25" s="218"/>
      <c r="DP25" s="219"/>
      <c r="DQ25" s="205">
        <v>12</v>
      </c>
      <c r="DR25" s="220">
        <f t="shared" si="130"/>
        <v>359</v>
      </c>
      <c r="DS25" s="221">
        <v>336</v>
      </c>
      <c r="DT25" s="207">
        <f t="shared" si="131"/>
        <v>4</v>
      </c>
      <c r="DU25" s="222">
        <f t="shared" si="131"/>
        <v>13</v>
      </c>
      <c r="DV25" s="209"/>
      <c r="DW25" s="210">
        <v>12</v>
      </c>
      <c r="DX25" s="211"/>
      <c r="DY25" s="212">
        <f t="shared" si="98"/>
        <v>4</v>
      </c>
      <c r="DZ25" s="212">
        <f t="shared" si="98"/>
        <v>13</v>
      </c>
      <c r="EA25" s="676"/>
      <c r="EB25" s="677">
        <f>EA7-DZ25</f>
        <v>12</v>
      </c>
      <c r="EC25" s="677">
        <f t="shared" si="99"/>
        <v>1</v>
      </c>
      <c r="ED25" s="677">
        <f t="shared" si="100"/>
        <v>4</v>
      </c>
      <c r="EE25" s="678" t="str">
        <f t="shared" si="101"/>
        <v/>
      </c>
      <c r="EF25" s="218"/>
      <c r="EG25" s="219"/>
      <c r="EH25" s="205">
        <v>12</v>
      </c>
      <c r="EI25" s="220">
        <f t="shared" si="132"/>
        <v>359</v>
      </c>
      <c r="EJ25" s="221">
        <v>336</v>
      </c>
      <c r="EK25" s="207">
        <f t="shared" si="133"/>
        <v>4</v>
      </c>
      <c r="EL25" s="222">
        <f t="shared" si="133"/>
        <v>13</v>
      </c>
      <c r="EM25" s="209"/>
      <c r="EN25" s="210">
        <v>12</v>
      </c>
      <c r="EO25" s="211"/>
      <c r="EP25" s="212">
        <f t="shared" si="102"/>
        <v>4</v>
      </c>
      <c r="EQ25" s="212">
        <f t="shared" si="102"/>
        <v>13</v>
      </c>
      <c r="ER25" s="213">
        <v>4</v>
      </c>
      <c r="ES25" s="214">
        <f>ER7-EQ25</f>
        <v>9</v>
      </c>
      <c r="ET25" s="215">
        <f t="shared" si="103"/>
        <v>1</v>
      </c>
      <c r="EU25" s="216">
        <f t="shared" si="104"/>
        <v>0</v>
      </c>
      <c r="EV25" s="217">
        <f t="shared" si="105"/>
        <v>3</v>
      </c>
      <c r="EW25" s="218"/>
      <c r="EX25" s="219"/>
      <c r="EY25" s="205">
        <v>12</v>
      </c>
      <c r="EZ25" s="220">
        <f t="shared" si="134"/>
        <v>359</v>
      </c>
      <c r="FA25" s="221">
        <v>336</v>
      </c>
      <c r="FB25" s="207">
        <f t="shared" si="135"/>
        <v>4</v>
      </c>
      <c r="FC25" s="222">
        <f t="shared" si="135"/>
        <v>13</v>
      </c>
      <c r="FD25" s="209"/>
      <c r="FE25" s="210">
        <v>12</v>
      </c>
      <c r="FF25" s="211"/>
      <c r="FG25" s="212">
        <f t="shared" si="106"/>
        <v>4</v>
      </c>
      <c r="FH25" s="212">
        <f t="shared" si="106"/>
        <v>13</v>
      </c>
      <c r="FI25" s="213">
        <v>7</v>
      </c>
      <c r="FJ25" s="214">
        <f>FI7-FH25</f>
        <v>15</v>
      </c>
      <c r="FK25" s="215">
        <f t="shared" si="107"/>
        <v>1</v>
      </c>
      <c r="FL25" s="216">
        <f t="shared" si="108"/>
        <v>-3</v>
      </c>
      <c r="FM25" s="217">
        <f t="shared" si="109"/>
        <v>0</v>
      </c>
      <c r="FN25" s="218"/>
      <c r="FO25" s="219"/>
      <c r="FP25" s="205">
        <v>12</v>
      </c>
      <c r="FQ25" s="220">
        <f t="shared" si="136"/>
        <v>359</v>
      </c>
      <c r="FR25" s="221">
        <v>336</v>
      </c>
      <c r="FS25" s="207">
        <f t="shared" si="137"/>
        <v>4</v>
      </c>
      <c r="FT25" s="222">
        <f t="shared" si="137"/>
        <v>13</v>
      </c>
      <c r="FU25" s="209"/>
      <c r="FV25" s="210">
        <v>12</v>
      </c>
      <c r="FW25" s="211"/>
      <c r="FX25" s="212">
        <f t="shared" si="110"/>
        <v>4</v>
      </c>
      <c r="FY25" s="212">
        <f t="shared" si="110"/>
        <v>13</v>
      </c>
      <c r="FZ25" s="213">
        <v>5</v>
      </c>
      <c r="GA25" s="214">
        <f>FZ7-FY25</f>
        <v>3</v>
      </c>
      <c r="GB25" s="215">
        <f t="shared" si="111"/>
        <v>1</v>
      </c>
      <c r="GC25" s="216">
        <f t="shared" si="112"/>
        <v>-1</v>
      </c>
      <c r="GD25" s="217">
        <f t="shared" si="113"/>
        <v>2</v>
      </c>
      <c r="GE25" s="218"/>
      <c r="GF25" s="219"/>
      <c r="GG25" s="205">
        <v>12</v>
      </c>
      <c r="GH25" s="220">
        <f t="shared" si="138"/>
        <v>359</v>
      </c>
      <c r="GI25" s="221">
        <v>336</v>
      </c>
      <c r="GJ25" s="207">
        <f t="shared" si="139"/>
        <v>4</v>
      </c>
      <c r="GK25" s="222">
        <f t="shared" si="139"/>
        <v>13</v>
      </c>
      <c r="GL25" s="209"/>
      <c r="GM25" s="210">
        <v>12</v>
      </c>
      <c r="GN25" s="211"/>
      <c r="GO25" s="212">
        <f t="shared" si="114"/>
        <v>4</v>
      </c>
      <c r="GP25" s="212">
        <f t="shared" si="114"/>
        <v>13</v>
      </c>
      <c r="GQ25" s="676"/>
      <c r="GR25" s="677">
        <f>GQ7-GP25</f>
        <v>8</v>
      </c>
      <c r="GS25" s="677">
        <f t="shared" si="115"/>
        <v>1</v>
      </c>
      <c r="GT25" s="677">
        <f t="shared" si="116"/>
        <v>4</v>
      </c>
      <c r="GU25" s="678" t="str">
        <f t="shared" si="117"/>
        <v/>
      </c>
      <c r="GV25" s="223"/>
      <c r="GW25" s="224"/>
    </row>
    <row r="26" spans="1:205" s="225" customFormat="1" ht="16.149999999999999" customHeight="1">
      <c r="A26" s="204"/>
      <c r="B26" s="205">
        <v>13</v>
      </c>
      <c r="C26" s="206">
        <v>212</v>
      </c>
      <c r="D26" s="206">
        <v>385</v>
      </c>
      <c r="E26" s="207">
        <v>3</v>
      </c>
      <c r="F26" s="208">
        <v>5</v>
      </c>
      <c r="G26" s="209"/>
      <c r="H26" s="210">
        <v>13</v>
      </c>
      <c r="I26" s="211"/>
      <c r="J26" s="212">
        <f t="shared" si="70"/>
        <v>3</v>
      </c>
      <c r="K26" s="212">
        <f t="shared" si="70"/>
        <v>5</v>
      </c>
      <c r="L26" s="676"/>
      <c r="M26" s="677">
        <f>L7-K26</f>
        <v>5</v>
      </c>
      <c r="N26" s="677">
        <f t="shared" si="71"/>
        <v>1</v>
      </c>
      <c r="O26" s="677">
        <f t="shared" si="72"/>
        <v>3</v>
      </c>
      <c r="P26" s="678" t="str">
        <f t="shared" si="73"/>
        <v/>
      </c>
      <c r="Q26" s="218"/>
      <c r="R26" s="219"/>
      <c r="S26" s="205">
        <v>13</v>
      </c>
      <c r="T26" s="220">
        <f t="shared" si="118"/>
        <v>212</v>
      </c>
      <c r="U26" s="221">
        <v>336</v>
      </c>
      <c r="V26" s="207">
        <f t="shared" si="119"/>
        <v>3</v>
      </c>
      <c r="W26" s="222">
        <f t="shared" si="119"/>
        <v>5</v>
      </c>
      <c r="X26" s="209"/>
      <c r="Y26" s="210">
        <v>13</v>
      </c>
      <c r="Z26" s="211"/>
      <c r="AA26" s="212">
        <f t="shared" si="74"/>
        <v>3</v>
      </c>
      <c r="AB26" s="212">
        <f t="shared" si="74"/>
        <v>5</v>
      </c>
      <c r="AC26" s="213">
        <v>4</v>
      </c>
      <c r="AD26" s="214">
        <f>AC7-AB26</f>
        <v>19</v>
      </c>
      <c r="AE26" s="215">
        <f t="shared" si="75"/>
        <v>2</v>
      </c>
      <c r="AF26" s="216">
        <f t="shared" si="76"/>
        <v>-1</v>
      </c>
      <c r="AG26" s="217">
        <f t="shared" si="77"/>
        <v>3</v>
      </c>
      <c r="AH26" s="218"/>
      <c r="AI26" s="219"/>
      <c r="AJ26" s="205">
        <v>13</v>
      </c>
      <c r="AK26" s="220">
        <f t="shared" si="120"/>
        <v>212</v>
      </c>
      <c r="AL26" s="221">
        <v>336</v>
      </c>
      <c r="AM26" s="207">
        <f t="shared" si="121"/>
        <v>3</v>
      </c>
      <c r="AN26" s="222">
        <f t="shared" si="121"/>
        <v>5</v>
      </c>
      <c r="AO26" s="209"/>
      <c r="AP26" s="210">
        <v>13</v>
      </c>
      <c r="AQ26" s="211"/>
      <c r="AR26" s="212">
        <f t="shared" si="78"/>
        <v>3</v>
      </c>
      <c r="AS26" s="212">
        <f t="shared" si="78"/>
        <v>5</v>
      </c>
      <c r="AT26" s="213">
        <v>3</v>
      </c>
      <c r="AU26" s="214">
        <f>AT7-AS26</f>
        <v>1</v>
      </c>
      <c r="AV26" s="215">
        <f t="shared" si="79"/>
        <v>1</v>
      </c>
      <c r="AW26" s="216">
        <f t="shared" si="80"/>
        <v>0</v>
      </c>
      <c r="AX26" s="217">
        <f t="shared" si="81"/>
        <v>3</v>
      </c>
      <c r="AY26" s="218"/>
      <c r="AZ26" s="219"/>
      <c r="BA26" s="205">
        <v>13</v>
      </c>
      <c r="BB26" s="220">
        <f t="shared" si="122"/>
        <v>212</v>
      </c>
      <c r="BC26" s="221">
        <v>336</v>
      </c>
      <c r="BD26" s="207">
        <f t="shared" si="123"/>
        <v>3</v>
      </c>
      <c r="BE26" s="222">
        <f t="shared" si="123"/>
        <v>5</v>
      </c>
      <c r="BF26" s="209"/>
      <c r="BG26" s="210">
        <v>13</v>
      </c>
      <c r="BH26" s="211"/>
      <c r="BI26" s="212">
        <f t="shared" si="82"/>
        <v>3</v>
      </c>
      <c r="BJ26" s="212">
        <f t="shared" si="82"/>
        <v>5</v>
      </c>
      <c r="BK26" s="676"/>
      <c r="BL26" s="677">
        <f>BK7-BJ26</f>
        <v>21</v>
      </c>
      <c r="BM26" s="677">
        <f t="shared" si="83"/>
        <v>2</v>
      </c>
      <c r="BN26" s="677">
        <f t="shared" si="84"/>
        <v>3</v>
      </c>
      <c r="BO26" s="678" t="str">
        <f t="shared" si="85"/>
        <v/>
      </c>
      <c r="BP26" s="218"/>
      <c r="BQ26" s="219"/>
      <c r="BR26" s="205">
        <v>13</v>
      </c>
      <c r="BS26" s="220">
        <f t="shared" si="124"/>
        <v>212</v>
      </c>
      <c r="BT26" s="221">
        <v>336</v>
      </c>
      <c r="BU26" s="207">
        <f t="shared" si="125"/>
        <v>3</v>
      </c>
      <c r="BV26" s="222">
        <f t="shared" si="125"/>
        <v>5</v>
      </c>
      <c r="BW26" s="209"/>
      <c r="BX26" s="210">
        <v>13</v>
      </c>
      <c r="BY26" s="211"/>
      <c r="BZ26" s="212">
        <f t="shared" si="86"/>
        <v>3</v>
      </c>
      <c r="CA26" s="212">
        <f t="shared" si="86"/>
        <v>5</v>
      </c>
      <c r="CB26" s="213">
        <v>7</v>
      </c>
      <c r="CC26" s="214">
        <f>CB7-CA26</f>
        <v>23</v>
      </c>
      <c r="CD26" s="215">
        <f t="shared" si="87"/>
        <v>2</v>
      </c>
      <c r="CE26" s="216">
        <f t="shared" si="88"/>
        <v>-4</v>
      </c>
      <c r="CF26" s="217">
        <f t="shared" si="89"/>
        <v>0</v>
      </c>
      <c r="CG26" s="218"/>
      <c r="CH26" s="219"/>
      <c r="CI26" s="205">
        <v>13</v>
      </c>
      <c r="CJ26" s="220">
        <f t="shared" si="126"/>
        <v>212</v>
      </c>
      <c r="CK26" s="221">
        <v>336</v>
      </c>
      <c r="CL26" s="207">
        <f t="shared" si="127"/>
        <v>3</v>
      </c>
      <c r="CM26" s="222">
        <f t="shared" si="127"/>
        <v>5</v>
      </c>
      <c r="CN26" s="209"/>
      <c r="CO26" s="210">
        <v>13</v>
      </c>
      <c r="CP26" s="211"/>
      <c r="CQ26" s="212">
        <f t="shared" si="90"/>
        <v>3</v>
      </c>
      <c r="CR26" s="212">
        <f t="shared" si="90"/>
        <v>5</v>
      </c>
      <c r="CS26" s="676"/>
      <c r="CT26" s="677">
        <f>CS7-CR26</f>
        <v>12</v>
      </c>
      <c r="CU26" s="677">
        <f t="shared" si="91"/>
        <v>1</v>
      </c>
      <c r="CV26" s="677">
        <f t="shared" si="92"/>
        <v>3</v>
      </c>
      <c r="CW26" s="678" t="str">
        <f t="shared" si="93"/>
        <v/>
      </c>
      <c r="CX26" s="218"/>
      <c r="CY26" s="219"/>
      <c r="CZ26" s="205">
        <v>13</v>
      </c>
      <c r="DA26" s="220">
        <f t="shared" si="128"/>
        <v>212</v>
      </c>
      <c r="DB26" s="221">
        <v>336</v>
      </c>
      <c r="DC26" s="207">
        <f t="shared" si="129"/>
        <v>3</v>
      </c>
      <c r="DD26" s="222">
        <f t="shared" si="129"/>
        <v>5</v>
      </c>
      <c r="DE26" s="209"/>
      <c r="DF26" s="210">
        <v>13</v>
      </c>
      <c r="DG26" s="211"/>
      <c r="DH26" s="212">
        <f t="shared" si="94"/>
        <v>3</v>
      </c>
      <c r="DI26" s="212">
        <f t="shared" si="94"/>
        <v>5</v>
      </c>
      <c r="DJ26" s="676"/>
      <c r="DK26" s="677">
        <f>DJ7-DI26</f>
        <v>17</v>
      </c>
      <c r="DL26" s="677">
        <f t="shared" si="95"/>
        <v>1</v>
      </c>
      <c r="DM26" s="677">
        <f t="shared" si="96"/>
        <v>3</v>
      </c>
      <c r="DN26" s="678" t="str">
        <f t="shared" si="97"/>
        <v/>
      </c>
      <c r="DO26" s="218"/>
      <c r="DP26" s="219"/>
      <c r="DQ26" s="205">
        <v>13</v>
      </c>
      <c r="DR26" s="220">
        <f t="shared" si="130"/>
        <v>212</v>
      </c>
      <c r="DS26" s="221">
        <v>336</v>
      </c>
      <c r="DT26" s="207">
        <f t="shared" si="131"/>
        <v>3</v>
      </c>
      <c r="DU26" s="222">
        <f t="shared" si="131"/>
        <v>5</v>
      </c>
      <c r="DV26" s="209"/>
      <c r="DW26" s="210">
        <v>13</v>
      </c>
      <c r="DX26" s="211"/>
      <c r="DY26" s="212">
        <f t="shared" si="98"/>
        <v>3</v>
      </c>
      <c r="DZ26" s="212">
        <f t="shared" si="98"/>
        <v>5</v>
      </c>
      <c r="EA26" s="676"/>
      <c r="EB26" s="677">
        <f>EA7-DZ26</f>
        <v>20</v>
      </c>
      <c r="EC26" s="677">
        <f t="shared" si="99"/>
        <v>2</v>
      </c>
      <c r="ED26" s="677">
        <f t="shared" si="100"/>
        <v>3</v>
      </c>
      <c r="EE26" s="678" t="str">
        <f t="shared" si="101"/>
        <v/>
      </c>
      <c r="EF26" s="218"/>
      <c r="EG26" s="219"/>
      <c r="EH26" s="205">
        <v>13</v>
      </c>
      <c r="EI26" s="220">
        <f t="shared" si="132"/>
        <v>212</v>
      </c>
      <c r="EJ26" s="221">
        <v>336</v>
      </c>
      <c r="EK26" s="207">
        <f t="shared" si="133"/>
        <v>3</v>
      </c>
      <c r="EL26" s="222">
        <f t="shared" si="133"/>
        <v>5</v>
      </c>
      <c r="EM26" s="209"/>
      <c r="EN26" s="210">
        <v>13</v>
      </c>
      <c r="EO26" s="211"/>
      <c r="EP26" s="212">
        <f t="shared" si="102"/>
        <v>3</v>
      </c>
      <c r="EQ26" s="212">
        <f t="shared" si="102"/>
        <v>5</v>
      </c>
      <c r="ER26" s="213">
        <v>6</v>
      </c>
      <c r="ES26" s="214">
        <f>ER7-EQ26</f>
        <v>17</v>
      </c>
      <c r="ET26" s="215">
        <f t="shared" si="103"/>
        <v>1</v>
      </c>
      <c r="EU26" s="216">
        <f t="shared" si="104"/>
        <v>-3</v>
      </c>
      <c r="EV26" s="217">
        <f t="shared" si="105"/>
        <v>0</v>
      </c>
      <c r="EW26" s="218"/>
      <c r="EX26" s="219"/>
      <c r="EY26" s="205">
        <v>13</v>
      </c>
      <c r="EZ26" s="220">
        <f t="shared" si="134"/>
        <v>212</v>
      </c>
      <c r="FA26" s="221">
        <v>336</v>
      </c>
      <c r="FB26" s="207">
        <f t="shared" si="135"/>
        <v>3</v>
      </c>
      <c r="FC26" s="222">
        <f t="shared" si="135"/>
        <v>5</v>
      </c>
      <c r="FD26" s="209"/>
      <c r="FE26" s="210">
        <v>13</v>
      </c>
      <c r="FF26" s="211"/>
      <c r="FG26" s="212">
        <f t="shared" si="106"/>
        <v>3</v>
      </c>
      <c r="FH26" s="212">
        <f t="shared" si="106"/>
        <v>5</v>
      </c>
      <c r="FI26" s="213">
        <v>7</v>
      </c>
      <c r="FJ26" s="214">
        <f>FI7-FH26</f>
        <v>23</v>
      </c>
      <c r="FK26" s="215">
        <f t="shared" si="107"/>
        <v>2</v>
      </c>
      <c r="FL26" s="216">
        <f t="shared" si="108"/>
        <v>-4</v>
      </c>
      <c r="FM26" s="217">
        <f t="shared" si="109"/>
        <v>0</v>
      </c>
      <c r="FN26" s="218"/>
      <c r="FO26" s="219"/>
      <c r="FP26" s="205">
        <v>13</v>
      </c>
      <c r="FQ26" s="220">
        <f t="shared" si="136"/>
        <v>212</v>
      </c>
      <c r="FR26" s="221">
        <v>336</v>
      </c>
      <c r="FS26" s="207">
        <f t="shared" si="137"/>
        <v>3</v>
      </c>
      <c r="FT26" s="222">
        <f t="shared" si="137"/>
        <v>5</v>
      </c>
      <c r="FU26" s="209"/>
      <c r="FV26" s="210">
        <v>13</v>
      </c>
      <c r="FW26" s="211"/>
      <c r="FX26" s="212">
        <f t="shared" si="110"/>
        <v>3</v>
      </c>
      <c r="FY26" s="212">
        <f t="shared" si="110"/>
        <v>5</v>
      </c>
      <c r="FZ26" s="213">
        <v>5</v>
      </c>
      <c r="GA26" s="214">
        <f>FZ7-FY26</f>
        <v>11</v>
      </c>
      <c r="GB26" s="215">
        <f t="shared" si="111"/>
        <v>1</v>
      </c>
      <c r="GC26" s="216">
        <f t="shared" si="112"/>
        <v>-2</v>
      </c>
      <c r="GD26" s="217">
        <f t="shared" si="113"/>
        <v>1</v>
      </c>
      <c r="GE26" s="218"/>
      <c r="GF26" s="219"/>
      <c r="GG26" s="205">
        <v>13</v>
      </c>
      <c r="GH26" s="220">
        <f t="shared" si="138"/>
        <v>212</v>
      </c>
      <c r="GI26" s="221">
        <v>336</v>
      </c>
      <c r="GJ26" s="207">
        <f t="shared" si="139"/>
        <v>3</v>
      </c>
      <c r="GK26" s="222">
        <f t="shared" si="139"/>
        <v>5</v>
      </c>
      <c r="GL26" s="209"/>
      <c r="GM26" s="210">
        <v>13</v>
      </c>
      <c r="GN26" s="211"/>
      <c r="GO26" s="212">
        <f t="shared" si="114"/>
        <v>3</v>
      </c>
      <c r="GP26" s="212">
        <f t="shared" si="114"/>
        <v>5</v>
      </c>
      <c r="GQ26" s="676"/>
      <c r="GR26" s="677">
        <f>GQ7-GP26</f>
        <v>16</v>
      </c>
      <c r="GS26" s="677">
        <f t="shared" si="115"/>
        <v>1</v>
      </c>
      <c r="GT26" s="677">
        <f t="shared" si="116"/>
        <v>3</v>
      </c>
      <c r="GU26" s="678" t="str">
        <f t="shared" si="117"/>
        <v/>
      </c>
      <c r="GV26" s="223"/>
      <c r="GW26" s="224"/>
    </row>
    <row r="27" spans="1:205" s="225" customFormat="1" ht="16.149999999999999" customHeight="1">
      <c r="A27" s="204"/>
      <c r="B27" s="205">
        <v>14</v>
      </c>
      <c r="C27" s="206">
        <v>133</v>
      </c>
      <c r="D27" s="206">
        <v>110</v>
      </c>
      <c r="E27" s="207">
        <v>3</v>
      </c>
      <c r="F27" s="208">
        <v>15</v>
      </c>
      <c r="G27" s="209"/>
      <c r="H27" s="210">
        <v>14</v>
      </c>
      <c r="I27" s="211"/>
      <c r="J27" s="212">
        <f t="shared" si="70"/>
        <v>3</v>
      </c>
      <c r="K27" s="212">
        <f t="shared" si="70"/>
        <v>15</v>
      </c>
      <c r="L27" s="676"/>
      <c r="M27" s="677">
        <f>L7-K27</f>
        <v>-5</v>
      </c>
      <c r="N27" s="677">
        <f t="shared" si="71"/>
        <v>0</v>
      </c>
      <c r="O27" s="677">
        <f t="shared" si="72"/>
        <v>3</v>
      </c>
      <c r="P27" s="678" t="str">
        <f t="shared" si="73"/>
        <v/>
      </c>
      <c r="Q27" s="218"/>
      <c r="R27" s="219"/>
      <c r="S27" s="205">
        <v>14</v>
      </c>
      <c r="T27" s="220">
        <f t="shared" si="118"/>
        <v>133</v>
      </c>
      <c r="U27" s="221">
        <v>336</v>
      </c>
      <c r="V27" s="207">
        <f t="shared" si="119"/>
        <v>3</v>
      </c>
      <c r="W27" s="222">
        <f t="shared" si="119"/>
        <v>15</v>
      </c>
      <c r="X27" s="209"/>
      <c r="Y27" s="210">
        <v>14</v>
      </c>
      <c r="Z27" s="211"/>
      <c r="AA27" s="212">
        <f t="shared" si="74"/>
        <v>3</v>
      </c>
      <c r="AB27" s="212">
        <f t="shared" si="74"/>
        <v>15</v>
      </c>
      <c r="AC27" s="213">
        <v>6</v>
      </c>
      <c r="AD27" s="373">
        <f>AC7-AB27</f>
        <v>9</v>
      </c>
      <c r="AE27" s="373">
        <f t="shared" si="75"/>
        <v>1</v>
      </c>
      <c r="AF27" s="373">
        <f>AA27-AC27</f>
        <v>-3</v>
      </c>
      <c r="AG27" s="217">
        <f>IF(AC27&lt;1,"",IF((2+AF27+AE27)&gt;-1,(2+AF27+AE27),0))</f>
        <v>0</v>
      </c>
      <c r="AH27" s="218"/>
      <c r="AI27" s="219"/>
      <c r="AJ27" s="205">
        <v>14</v>
      </c>
      <c r="AK27" s="220">
        <f t="shared" si="120"/>
        <v>133</v>
      </c>
      <c r="AL27" s="221">
        <v>336</v>
      </c>
      <c r="AM27" s="207">
        <f t="shared" si="121"/>
        <v>3</v>
      </c>
      <c r="AN27" s="222">
        <f t="shared" si="121"/>
        <v>15</v>
      </c>
      <c r="AO27" s="209"/>
      <c r="AP27" s="210">
        <v>14</v>
      </c>
      <c r="AQ27" s="211"/>
      <c r="AR27" s="212">
        <f t="shared" si="78"/>
        <v>3</v>
      </c>
      <c r="AS27" s="212">
        <f t="shared" si="78"/>
        <v>15</v>
      </c>
      <c r="AT27" s="213">
        <v>3</v>
      </c>
      <c r="AU27" s="214">
        <f>AT7-AS27</f>
        <v>-9</v>
      </c>
      <c r="AV27" s="215">
        <f t="shared" si="79"/>
        <v>0</v>
      </c>
      <c r="AW27" s="216">
        <f t="shared" si="80"/>
        <v>0</v>
      </c>
      <c r="AX27" s="217">
        <f t="shared" si="81"/>
        <v>2</v>
      </c>
      <c r="AY27" s="218"/>
      <c r="AZ27" s="219"/>
      <c r="BA27" s="205">
        <v>14</v>
      </c>
      <c r="BB27" s="220">
        <f t="shared" si="122"/>
        <v>133</v>
      </c>
      <c r="BC27" s="221">
        <v>336</v>
      </c>
      <c r="BD27" s="207">
        <f t="shared" si="123"/>
        <v>3</v>
      </c>
      <c r="BE27" s="222">
        <f t="shared" si="123"/>
        <v>15</v>
      </c>
      <c r="BF27" s="209"/>
      <c r="BG27" s="210">
        <v>14</v>
      </c>
      <c r="BH27" s="211"/>
      <c r="BI27" s="212">
        <f t="shared" si="82"/>
        <v>3</v>
      </c>
      <c r="BJ27" s="212">
        <f t="shared" si="82"/>
        <v>15</v>
      </c>
      <c r="BK27" s="676"/>
      <c r="BL27" s="677">
        <f>BK7-BJ27</f>
        <v>11</v>
      </c>
      <c r="BM27" s="677">
        <f t="shared" si="83"/>
        <v>1</v>
      </c>
      <c r="BN27" s="677">
        <f t="shared" si="84"/>
        <v>3</v>
      </c>
      <c r="BO27" s="678" t="str">
        <f t="shared" si="85"/>
        <v/>
      </c>
      <c r="BP27" s="218"/>
      <c r="BQ27" s="219"/>
      <c r="BR27" s="205">
        <v>14</v>
      </c>
      <c r="BS27" s="220">
        <f t="shared" si="124"/>
        <v>133</v>
      </c>
      <c r="BT27" s="221">
        <v>336</v>
      </c>
      <c r="BU27" s="207">
        <f t="shared" si="125"/>
        <v>3</v>
      </c>
      <c r="BV27" s="222">
        <f t="shared" si="125"/>
        <v>15</v>
      </c>
      <c r="BW27" s="209"/>
      <c r="BX27" s="210">
        <v>14</v>
      </c>
      <c r="BY27" s="211"/>
      <c r="BZ27" s="212">
        <f t="shared" si="86"/>
        <v>3</v>
      </c>
      <c r="CA27" s="212">
        <f t="shared" si="86"/>
        <v>15</v>
      </c>
      <c r="CB27" s="213">
        <v>4</v>
      </c>
      <c r="CC27" s="214">
        <f>CB7-CA27</f>
        <v>13</v>
      </c>
      <c r="CD27" s="215">
        <f t="shared" si="87"/>
        <v>1</v>
      </c>
      <c r="CE27" s="216">
        <f t="shared" si="88"/>
        <v>-1</v>
      </c>
      <c r="CF27" s="217">
        <f t="shared" si="89"/>
        <v>2</v>
      </c>
      <c r="CG27" s="218"/>
      <c r="CH27" s="219"/>
      <c r="CI27" s="205">
        <v>14</v>
      </c>
      <c r="CJ27" s="220">
        <f t="shared" si="126"/>
        <v>133</v>
      </c>
      <c r="CK27" s="221">
        <v>336</v>
      </c>
      <c r="CL27" s="207">
        <f t="shared" si="127"/>
        <v>3</v>
      </c>
      <c r="CM27" s="222">
        <f t="shared" si="127"/>
        <v>15</v>
      </c>
      <c r="CN27" s="209"/>
      <c r="CO27" s="210">
        <v>14</v>
      </c>
      <c r="CP27" s="211"/>
      <c r="CQ27" s="212">
        <f t="shared" si="90"/>
        <v>3</v>
      </c>
      <c r="CR27" s="212">
        <f t="shared" si="90"/>
        <v>15</v>
      </c>
      <c r="CS27" s="676"/>
      <c r="CT27" s="677">
        <f>CS7-CR27</f>
        <v>2</v>
      </c>
      <c r="CU27" s="677">
        <f t="shared" si="91"/>
        <v>1</v>
      </c>
      <c r="CV27" s="677">
        <f t="shared" si="92"/>
        <v>3</v>
      </c>
      <c r="CW27" s="678" t="str">
        <f t="shared" si="93"/>
        <v/>
      </c>
      <c r="CX27" s="218"/>
      <c r="CY27" s="219"/>
      <c r="CZ27" s="205">
        <v>14</v>
      </c>
      <c r="DA27" s="220">
        <f t="shared" si="128"/>
        <v>133</v>
      </c>
      <c r="DB27" s="221">
        <v>336</v>
      </c>
      <c r="DC27" s="207">
        <f t="shared" si="129"/>
        <v>3</v>
      </c>
      <c r="DD27" s="222">
        <f t="shared" si="129"/>
        <v>15</v>
      </c>
      <c r="DE27" s="209"/>
      <c r="DF27" s="210">
        <v>14</v>
      </c>
      <c r="DG27" s="211"/>
      <c r="DH27" s="212">
        <f t="shared" si="94"/>
        <v>3</v>
      </c>
      <c r="DI27" s="212">
        <f t="shared" si="94"/>
        <v>15</v>
      </c>
      <c r="DJ27" s="676"/>
      <c r="DK27" s="677">
        <f>DJ7-DI27</f>
        <v>7</v>
      </c>
      <c r="DL27" s="677">
        <f t="shared" si="95"/>
        <v>1</v>
      </c>
      <c r="DM27" s="677">
        <f t="shared" si="96"/>
        <v>3</v>
      </c>
      <c r="DN27" s="678" t="str">
        <f t="shared" si="97"/>
        <v/>
      </c>
      <c r="DO27" s="218"/>
      <c r="DP27" s="219"/>
      <c r="DQ27" s="205">
        <v>14</v>
      </c>
      <c r="DR27" s="220">
        <f t="shared" si="130"/>
        <v>133</v>
      </c>
      <c r="DS27" s="221">
        <v>336</v>
      </c>
      <c r="DT27" s="207">
        <f t="shared" si="131"/>
        <v>3</v>
      </c>
      <c r="DU27" s="222">
        <f t="shared" si="131"/>
        <v>15</v>
      </c>
      <c r="DV27" s="209"/>
      <c r="DW27" s="210">
        <v>14</v>
      </c>
      <c r="DX27" s="211"/>
      <c r="DY27" s="212">
        <f t="shared" si="98"/>
        <v>3</v>
      </c>
      <c r="DZ27" s="212">
        <f t="shared" si="98"/>
        <v>15</v>
      </c>
      <c r="EA27" s="676"/>
      <c r="EB27" s="677">
        <f>EA7-DZ27</f>
        <v>10</v>
      </c>
      <c r="EC27" s="677">
        <f t="shared" si="99"/>
        <v>1</v>
      </c>
      <c r="ED27" s="677">
        <f t="shared" si="100"/>
        <v>3</v>
      </c>
      <c r="EE27" s="678" t="str">
        <f t="shared" si="101"/>
        <v/>
      </c>
      <c r="EF27" s="218"/>
      <c r="EG27" s="219"/>
      <c r="EH27" s="205">
        <v>14</v>
      </c>
      <c r="EI27" s="220">
        <f t="shared" si="132"/>
        <v>133</v>
      </c>
      <c r="EJ27" s="221">
        <v>336</v>
      </c>
      <c r="EK27" s="207">
        <f t="shared" si="133"/>
        <v>3</v>
      </c>
      <c r="EL27" s="222">
        <f t="shared" si="133"/>
        <v>15</v>
      </c>
      <c r="EM27" s="209"/>
      <c r="EN27" s="210">
        <v>14</v>
      </c>
      <c r="EO27" s="211"/>
      <c r="EP27" s="212">
        <f t="shared" si="102"/>
        <v>3</v>
      </c>
      <c r="EQ27" s="212">
        <f t="shared" si="102"/>
        <v>15</v>
      </c>
      <c r="ER27" s="213">
        <v>3</v>
      </c>
      <c r="ES27" s="214">
        <f>ER7-EQ27</f>
        <v>7</v>
      </c>
      <c r="ET27" s="215">
        <f t="shared" si="103"/>
        <v>1</v>
      </c>
      <c r="EU27" s="216">
        <f t="shared" si="104"/>
        <v>0</v>
      </c>
      <c r="EV27" s="217">
        <f t="shared" si="105"/>
        <v>3</v>
      </c>
      <c r="EW27" s="218"/>
      <c r="EX27" s="219"/>
      <c r="EY27" s="205">
        <v>14</v>
      </c>
      <c r="EZ27" s="220">
        <f t="shared" si="134"/>
        <v>133</v>
      </c>
      <c r="FA27" s="221">
        <v>336</v>
      </c>
      <c r="FB27" s="207">
        <f t="shared" si="135"/>
        <v>3</v>
      </c>
      <c r="FC27" s="222">
        <f t="shared" si="135"/>
        <v>15</v>
      </c>
      <c r="FD27" s="209"/>
      <c r="FE27" s="210">
        <v>14</v>
      </c>
      <c r="FF27" s="211"/>
      <c r="FG27" s="212">
        <f t="shared" si="106"/>
        <v>3</v>
      </c>
      <c r="FH27" s="212">
        <f t="shared" si="106"/>
        <v>15</v>
      </c>
      <c r="FI27" s="213">
        <v>3</v>
      </c>
      <c r="FJ27" s="214">
        <f>FI7-FH27</f>
        <v>13</v>
      </c>
      <c r="FK27" s="215">
        <f t="shared" si="107"/>
        <v>1</v>
      </c>
      <c r="FL27" s="216">
        <f t="shared" si="108"/>
        <v>0</v>
      </c>
      <c r="FM27" s="217">
        <f t="shared" si="109"/>
        <v>3</v>
      </c>
      <c r="FN27" s="218"/>
      <c r="FO27" s="219"/>
      <c r="FP27" s="205">
        <v>14</v>
      </c>
      <c r="FQ27" s="220">
        <f t="shared" si="136"/>
        <v>133</v>
      </c>
      <c r="FR27" s="221">
        <v>336</v>
      </c>
      <c r="FS27" s="207">
        <f t="shared" si="137"/>
        <v>3</v>
      </c>
      <c r="FT27" s="222">
        <f t="shared" si="137"/>
        <v>15</v>
      </c>
      <c r="FU27" s="209"/>
      <c r="FV27" s="210">
        <v>14</v>
      </c>
      <c r="FW27" s="211"/>
      <c r="FX27" s="212">
        <f t="shared" si="110"/>
        <v>3</v>
      </c>
      <c r="FY27" s="212">
        <f t="shared" si="110"/>
        <v>15</v>
      </c>
      <c r="FZ27" s="213">
        <v>3</v>
      </c>
      <c r="GA27" s="214">
        <f>FZ7-FY27</f>
        <v>1</v>
      </c>
      <c r="GB27" s="215">
        <f t="shared" si="111"/>
        <v>1</v>
      </c>
      <c r="GC27" s="216">
        <f t="shared" si="112"/>
        <v>0</v>
      </c>
      <c r="GD27" s="217">
        <f t="shared" si="113"/>
        <v>3</v>
      </c>
      <c r="GE27" s="218"/>
      <c r="GF27" s="219"/>
      <c r="GG27" s="205">
        <v>14</v>
      </c>
      <c r="GH27" s="220">
        <f t="shared" si="138"/>
        <v>133</v>
      </c>
      <c r="GI27" s="221">
        <v>336</v>
      </c>
      <c r="GJ27" s="207">
        <f t="shared" si="139"/>
        <v>3</v>
      </c>
      <c r="GK27" s="222">
        <f t="shared" si="139"/>
        <v>15</v>
      </c>
      <c r="GL27" s="209"/>
      <c r="GM27" s="210">
        <v>14</v>
      </c>
      <c r="GN27" s="211"/>
      <c r="GO27" s="212">
        <f t="shared" si="114"/>
        <v>3</v>
      </c>
      <c r="GP27" s="212">
        <f t="shared" si="114"/>
        <v>15</v>
      </c>
      <c r="GQ27" s="676"/>
      <c r="GR27" s="677">
        <f>GQ7-GP27</f>
        <v>6</v>
      </c>
      <c r="GS27" s="677">
        <f t="shared" si="115"/>
        <v>1</v>
      </c>
      <c r="GT27" s="677">
        <f t="shared" si="116"/>
        <v>3</v>
      </c>
      <c r="GU27" s="678" t="str">
        <f t="shared" si="117"/>
        <v/>
      </c>
      <c r="GV27" s="223"/>
      <c r="GW27" s="224"/>
    </row>
    <row r="28" spans="1:205" s="225" customFormat="1" ht="16.149999999999999" customHeight="1">
      <c r="A28" s="204"/>
      <c r="B28" s="205">
        <v>15</v>
      </c>
      <c r="C28" s="206">
        <v>297</v>
      </c>
      <c r="D28" s="206">
        <v>417</v>
      </c>
      <c r="E28" s="207">
        <v>4</v>
      </c>
      <c r="F28" s="208">
        <v>17</v>
      </c>
      <c r="G28" s="209"/>
      <c r="H28" s="210">
        <v>15</v>
      </c>
      <c r="I28" s="211"/>
      <c r="J28" s="212">
        <f t="shared" si="70"/>
        <v>4</v>
      </c>
      <c r="K28" s="212">
        <f t="shared" si="70"/>
        <v>17</v>
      </c>
      <c r="L28" s="676"/>
      <c r="M28" s="677">
        <f>L7-K28</f>
        <v>-7</v>
      </c>
      <c r="N28" s="677">
        <f t="shared" si="71"/>
        <v>0</v>
      </c>
      <c r="O28" s="677">
        <f t="shared" si="72"/>
        <v>4</v>
      </c>
      <c r="P28" s="678" t="str">
        <f t="shared" si="73"/>
        <v/>
      </c>
      <c r="Q28" s="218"/>
      <c r="R28" s="219"/>
      <c r="S28" s="205">
        <v>15</v>
      </c>
      <c r="T28" s="220">
        <f t="shared" si="118"/>
        <v>297</v>
      </c>
      <c r="U28" s="221">
        <v>336</v>
      </c>
      <c r="V28" s="207">
        <f t="shared" si="119"/>
        <v>4</v>
      </c>
      <c r="W28" s="222">
        <f t="shared" si="119"/>
        <v>17</v>
      </c>
      <c r="X28" s="209"/>
      <c r="Y28" s="210">
        <v>15</v>
      </c>
      <c r="Z28" s="211"/>
      <c r="AA28" s="212">
        <f t="shared" si="74"/>
        <v>4</v>
      </c>
      <c r="AB28" s="212">
        <f t="shared" si="74"/>
        <v>17</v>
      </c>
      <c r="AC28" s="213">
        <v>6</v>
      </c>
      <c r="AD28" s="373">
        <f>AC7-AB28</f>
        <v>7</v>
      </c>
      <c r="AE28" s="373">
        <f t="shared" si="75"/>
        <v>1</v>
      </c>
      <c r="AF28" s="373">
        <f>AA28-AC28</f>
        <v>-2</v>
      </c>
      <c r="AG28" s="217">
        <f>IF(AC28&lt;1,"",IF((2+AF28+AE28)&gt;-1,(2+AF28+AE28),0))</f>
        <v>1</v>
      </c>
      <c r="AH28" s="218"/>
      <c r="AI28" s="219"/>
      <c r="AJ28" s="205">
        <v>15</v>
      </c>
      <c r="AK28" s="220">
        <f t="shared" si="120"/>
        <v>297</v>
      </c>
      <c r="AL28" s="221">
        <v>336</v>
      </c>
      <c r="AM28" s="207">
        <f t="shared" si="121"/>
        <v>4</v>
      </c>
      <c r="AN28" s="222">
        <f t="shared" si="121"/>
        <v>17</v>
      </c>
      <c r="AO28" s="209"/>
      <c r="AP28" s="210">
        <v>15</v>
      </c>
      <c r="AQ28" s="211"/>
      <c r="AR28" s="212">
        <f t="shared" si="78"/>
        <v>4</v>
      </c>
      <c r="AS28" s="212">
        <f t="shared" si="78"/>
        <v>17</v>
      </c>
      <c r="AT28" s="213">
        <v>5</v>
      </c>
      <c r="AU28" s="214">
        <f>AT7-AS28</f>
        <v>-11</v>
      </c>
      <c r="AV28" s="215">
        <f t="shared" si="79"/>
        <v>0</v>
      </c>
      <c r="AW28" s="216">
        <f t="shared" si="80"/>
        <v>-1</v>
      </c>
      <c r="AX28" s="217">
        <f t="shared" si="81"/>
        <v>1</v>
      </c>
      <c r="AY28" s="218"/>
      <c r="AZ28" s="219"/>
      <c r="BA28" s="205">
        <v>15</v>
      </c>
      <c r="BB28" s="220">
        <f t="shared" si="122"/>
        <v>297</v>
      </c>
      <c r="BC28" s="221">
        <v>336</v>
      </c>
      <c r="BD28" s="207">
        <f t="shared" si="123"/>
        <v>4</v>
      </c>
      <c r="BE28" s="222">
        <f t="shared" si="123"/>
        <v>17</v>
      </c>
      <c r="BF28" s="209"/>
      <c r="BG28" s="210">
        <v>15</v>
      </c>
      <c r="BH28" s="211"/>
      <c r="BI28" s="212">
        <f t="shared" si="82"/>
        <v>4</v>
      </c>
      <c r="BJ28" s="212">
        <f t="shared" si="82"/>
        <v>17</v>
      </c>
      <c r="BK28" s="676"/>
      <c r="BL28" s="677">
        <f>BK7-BJ28</f>
        <v>9</v>
      </c>
      <c r="BM28" s="677">
        <f t="shared" si="83"/>
        <v>1</v>
      </c>
      <c r="BN28" s="677">
        <f t="shared" si="84"/>
        <v>4</v>
      </c>
      <c r="BO28" s="678" t="str">
        <f t="shared" si="85"/>
        <v/>
      </c>
      <c r="BP28" s="218"/>
      <c r="BQ28" s="219"/>
      <c r="BR28" s="205">
        <v>15</v>
      </c>
      <c r="BS28" s="220">
        <f t="shared" si="124"/>
        <v>297</v>
      </c>
      <c r="BT28" s="221">
        <v>336</v>
      </c>
      <c r="BU28" s="207">
        <f t="shared" si="125"/>
        <v>4</v>
      </c>
      <c r="BV28" s="222">
        <f t="shared" si="125"/>
        <v>17</v>
      </c>
      <c r="BW28" s="209"/>
      <c r="BX28" s="210">
        <v>15</v>
      </c>
      <c r="BY28" s="211"/>
      <c r="BZ28" s="212">
        <f t="shared" si="86"/>
        <v>4</v>
      </c>
      <c r="CA28" s="212">
        <f t="shared" si="86"/>
        <v>17</v>
      </c>
      <c r="CB28" s="213">
        <v>5</v>
      </c>
      <c r="CC28" s="214">
        <f>CB7-CA28</f>
        <v>11</v>
      </c>
      <c r="CD28" s="215">
        <f t="shared" si="87"/>
        <v>1</v>
      </c>
      <c r="CE28" s="216">
        <f t="shared" si="88"/>
        <v>-1</v>
      </c>
      <c r="CF28" s="217">
        <f t="shared" si="89"/>
        <v>2</v>
      </c>
      <c r="CG28" s="218"/>
      <c r="CH28" s="219"/>
      <c r="CI28" s="205">
        <v>15</v>
      </c>
      <c r="CJ28" s="220">
        <f t="shared" si="126"/>
        <v>297</v>
      </c>
      <c r="CK28" s="221">
        <v>336</v>
      </c>
      <c r="CL28" s="207">
        <f t="shared" si="127"/>
        <v>4</v>
      </c>
      <c r="CM28" s="222">
        <f t="shared" si="127"/>
        <v>17</v>
      </c>
      <c r="CN28" s="209"/>
      <c r="CO28" s="210">
        <v>15</v>
      </c>
      <c r="CP28" s="211"/>
      <c r="CQ28" s="212">
        <f t="shared" si="90"/>
        <v>4</v>
      </c>
      <c r="CR28" s="212">
        <f t="shared" si="90"/>
        <v>17</v>
      </c>
      <c r="CS28" s="676"/>
      <c r="CT28" s="677">
        <f>CS7-CR28</f>
        <v>0</v>
      </c>
      <c r="CU28" s="677">
        <f t="shared" si="91"/>
        <v>1</v>
      </c>
      <c r="CV28" s="677">
        <f t="shared" si="92"/>
        <v>4</v>
      </c>
      <c r="CW28" s="678" t="str">
        <f t="shared" si="93"/>
        <v/>
      </c>
      <c r="CX28" s="218"/>
      <c r="CY28" s="219"/>
      <c r="CZ28" s="205">
        <v>15</v>
      </c>
      <c r="DA28" s="220">
        <f t="shared" si="128"/>
        <v>297</v>
      </c>
      <c r="DB28" s="221">
        <v>336</v>
      </c>
      <c r="DC28" s="207">
        <f t="shared" si="129"/>
        <v>4</v>
      </c>
      <c r="DD28" s="222">
        <f t="shared" si="129"/>
        <v>17</v>
      </c>
      <c r="DE28" s="209"/>
      <c r="DF28" s="210">
        <v>15</v>
      </c>
      <c r="DG28" s="211"/>
      <c r="DH28" s="212">
        <f t="shared" si="94"/>
        <v>4</v>
      </c>
      <c r="DI28" s="212">
        <f t="shared" si="94"/>
        <v>17</v>
      </c>
      <c r="DJ28" s="676"/>
      <c r="DK28" s="677">
        <f>DJ7-DI28</f>
        <v>5</v>
      </c>
      <c r="DL28" s="677">
        <f t="shared" si="95"/>
        <v>1</v>
      </c>
      <c r="DM28" s="677">
        <f t="shared" si="96"/>
        <v>4</v>
      </c>
      <c r="DN28" s="678" t="str">
        <f t="shared" si="97"/>
        <v/>
      </c>
      <c r="DO28" s="218"/>
      <c r="DP28" s="219"/>
      <c r="DQ28" s="205">
        <v>15</v>
      </c>
      <c r="DR28" s="220">
        <f t="shared" si="130"/>
        <v>297</v>
      </c>
      <c r="DS28" s="221">
        <v>336</v>
      </c>
      <c r="DT28" s="207">
        <f t="shared" si="131"/>
        <v>4</v>
      </c>
      <c r="DU28" s="222">
        <f t="shared" si="131"/>
        <v>17</v>
      </c>
      <c r="DV28" s="209"/>
      <c r="DW28" s="210">
        <v>15</v>
      </c>
      <c r="DX28" s="211"/>
      <c r="DY28" s="212">
        <f t="shared" si="98"/>
        <v>4</v>
      </c>
      <c r="DZ28" s="212">
        <f t="shared" si="98"/>
        <v>17</v>
      </c>
      <c r="EA28" s="676"/>
      <c r="EB28" s="677">
        <f>EA7-DZ28</f>
        <v>8</v>
      </c>
      <c r="EC28" s="677">
        <f t="shared" si="99"/>
        <v>1</v>
      </c>
      <c r="ED28" s="677">
        <f t="shared" si="100"/>
        <v>4</v>
      </c>
      <c r="EE28" s="678" t="str">
        <f t="shared" si="101"/>
        <v/>
      </c>
      <c r="EF28" s="218"/>
      <c r="EG28" s="219"/>
      <c r="EH28" s="205">
        <v>15</v>
      </c>
      <c r="EI28" s="220">
        <f t="shared" si="132"/>
        <v>297</v>
      </c>
      <c r="EJ28" s="221">
        <v>336</v>
      </c>
      <c r="EK28" s="207">
        <f t="shared" si="133"/>
        <v>4</v>
      </c>
      <c r="EL28" s="222">
        <f t="shared" si="133"/>
        <v>17</v>
      </c>
      <c r="EM28" s="209"/>
      <c r="EN28" s="210">
        <v>15</v>
      </c>
      <c r="EO28" s="211"/>
      <c r="EP28" s="212">
        <f t="shared" si="102"/>
        <v>4</v>
      </c>
      <c r="EQ28" s="212">
        <f t="shared" si="102"/>
        <v>17</v>
      </c>
      <c r="ER28" s="213">
        <v>5</v>
      </c>
      <c r="ES28" s="214">
        <f>ER7-EQ28</f>
        <v>5</v>
      </c>
      <c r="ET28" s="215">
        <f t="shared" si="103"/>
        <v>1</v>
      </c>
      <c r="EU28" s="216">
        <f t="shared" si="104"/>
        <v>-1</v>
      </c>
      <c r="EV28" s="217">
        <f t="shared" si="105"/>
        <v>2</v>
      </c>
      <c r="EW28" s="218"/>
      <c r="EX28" s="219"/>
      <c r="EY28" s="205">
        <v>15</v>
      </c>
      <c r="EZ28" s="220">
        <f t="shared" si="134"/>
        <v>297</v>
      </c>
      <c r="FA28" s="221">
        <v>336</v>
      </c>
      <c r="FB28" s="207">
        <f t="shared" si="135"/>
        <v>4</v>
      </c>
      <c r="FC28" s="222">
        <f t="shared" si="135"/>
        <v>17</v>
      </c>
      <c r="FD28" s="209"/>
      <c r="FE28" s="210">
        <v>15</v>
      </c>
      <c r="FF28" s="211"/>
      <c r="FG28" s="212">
        <f t="shared" si="106"/>
        <v>4</v>
      </c>
      <c r="FH28" s="212">
        <f t="shared" si="106"/>
        <v>17</v>
      </c>
      <c r="FI28" s="213">
        <v>7</v>
      </c>
      <c r="FJ28" s="214">
        <f>FI7-FH28</f>
        <v>11</v>
      </c>
      <c r="FK28" s="215">
        <f t="shared" si="107"/>
        <v>1</v>
      </c>
      <c r="FL28" s="216">
        <f t="shared" si="108"/>
        <v>-3</v>
      </c>
      <c r="FM28" s="217">
        <f t="shared" si="109"/>
        <v>0</v>
      </c>
      <c r="FN28" s="218"/>
      <c r="FO28" s="219"/>
      <c r="FP28" s="205">
        <v>15</v>
      </c>
      <c r="FQ28" s="220">
        <f t="shared" si="136"/>
        <v>297</v>
      </c>
      <c r="FR28" s="221">
        <v>336</v>
      </c>
      <c r="FS28" s="207">
        <f t="shared" si="137"/>
        <v>4</v>
      </c>
      <c r="FT28" s="222">
        <f t="shared" si="137"/>
        <v>17</v>
      </c>
      <c r="FU28" s="209"/>
      <c r="FV28" s="210">
        <v>15</v>
      </c>
      <c r="FW28" s="211"/>
      <c r="FX28" s="212">
        <f t="shared" si="110"/>
        <v>4</v>
      </c>
      <c r="FY28" s="212">
        <f t="shared" si="110"/>
        <v>17</v>
      </c>
      <c r="FZ28" s="213">
        <v>4</v>
      </c>
      <c r="GA28" s="214">
        <f>FZ7-FY28</f>
        <v>-1</v>
      </c>
      <c r="GB28" s="215">
        <f t="shared" si="111"/>
        <v>0</v>
      </c>
      <c r="GC28" s="216">
        <f t="shared" si="112"/>
        <v>0</v>
      </c>
      <c r="GD28" s="217">
        <f t="shared" si="113"/>
        <v>2</v>
      </c>
      <c r="GE28" s="218"/>
      <c r="GF28" s="219"/>
      <c r="GG28" s="205">
        <v>15</v>
      </c>
      <c r="GH28" s="220">
        <f t="shared" si="138"/>
        <v>297</v>
      </c>
      <c r="GI28" s="221">
        <v>336</v>
      </c>
      <c r="GJ28" s="207">
        <f t="shared" si="139"/>
        <v>4</v>
      </c>
      <c r="GK28" s="222">
        <f t="shared" si="139"/>
        <v>17</v>
      </c>
      <c r="GL28" s="209"/>
      <c r="GM28" s="210">
        <v>15</v>
      </c>
      <c r="GN28" s="211"/>
      <c r="GO28" s="212">
        <f t="shared" si="114"/>
        <v>4</v>
      </c>
      <c r="GP28" s="212">
        <f t="shared" si="114"/>
        <v>17</v>
      </c>
      <c r="GQ28" s="676"/>
      <c r="GR28" s="677">
        <f>GQ7-GP28</f>
        <v>4</v>
      </c>
      <c r="GS28" s="677">
        <f t="shared" si="115"/>
        <v>1</v>
      </c>
      <c r="GT28" s="677">
        <f t="shared" si="116"/>
        <v>4</v>
      </c>
      <c r="GU28" s="678" t="str">
        <f t="shared" si="117"/>
        <v/>
      </c>
      <c r="GV28" s="223"/>
      <c r="GW28" s="224"/>
    </row>
    <row r="29" spans="1:205" s="225" customFormat="1" ht="16.149999999999999" customHeight="1">
      <c r="A29" s="226"/>
      <c r="B29" s="205">
        <v>16</v>
      </c>
      <c r="C29" s="206">
        <v>405</v>
      </c>
      <c r="D29" s="206">
        <v>412</v>
      </c>
      <c r="E29" s="207">
        <v>4</v>
      </c>
      <c r="F29" s="208">
        <v>3</v>
      </c>
      <c r="G29" s="209"/>
      <c r="H29" s="210">
        <v>16</v>
      </c>
      <c r="I29" s="211"/>
      <c r="J29" s="212">
        <f t="shared" si="70"/>
        <v>4</v>
      </c>
      <c r="K29" s="212">
        <f t="shared" si="70"/>
        <v>3</v>
      </c>
      <c r="L29" s="676"/>
      <c r="M29" s="677">
        <f>L7-K29</f>
        <v>7</v>
      </c>
      <c r="N29" s="677">
        <f t="shared" si="71"/>
        <v>1</v>
      </c>
      <c r="O29" s="677">
        <f t="shared" si="72"/>
        <v>4</v>
      </c>
      <c r="P29" s="678" t="str">
        <f t="shared" si="73"/>
        <v/>
      </c>
      <c r="Q29" s="218"/>
      <c r="R29" s="227"/>
      <c r="S29" s="205">
        <v>16</v>
      </c>
      <c r="T29" s="220">
        <f t="shared" si="118"/>
        <v>405</v>
      </c>
      <c r="U29" s="221">
        <v>336</v>
      </c>
      <c r="V29" s="207">
        <f t="shared" si="119"/>
        <v>4</v>
      </c>
      <c r="W29" s="222">
        <f t="shared" si="119"/>
        <v>3</v>
      </c>
      <c r="X29" s="209"/>
      <c r="Y29" s="210">
        <v>16</v>
      </c>
      <c r="Z29" s="211"/>
      <c r="AA29" s="212">
        <f t="shared" si="74"/>
        <v>4</v>
      </c>
      <c r="AB29" s="212">
        <f t="shared" si="74"/>
        <v>3</v>
      </c>
      <c r="AC29" s="213">
        <v>7</v>
      </c>
      <c r="AD29" s="373">
        <f>AC7-AB29</f>
        <v>21</v>
      </c>
      <c r="AE29" s="373">
        <f t="shared" si="75"/>
        <v>2</v>
      </c>
      <c r="AF29" s="373">
        <f t="shared" si="76"/>
        <v>-3</v>
      </c>
      <c r="AG29" s="217">
        <f t="shared" si="77"/>
        <v>1</v>
      </c>
      <c r="AH29" s="218"/>
      <c r="AI29" s="227"/>
      <c r="AJ29" s="205">
        <v>16</v>
      </c>
      <c r="AK29" s="220">
        <f t="shared" si="120"/>
        <v>405</v>
      </c>
      <c r="AL29" s="221">
        <v>336</v>
      </c>
      <c r="AM29" s="207">
        <f t="shared" si="121"/>
        <v>4</v>
      </c>
      <c r="AN29" s="222">
        <f t="shared" si="121"/>
        <v>3</v>
      </c>
      <c r="AO29" s="209"/>
      <c r="AP29" s="210">
        <v>16</v>
      </c>
      <c r="AQ29" s="211"/>
      <c r="AR29" s="212">
        <f t="shared" si="78"/>
        <v>4</v>
      </c>
      <c r="AS29" s="212">
        <f t="shared" si="78"/>
        <v>3</v>
      </c>
      <c r="AT29" s="213">
        <v>6</v>
      </c>
      <c r="AU29" s="214">
        <f>AT7-AS29</f>
        <v>3</v>
      </c>
      <c r="AV29" s="215">
        <f t="shared" si="79"/>
        <v>1</v>
      </c>
      <c r="AW29" s="216">
        <f t="shared" si="80"/>
        <v>-2</v>
      </c>
      <c r="AX29" s="217">
        <f t="shared" si="81"/>
        <v>1</v>
      </c>
      <c r="AY29" s="218"/>
      <c r="AZ29" s="227"/>
      <c r="BA29" s="205">
        <v>16</v>
      </c>
      <c r="BB29" s="220">
        <f t="shared" si="122"/>
        <v>405</v>
      </c>
      <c r="BC29" s="221">
        <v>336</v>
      </c>
      <c r="BD29" s="207">
        <f t="shared" si="123"/>
        <v>4</v>
      </c>
      <c r="BE29" s="222">
        <f t="shared" si="123"/>
        <v>3</v>
      </c>
      <c r="BF29" s="209"/>
      <c r="BG29" s="210">
        <v>16</v>
      </c>
      <c r="BH29" s="211"/>
      <c r="BI29" s="212">
        <f t="shared" si="82"/>
        <v>4</v>
      </c>
      <c r="BJ29" s="212">
        <f t="shared" si="82"/>
        <v>3</v>
      </c>
      <c r="BK29" s="676"/>
      <c r="BL29" s="677">
        <f>BK7-BJ29</f>
        <v>23</v>
      </c>
      <c r="BM29" s="677">
        <f t="shared" si="83"/>
        <v>2</v>
      </c>
      <c r="BN29" s="677">
        <f t="shared" si="84"/>
        <v>4</v>
      </c>
      <c r="BO29" s="678" t="str">
        <f t="shared" si="85"/>
        <v/>
      </c>
      <c r="BP29" s="218"/>
      <c r="BQ29" s="227"/>
      <c r="BR29" s="205">
        <v>16</v>
      </c>
      <c r="BS29" s="220">
        <f t="shared" si="124"/>
        <v>405</v>
      </c>
      <c r="BT29" s="221">
        <v>336</v>
      </c>
      <c r="BU29" s="207">
        <f t="shared" si="125"/>
        <v>4</v>
      </c>
      <c r="BV29" s="222">
        <f t="shared" si="125"/>
        <v>3</v>
      </c>
      <c r="BW29" s="209"/>
      <c r="BX29" s="210">
        <v>16</v>
      </c>
      <c r="BY29" s="211"/>
      <c r="BZ29" s="212">
        <f t="shared" si="86"/>
        <v>4</v>
      </c>
      <c r="CA29" s="212">
        <f t="shared" si="86"/>
        <v>3</v>
      </c>
      <c r="CB29" s="213">
        <v>7</v>
      </c>
      <c r="CC29" s="214">
        <f>CB7-CA29</f>
        <v>25</v>
      </c>
      <c r="CD29" s="215">
        <f t="shared" si="87"/>
        <v>2</v>
      </c>
      <c r="CE29" s="216">
        <f t="shared" si="88"/>
        <v>-3</v>
      </c>
      <c r="CF29" s="217">
        <f t="shared" si="89"/>
        <v>1</v>
      </c>
      <c r="CG29" s="218"/>
      <c r="CH29" s="227"/>
      <c r="CI29" s="205">
        <v>16</v>
      </c>
      <c r="CJ29" s="220">
        <f t="shared" si="126"/>
        <v>405</v>
      </c>
      <c r="CK29" s="221">
        <v>336</v>
      </c>
      <c r="CL29" s="207">
        <f t="shared" si="127"/>
        <v>4</v>
      </c>
      <c r="CM29" s="222">
        <f t="shared" si="127"/>
        <v>3</v>
      </c>
      <c r="CN29" s="209"/>
      <c r="CO29" s="210">
        <v>16</v>
      </c>
      <c r="CP29" s="211"/>
      <c r="CQ29" s="212">
        <f t="shared" si="90"/>
        <v>4</v>
      </c>
      <c r="CR29" s="212">
        <f t="shared" si="90"/>
        <v>3</v>
      </c>
      <c r="CS29" s="676"/>
      <c r="CT29" s="677">
        <f>CS7-CR29</f>
        <v>14</v>
      </c>
      <c r="CU29" s="677">
        <f t="shared" si="91"/>
        <v>1</v>
      </c>
      <c r="CV29" s="677">
        <f t="shared" si="92"/>
        <v>4</v>
      </c>
      <c r="CW29" s="678" t="str">
        <f t="shared" si="93"/>
        <v/>
      </c>
      <c r="CX29" s="218"/>
      <c r="CY29" s="227"/>
      <c r="CZ29" s="205">
        <v>16</v>
      </c>
      <c r="DA29" s="220">
        <f t="shared" si="128"/>
        <v>405</v>
      </c>
      <c r="DB29" s="221">
        <v>336</v>
      </c>
      <c r="DC29" s="207">
        <f t="shared" si="129"/>
        <v>4</v>
      </c>
      <c r="DD29" s="222">
        <f t="shared" si="129"/>
        <v>3</v>
      </c>
      <c r="DE29" s="209"/>
      <c r="DF29" s="210">
        <v>16</v>
      </c>
      <c r="DG29" s="211"/>
      <c r="DH29" s="212">
        <f t="shared" si="94"/>
        <v>4</v>
      </c>
      <c r="DI29" s="212">
        <f t="shared" si="94"/>
        <v>3</v>
      </c>
      <c r="DJ29" s="676"/>
      <c r="DK29" s="677">
        <f>DJ7-DI29</f>
        <v>19</v>
      </c>
      <c r="DL29" s="677">
        <f t="shared" si="95"/>
        <v>2</v>
      </c>
      <c r="DM29" s="677">
        <f t="shared" si="96"/>
        <v>4</v>
      </c>
      <c r="DN29" s="678" t="str">
        <f t="shared" si="97"/>
        <v/>
      </c>
      <c r="DO29" s="218"/>
      <c r="DP29" s="227"/>
      <c r="DQ29" s="205">
        <v>16</v>
      </c>
      <c r="DR29" s="220">
        <f t="shared" si="130"/>
        <v>405</v>
      </c>
      <c r="DS29" s="221">
        <v>336</v>
      </c>
      <c r="DT29" s="207">
        <f t="shared" si="131"/>
        <v>4</v>
      </c>
      <c r="DU29" s="222">
        <f t="shared" si="131"/>
        <v>3</v>
      </c>
      <c r="DV29" s="209"/>
      <c r="DW29" s="210">
        <v>16</v>
      </c>
      <c r="DX29" s="211"/>
      <c r="DY29" s="212">
        <f t="shared" si="98"/>
        <v>4</v>
      </c>
      <c r="DZ29" s="212">
        <f t="shared" si="98"/>
        <v>3</v>
      </c>
      <c r="EA29" s="676"/>
      <c r="EB29" s="677">
        <f>EA7-DZ29</f>
        <v>22</v>
      </c>
      <c r="EC29" s="677">
        <f t="shared" si="99"/>
        <v>2</v>
      </c>
      <c r="ED29" s="677">
        <f t="shared" si="100"/>
        <v>4</v>
      </c>
      <c r="EE29" s="678" t="str">
        <f t="shared" si="101"/>
        <v/>
      </c>
      <c r="EF29" s="218"/>
      <c r="EG29" s="227"/>
      <c r="EH29" s="205">
        <v>16</v>
      </c>
      <c r="EI29" s="220">
        <f t="shared" si="132"/>
        <v>405</v>
      </c>
      <c r="EJ29" s="221">
        <v>336</v>
      </c>
      <c r="EK29" s="207">
        <f t="shared" si="133"/>
        <v>4</v>
      </c>
      <c r="EL29" s="222">
        <f t="shared" si="133"/>
        <v>3</v>
      </c>
      <c r="EM29" s="209"/>
      <c r="EN29" s="210">
        <v>16</v>
      </c>
      <c r="EO29" s="211"/>
      <c r="EP29" s="212">
        <f t="shared" si="102"/>
        <v>4</v>
      </c>
      <c r="EQ29" s="212">
        <f t="shared" si="102"/>
        <v>3</v>
      </c>
      <c r="ER29" s="213">
        <v>5</v>
      </c>
      <c r="ES29" s="214">
        <f>ER7-EQ29</f>
        <v>19</v>
      </c>
      <c r="ET29" s="215">
        <f t="shared" si="103"/>
        <v>2</v>
      </c>
      <c r="EU29" s="216">
        <f t="shared" si="104"/>
        <v>-1</v>
      </c>
      <c r="EV29" s="217">
        <f t="shared" si="105"/>
        <v>3</v>
      </c>
      <c r="EW29" s="218"/>
      <c r="EX29" s="227"/>
      <c r="EY29" s="205">
        <v>16</v>
      </c>
      <c r="EZ29" s="220">
        <f t="shared" si="134"/>
        <v>405</v>
      </c>
      <c r="FA29" s="221">
        <v>336</v>
      </c>
      <c r="FB29" s="207">
        <f t="shared" si="135"/>
        <v>4</v>
      </c>
      <c r="FC29" s="222">
        <f t="shared" si="135"/>
        <v>3</v>
      </c>
      <c r="FD29" s="209"/>
      <c r="FE29" s="210">
        <v>16</v>
      </c>
      <c r="FF29" s="211"/>
      <c r="FG29" s="212">
        <f t="shared" si="106"/>
        <v>4</v>
      </c>
      <c r="FH29" s="212">
        <f t="shared" si="106"/>
        <v>3</v>
      </c>
      <c r="FI29" s="213">
        <v>8</v>
      </c>
      <c r="FJ29" s="214">
        <f>FI7-FH29</f>
        <v>25</v>
      </c>
      <c r="FK29" s="215">
        <f t="shared" si="107"/>
        <v>2</v>
      </c>
      <c r="FL29" s="216">
        <f t="shared" si="108"/>
        <v>-4</v>
      </c>
      <c r="FM29" s="217">
        <f t="shared" si="109"/>
        <v>0</v>
      </c>
      <c r="FN29" s="218"/>
      <c r="FO29" s="227"/>
      <c r="FP29" s="205">
        <v>16</v>
      </c>
      <c r="FQ29" s="220">
        <f t="shared" si="136"/>
        <v>405</v>
      </c>
      <c r="FR29" s="221">
        <v>336</v>
      </c>
      <c r="FS29" s="207">
        <f t="shared" si="137"/>
        <v>4</v>
      </c>
      <c r="FT29" s="222">
        <f t="shared" si="137"/>
        <v>3</v>
      </c>
      <c r="FU29" s="209"/>
      <c r="FV29" s="210">
        <v>16</v>
      </c>
      <c r="FW29" s="211"/>
      <c r="FX29" s="212">
        <f t="shared" si="110"/>
        <v>4</v>
      </c>
      <c r="FY29" s="212">
        <f t="shared" si="110"/>
        <v>3</v>
      </c>
      <c r="FZ29" s="213">
        <v>4</v>
      </c>
      <c r="GA29" s="214">
        <f>FZ7-FY29</f>
        <v>13</v>
      </c>
      <c r="GB29" s="215">
        <f t="shared" si="111"/>
        <v>1</v>
      </c>
      <c r="GC29" s="216">
        <f t="shared" si="112"/>
        <v>0</v>
      </c>
      <c r="GD29" s="217">
        <f t="shared" si="113"/>
        <v>3</v>
      </c>
      <c r="GE29" s="218"/>
      <c r="GF29" s="227"/>
      <c r="GG29" s="205">
        <v>16</v>
      </c>
      <c r="GH29" s="220">
        <f t="shared" si="138"/>
        <v>405</v>
      </c>
      <c r="GI29" s="221">
        <v>336</v>
      </c>
      <c r="GJ29" s="207">
        <f t="shared" si="139"/>
        <v>4</v>
      </c>
      <c r="GK29" s="222">
        <f t="shared" si="139"/>
        <v>3</v>
      </c>
      <c r="GL29" s="209"/>
      <c r="GM29" s="210">
        <v>16</v>
      </c>
      <c r="GN29" s="211"/>
      <c r="GO29" s="212">
        <f t="shared" si="114"/>
        <v>4</v>
      </c>
      <c r="GP29" s="212">
        <f t="shared" si="114"/>
        <v>3</v>
      </c>
      <c r="GQ29" s="676"/>
      <c r="GR29" s="677">
        <f>GQ7-GP29</f>
        <v>18</v>
      </c>
      <c r="GS29" s="677">
        <f t="shared" si="115"/>
        <v>2</v>
      </c>
      <c r="GT29" s="677">
        <f t="shared" si="116"/>
        <v>4</v>
      </c>
      <c r="GU29" s="678" t="str">
        <f t="shared" si="117"/>
        <v/>
      </c>
      <c r="GV29" s="223"/>
      <c r="GW29" s="224"/>
    </row>
    <row r="30" spans="1:205" s="225" customFormat="1" ht="16.149999999999999" customHeight="1">
      <c r="A30" s="226"/>
      <c r="B30" s="205">
        <v>17</v>
      </c>
      <c r="C30" s="206">
        <v>337</v>
      </c>
      <c r="D30" s="206">
        <v>138</v>
      </c>
      <c r="E30" s="207">
        <v>4</v>
      </c>
      <c r="F30" s="208">
        <v>7</v>
      </c>
      <c r="G30" s="209"/>
      <c r="H30" s="210">
        <v>17</v>
      </c>
      <c r="I30" s="211"/>
      <c r="J30" s="212">
        <f t="shared" si="70"/>
        <v>4</v>
      </c>
      <c r="K30" s="212">
        <f t="shared" si="70"/>
        <v>7</v>
      </c>
      <c r="L30" s="676"/>
      <c r="M30" s="677">
        <f>L7-K30</f>
        <v>3</v>
      </c>
      <c r="N30" s="677">
        <f t="shared" si="71"/>
        <v>1</v>
      </c>
      <c r="O30" s="677">
        <f t="shared" si="72"/>
        <v>4</v>
      </c>
      <c r="P30" s="678" t="str">
        <f t="shared" si="73"/>
        <v/>
      </c>
      <c r="Q30" s="218"/>
      <c r="R30" s="227"/>
      <c r="S30" s="205">
        <v>17</v>
      </c>
      <c r="T30" s="220">
        <f t="shared" si="118"/>
        <v>337</v>
      </c>
      <c r="U30" s="221">
        <v>336</v>
      </c>
      <c r="V30" s="207">
        <f t="shared" si="119"/>
        <v>4</v>
      </c>
      <c r="W30" s="222">
        <f t="shared" si="119"/>
        <v>7</v>
      </c>
      <c r="X30" s="209"/>
      <c r="Y30" s="210">
        <v>17</v>
      </c>
      <c r="Z30" s="211"/>
      <c r="AA30" s="212">
        <f t="shared" si="74"/>
        <v>4</v>
      </c>
      <c r="AB30" s="212">
        <f t="shared" si="74"/>
        <v>7</v>
      </c>
      <c r="AC30" s="213">
        <v>5</v>
      </c>
      <c r="AD30" s="373">
        <f>AC7-AB30</f>
        <v>17</v>
      </c>
      <c r="AE30" s="373">
        <f t="shared" si="75"/>
        <v>1</v>
      </c>
      <c r="AF30" s="373">
        <f t="shared" si="76"/>
        <v>-1</v>
      </c>
      <c r="AG30" s="217">
        <f t="shared" si="77"/>
        <v>2</v>
      </c>
      <c r="AH30" s="218"/>
      <c r="AI30" s="227"/>
      <c r="AJ30" s="205">
        <v>17</v>
      </c>
      <c r="AK30" s="220">
        <f t="shared" si="120"/>
        <v>337</v>
      </c>
      <c r="AL30" s="221">
        <v>336</v>
      </c>
      <c r="AM30" s="207">
        <f t="shared" si="121"/>
        <v>4</v>
      </c>
      <c r="AN30" s="222">
        <f t="shared" si="121"/>
        <v>7</v>
      </c>
      <c r="AO30" s="209"/>
      <c r="AP30" s="210">
        <v>17</v>
      </c>
      <c r="AQ30" s="211"/>
      <c r="AR30" s="212">
        <f t="shared" si="78"/>
        <v>4</v>
      </c>
      <c r="AS30" s="212">
        <f t="shared" si="78"/>
        <v>7</v>
      </c>
      <c r="AT30" s="213">
        <v>5</v>
      </c>
      <c r="AU30" s="214">
        <f>AT7-AS30</f>
        <v>-1</v>
      </c>
      <c r="AV30" s="215">
        <f t="shared" si="79"/>
        <v>0</v>
      </c>
      <c r="AW30" s="216">
        <f t="shared" si="80"/>
        <v>-1</v>
      </c>
      <c r="AX30" s="217">
        <f t="shared" si="81"/>
        <v>1</v>
      </c>
      <c r="AY30" s="218"/>
      <c r="AZ30" s="227"/>
      <c r="BA30" s="205">
        <v>17</v>
      </c>
      <c r="BB30" s="220">
        <f t="shared" si="122"/>
        <v>337</v>
      </c>
      <c r="BC30" s="221">
        <v>336</v>
      </c>
      <c r="BD30" s="207">
        <f t="shared" si="123"/>
        <v>4</v>
      </c>
      <c r="BE30" s="222">
        <f t="shared" si="123"/>
        <v>7</v>
      </c>
      <c r="BF30" s="209"/>
      <c r="BG30" s="210">
        <v>17</v>
      </c>
      <c r="BH30" s="211"/>
      <c r="BI30" s="212">
        <f t="shared" si="82"/>
        <v>4</v>
      </c>
      <c r="BJ30" s="212">
        <f t="shared" si="82"/>
        <v>7</v>
      </c>
      <c r="BK30" s="676"/>
      <c r="BL30" s="677">
        <f>BK7-BJ30</f>
        <v>19</v>
      </c>
      <c r="BM30" s="677">
        <f t="shared" si="83"/>
        <v>2</v>
      </c>
      <c r="BN30" s="677">
        <f t="shared" si="84"/>
        <v>4</v>
      </c>
      <c r="BO30" s="678" t="str">
        <f t="shared" si="85"/>
        <v/>
      </c>
      <c r="BP30" s="218"/>
      <c r="BQ30" s="227"/>
      <c r="BR30" s="205">
        <v>17</v>
      </c>
      <c r="BS30" s="220">
        <f t="shared" si="124"/>
        <v>337</v>
      </c>
      <c r="BT30" s="221">
        <v>336</v>
      </c>
      <c r="BU30" s="207">
        <f t="shared" si="125"/>
        <v>4</v>
      </c>
      <c r="BV30" s="222">
        <f t="shared" si="125"/>
        <v>7</v>
      </c>
      <c r="BW30" s="209"/>
      <c r="BX30" s="210">
        <v>17</v>
      </c>
      <c r="BY30" s="211"/>
      <c r="BZ30" s="212">
        <f t="shared" si="86"/>
        <v>4</v>
      </c>
      <c r="CA30" s="212">
        <f t="shared" si="86"/>
        <v>7</v>
      </c>
      <c r="CB30" s="213">
        <v>5</v>
      </c>
      <c r="CC30" s="214">
        <f>CB7-CA30</f>
        <v>21</v>
      </c>
      <c r="CD30" s="215">
        <f t="shared" si="87"/>
        <v>2</v>
      </c>
      <c r="CE30" s="216">
        <f t="shared" si="88"/>
        <v>-1</v>
      </c>
      <c r="CF30" s="217">
        <f t="shared" si="89"/>
        <v>3</v>
      </c>
      <c r="CG30" s="218"/>
      <c r="CH30" s="227"/>
      <c r="CI30" s="205">
        <v>17</v>
      </c>
      <c r="CJ30" s="220">
        <f t="shared" si="126"/>
        <v>337</v>
      </c>
      <c r="CK30" s="221">
        <v>336</v>
      </c>
      <c r="CL30" s="207">
        <f t="shared" si="127"/>
        <v>4</v>
      </c>
      <c r="CM30" s="222">
        <f t="shared" si="127"/>
        <v>7</v>
      </c>
      <c r="CN30" s="209"/>
      <c r="CO30" s="210">
        <v>17</v>
      </c>
      <c r="CP30" s="211"/>
      <c r="CQ30" s="212">
        <f t="shared" si="90"/>
        <v>4</v>
      </c>
      <c r="CR30" s="212">
        <f t="shared" si="90"/>
        <v>7</v>
      </c>
      <c r="CS30" s="676"/>
      <c r="CT30" s="677">
        <f>CS7-CR30</f>
        <v>10</v>
      </c>
      <c r="CU30" s="677">
        <f t="shared" si="91"/>
        <v>1</v>
      </c>
      <c r="CV30" s="677">
        <f t="shared" si="92"/>
        <v>4</v>
      </c>
      <c r="CW30" s="678" t="str">
        <f t="shared" si="93"/>
        <v/>
      </c>
      <c r="CX30" s="218"/>
      <c r="CY30" s="227"/>
      <c r="CZ30" s="205">
        <v>17</v>
      </c>
      <c r="DA30" s="220">
        <f t="shared" si="128"/>
        <v>337</v>
      </c>
      <c r="DB30" s="221">
        <v>336</v>
      </c>
      <c r="DC30" s="207">
        <f t="shared" si="129"/>
        <v>4</v>
      </c>
      <c r="DD30" s="222">
        <f t="shared" si="129"/>
        <v>7</v>
      </c>
      <c r="DE30" s="209"/>
      <c r="DF30" s="210">
        <v>17</v>
      </c>
      <c r="DG30" s="211"/>
      <c r="DH30" s="212">
        <f t="shared" si="94"/>
        <v>4</v>
      </c>
      <c r="DI30" s="212">
        <f t="shared" si="94"/>
        <v>7</v>
      </c>
      <c r="DJ30" s="676"/>
      <c r="DK30" s="677">
        <f>DJ7-DI30</f>
        <v>15</v>
      </c>
      <c r="DL30" s="677">
        <f t="shared" si="95"/>
        <v>1</v>
      </c>
      <c r="DM30" s="677">
        <f t="shared" si="96"/>
        <v>4</v>
      </c>
      <c r="DN30" s="678" t="str">
        <f t="shared" si="97"/>
        <v/>
      </c>
      <c r="DO30" s="218"/>
      <c r="DP30" s="227"/>
      <c r="DQ30" s="205">
        <v>17</v>
      </c>
      <c r="DR30" s="220">
        <f t="shared" si="130"/>
        <v>337</v>
      </c>
      <c r="DS30" s="221">
        <v>336</v>
      </c>
      <c r="DT30" s="207">
        <f t="shared" si="131"/>
        <v>4</v>
      </c>
      <c r="DU30" s="222">
        <f t="shared" si="131"/>
        <v>7</v>
      </c>
      <c r="DV30" s="209"/>
      <c r="DW30" s="210">
        <v>17</v>
      </c>
      <c r="DX30" s="211"/>
      <c r="DY30" s="212">
        <f t="shared" si="98"/>
        <v>4</v>
      </c>
      <c r="DZ30" s="212">
        <f t="shared" si="98"/>
        <v>7</v>
      </c>
      <c r="EA30" s="676"/>
      <c r="EB30" s="677">
        <f>EA7-DZ30</f>
        <v>18</v>
      </c>
      <c r="EC30" s="677">
        <f t="shared" si="99"/>
        <v>2</v>
      </c>
      <c r="ED30" s="677">
        <f t="shared" si="100"/>
        <v>4</v>
      </c>
      <c r="EE30" s="678" t="str">
        <f t="shared" si="101"/>
        <v/>
      </c>
      <c r="EF30" s="218"/>
      <c r="EG30" s="227"/>
      <c r="EH30" s="205">
        <v>17</v>
      </c>
      <c r="EI30" s="220">
        <f t="shared" si="132"/>
        <v>337</v>
      </c>
      <c r="EJ30" s="221">
        <v>336</v>
      </c>
      <c r="EK30" s="207">
        <f t="shared" si="133"/>
        <v>4</v>
      </c>
      <c r="EL30" s="222">
        <f t="shared" si="133"/>
        <v>7</v>
      </c>
      <c r="EM30" s="209"/>
      <c r="EN30" s="210">
        <v>17</v>
      </c>
      <c r="EO30" s="211"/>
      <c r="EP30" s="212">
        <f t="shared" si="102"/>
        <v>4</v>
      </c>
      <c r="EQ30" s="212">
        <f t="shared" si="102"/>
        <v>7</v>
      </c>
      <c r="ER30" s="213">
        <v>7</v>
      </c>
      <c r="ES30" s="214">
        <f>ER7-EQ30</f>
        <v>15</v>
      </c>
      <c r="ET30" s="215">
        <f t="shared" si="103"/>
        <v>1</v>
      </c>
      <c r="EU30" s="216">
        <f t="shared" si="104"/>
        <v>-3</v>
      </c>
      <c r="EV30" s="217">
        <f t="shared" si="105"/>
        <v>0</v>
      </c>
      <c r="EW30" s="218"/>
      <c r="EX30" s="227"/>
      <c r="EY30" s="205">
        <v>17</v>
      </c>
      <c r="EZ30" s="220">
        <f t="shared" si="134"/>
        <v>337</v>
      </c>
      <c r="FA30" s="221">
        <v>336</v>
      </c>
      <c r="FB30" s="207">
        <f t="shared" si="135"/>
        <v>4</v>
      </c>
      <c r="FC30" s="222">
        <f t="shared" si="135"/>
        <v>7</v>
      </c>
      <c r="FD30" s="209"/>
      <c r="FE30" s="210">
        <v>17</v>
      </c>
      <c r="FF30" s="211"/>
      <c r="FG30" s="212">
        <f t="shared" si="106"/>
        <v>4</v>
      </c>
      <c r="FH30" s="212">
        <f t="shared" si="106"/>
        <v>7</v>
      </c>
      <c r="FI30" s="213">
        <v>8</v>
      </c>
      <c r="FJ30" s="214">
        <f>FI7-FH30</f>
        <v>21</v>
      </c>
      <c r="FK30" s="215">
        <f t="shared" si="107"/>
        <v>2</v>
      </c>
      <c r="FL30" s="216">
        <f t="shared" si="108"/>
        <v>-4</v>
      </c>
      <c r="FM30" s="217">
        <f t="shared" si="109"/>
        <v>0</v>
      </c>
      <c r="FN30" s="218"/>
      <c r="FO30" s="227"/>
      <c r="FP30" s="205">
        <v>17</v>
      </c>
      <c r="FQ30" s="220">
        <f t="shared" si="136"/>
        <v>337</v>
      </c>
      <c r="FR30" s="221">
        <v>336</v>
      </c>
      <c r="FS30" s="207">
        <f t="shared" si="137"/>
        <v>4</v>
      </c>
      <c r="FT30" s="222">
        <f t="shared" si="137"/>
        <v>7</v>
      </c>
      <c r="FU30" s="209"/>
      <c r="FV30" s="210">
        <v>17</v>
      </c>
      <c r="FW30" s="211"/>
      <c r="FX30" s="212">
        <f t="shared" si="110"/>
        <v>4</v>
      </c>
      <c r="FY30" s="212">
        <f t="shared" si="110"/>
        <v>7</v>
      </c>
      <c r="FZ30" s="213">
        <v>4</v>
      </c>
      <c r="GA30" s="214">
        <f>FZ7-FY30</f>
        <v>9</v>
      </c>
      <c r="GB30" s="215">
        <f t="shared" si="111"/>
        <v>1</v>
      </c>
      <c r="GC30" s="216">
        <f t="shared" si="112"/>
        <v>0</v>
      </c>
      <c r="GD30" s="217">
        <f t="shared" si="113"/>
        <v>3</v>
      </c>
      <c r="GE30" s="218"/>
      <c r="GF30" s="227"/>
      <c r="GG30" s="205">
        <v>17</v>
      </c>
      <c r="GH30" s="220">
        <f t="shared" si="138"/>
        <v>337</v>
      </c>
      <c r="GI30" s="221">
        <v>336</v>
      </c>
      <c r="GJ30" s="207">
        <f t="shared" si="139"/>
        <v>4</v>
      </c>
      <c r="GK30" s="222">
        <f t="shared" si="139"/>
        <v>7</v>
      </c>
      <c r="GL30" s="209"/>
      <c r="GM30" s="210">
        <v>17</v>
      </c>
      <c r="GN30" s="211"/>
      <c r="GO30" s="212">
        <f t="shared" si="114"/>
        <v>4</v>
      </c>
      <c r="GP30" s="212">
        <f t="shared" si="114"/>
        <v>7</v>
      </c>
      <c r="GQ30" s="676"/>
      <c r="GR30" s="677">
        <f>GQ7-GP30</f>
        <v>14</v>
      </c>
      <c r="GS30" s="677">
        <f t="shared" si="115"/>
        <v>1</v>
      </c>
      <c r="GT30" s="677">
        <f t="shared" si="116"/>
        <v>4</v>
      </c>
      <c r="GU30" s="678" t="str">
        <f t="shared" si="117"/>
        <v/>
      </c>
      <c r="GV30" s="223"/>
      <c r="GW30" s="224"/>
    </row>
    <row r="31" spans="1:205" s="225" customFormat="1" ht="16.149999999999999" customHeight="1">
      <c r="A31" s="204"/>
      <c r="B31" s="205">
        <v>18</v>
      </c>
      <c r="C31" s="206">
        <v>451</v>
      </c>
      <c r="D31" s="206">
        <v>413</v>
      </c>
      <c r="E31" s="207">
        <v>5</v>
      </c>
      <c r="F31" s="208">
        <v>11</v>
      </c>
      <c r="G31" s="209"/>
      <c r="H31" s="210">
        <v>18</v>
      </c>
      <c r="I31" s="211"/>
      <c r="J31" s="212">
        <f t="shared" si="70"/>
        <v>5</v>
      </c>
      <c r="K31" s="212">
        <f t="shared" si="70"/>
        <v>11</v>
      </c>
      <c r="L31" s="676"/>
      <c r="M31" s="677">
        <f>L7-K31</f>
        <v>-1</v>
      </c>
      <c r="N31" s="677">
        <f t="shared" si="71"/>
        <v>0</v>
      </c>
      <c r="O31" s="677">
        <f t="shared" si="72"/>
        <v>5</v>
      </c>
      <c r="P31" s="678" t="str">
        <f t="shared" si="73"/>
        <v/>
      </c>
      <c r="Q31" s="218"/>
      <c r="R31" s="219"/>
      <c r="S31" s="205">
        <v>18</v>
      </c>
      <c r="T31" s="220">
        <f t="shared" si="118"/>
        <v>451</v>
      </c>
      <c r="U31" s="221">
        <v>336</v>
      </c>
      <c r="V31" s="207">
        <f t="shared" si="119"/>
        <v>5</v>
      </c>
      <c r="W31" s="222">
        <f t="shared" si="119"/>
        <v>11</v>
      </c>
      <c r="X31" s="209"/>
      <c r="Y31" s="210">
        <v>18</v>
      </c>
      <c r="Z31" s="211"/>
      <c r="AA31" s="212">
        <f t="shared" si="74"/>
        <v>5</v>
      </c>
      <c r="AB31" s="212">
        <f t="shared" si="74"/>
        <v>11</v>
      </c>
      <c r="AC31" s="213">
        <v>6</v>
      </c>
      <c r="AD31" s="373">
        <f>AC7-AB31</f>
        <v>13</v>
      </c>
      <c r="AE31" s="373">
        <f t="shared" si="75"/>
        <v>1</v>
      </c>
      <c r="AF31" s="373">
        <f t="shared" si="76"/>
        <v>-1</v>
      </c>
      <c r="AG31" s="217">
        <f t="shared" si="77"/>
        <v>2</v>
      </c>
      <c r="AH31" s="218"/>
      <c r="AI31" s="219"/>
      <c r="AJ31" s="205">
        <v>18</v>
      </c>
      <c r="AK31" s="220">
        <f t="shared" si="120"/>
        <v>451</v>
      </c>
      <c r="AL31" s="221">
        <v>336</v>
      </c>
      <c r="AM31" s="207">
        <f t="shared" si="121"/>
        <v>5</v>
      </c>
      <c r="AN31" s="222">
        <f t="shared" si="121"/>
        <v>11</v>
      </c>
      <c r="AO31" s="209"/>
      <c r="AP31" s="210">
        <v>18</v>
      </c>
      <c r="AQ31" s="211"/>
      <c r="AR31" s="212">
        <f t="shared" si="78"/>
        <v>5</v>
      </c>
      <c r="AS31" s="212">
        <f t="shared" si="78"/>
        <v>11</v>
      </c>
      <c r="AT31" s="213">
        <v>6</v>
      </c>
      <c r="AU31" s="214">
        <f>AT7-AS31</f>
        <v>-5</v>
      </c>
      <c r="AV31" s="215">
        <f t="shared" si="79"/>
        <v>0</v>
      </c>
      <c r="AW31" s="216">
        <f t="shared" si="80"/>
        <v>-1</v>
      </c>
      <c r="AX31" s="217">
        <f t="shared" si="81"/>
        <v>1</v>
      </c>
      <c r="AY31" s="218"/>
      <c r="AZ31" s="219"/>
      <c r="BA31" s="205">
        <v>18</v>
      </c>
      <c r="BB31" s="220">
        <f t="shared" si="122"/>
        <v>451</v>
      </c>
      <c r="BC31" s="221">
        <v>336</v>
      </c>
      <c r="BD31" s="207">
        <f t="shared" si="123"/>
        <v>5</v>
      </c>
      <c r="BE31" s="222">
        <f t="shared" si="123"/>
        <v>11</v>
      </c>
      <c r="BF31" s="209"/>
      <c r="BG31" s="210">
        <v>18</v>
      </c>
      <c r="BH31" s="211"/>
      <c r="BI31" s="212">
        <f t="shared" si="82"/>
        <v>5</v>
      </c>
      <c r="BJ31" s="212">
        <f t="shared" si="82"/>
        <v>11</v>
      </c>
      <c r="BK31" s="676"/>
      <c r="BL31" s="677">
        <f>BK7-BJ31</f>
        <v>15</v>
      </c>
      <c r="BM31" s="677">
        <f t="shared" si="83"/>
        <v>1</v>
      </c>
      <c r="BN31" s="677">
        <f t="shared" si="84"/>
        <v>5</v>
      </c>
      <c r="BO31" s="678" t="str">
        <f t="shared" si="85"/>
        <v/>
      </c>
      <c r="BP31" s="218"/>
      <c r="BQ31" s="219"/>
      <c r="BR31" s="205">
        <v>18</v>
      </c>
      <c r="BS31" s="220">
        <f t="shared" si="124"/>
        <v>451</v>
      </c>
      <c r="BT31" s="221">
        <v>336</v>
      </c>
      <c r="BU31" s="207">
        <f t="shared" si="125"/>
        <v>5</v>
      </c>
      <c r="BV31" s="222">
        <f t="shared" si="125"/>
        <v>11</v>
      </c>
      <c r="BW31" s="209"/>
      <c r="BX31" s="210">
        <v>18</v>
      </c>
      <c r="BY31" s="211"/>
      <c r="BZ31" s="212">
        <f t="shared" si="86"/>
        <v>5</v>
      </c>
      <c r="CA31" s="212">
        <f t="shared" si="86"/>
        <v>11</v>
      </c>
      <c r="CB31" s="213">
        <v>8</v>
      </c>
      <c r="CC31" s="214">
        <f>CB7-CA31</f>
        <v>17</v>
      </c>
      <c r="CD31" s="215">
        <f t="shared" si="87"/>
        <v>1</v>
      </c>
      <c r="CE31" s="216">
        <f t="shared" si="88"/>
        <v>-3</v>
      </c>
      <c r="CF31" s="217">
        <f t="shared" si="89"/>
        <v>0</v>
      </c>
      <c r="CG31" s="218"/>
      <c r="CH31" s="219"/>
      <c r="CI31" s="205">
        <v>18</v>
      </c>
      <c r="CJ31" s="220">
        <f t="shared" si="126"/>
        <v>451</v>
      </c>
      <c r="CK31" s="221">
        <v>336</v>
      </c>
      <c r="CL31" s="207">
        <f t="shared" si="127"/>
        <v>5</v>
      </c>
      <c r="CM31" s="222">
        <f t="shared" si="127"/>
        <v>11</v>
      </c>
      <c r="CN31" s="209"/>
      <c r="CO31" s="210">
        <v>18</v>
      </c>
      <c r="CP31" s="211"/>
      <c r="CQ31" s="212">
        <f t="shared" si="90"/>
        <v>5</v>
      </c>
      <c r="CR31" s="212">
        <f t="shared" si="90"/>
        <v>11</v>
      </c>
      <c r="CS31" s="676"/>
      <c r="CT31" s="677">
        <f>CS7-CR31</f>
        <v>6</v>
      </c>
      <c r="CU31" s="677">
        <f t="shared" si="91"/>
        <v>1</v>
      </c>
      <c r="CV31" s="677">
        <f t="shared" si="92"/>
        <v>5</v>
      </c>
      <c r="CW31" s="678" t="str">
        <f t="shared" si="93"/>
        <v/>
      </c>
      <c r="CX31" s="218"/>
      <c r="CY31" s="219"/>
      <c r="CZ31" s="205">
        <v>18</v>
      </c>
      <c r="DA31" s="220">
        <f t="shared" si="128"/>
        <v>451</v>
      </c>
      <c r="DB31" s="221">
        <v>336</v>
      </c>
      <c r="DC31" s="207">
        <f t="shared" si="129"/>
        <v>5</v>
      </c>
      <c r="DD31" s="222">
        <f t="shared" si="129"/>
        <v>11</v>
      </c>
      <c r="DE31" s="209"/>
      <c r="DF31" s="210">
        <v>18</v>
      </c>
      <c r="DG31" s="211"/>
      <c r="DH31" s="212">
        <f t="shared" si="94"/>
        <v>5</v>
      </c>
      <c r="DI31" s="212">
        <f t="shared" si="94"/>
        <v>11</v>
      </c>
      <c r="DJ31" s="676"/>
      <c r="DK31" s="677">
        <f>DJ7-DI31</f>
        <v>11</v>
      </c>
      <c r="DL31" s="677">
        <f t="shared" si="95"/>
        <v>1</v>
      </c>
      <c r="DM31" s="677">
        <f t="shared" si="96"/>
        <v>5</v>
      </c>
      <c r="DN31" s="678" t="str">
        <f t="shared" si="97"/>
        <v/>
      </c>
      <c r="DO31" s="218"/>
      <c r="DP31" s="219"/>
      <c r="DQ31" s="205">
        <v>18</v>
      </c>
      <c r="DR31" s="220">
        <f t="shared" si="130"/>
        <v>451</v>
      </c>
      <c r="DS31" s="221">
        <v>336</v>
      </c>
      <c r="DT31" s="207">
        <f t="shared" si="131"/>
        <v>5</v>
      </c>
      <c r="DU31" s="222">
        <f t="shared" si="131"/>
        <v>11</v>
      </c>
      <c r="DV31" s="209"/>
      <c r="DW31" s="210">
        <v>18</v>
      </c>
      <c r="DX31" s="211"/>
      <c r="DY31" s="212">
        <f t="shared" si="98"/>
        <v>5</v>
      </c>
      <c r="DZ31" s="212">
        <f t="shared" si="98"/>
        <v>11</v>
      </c>
      <c r="EA31" s="676"/>
      <c r="EB31" s="677">
        <f>EA7-DZ31</f>
        <v>14</v>
      </c>
      <c r="EC31" s="677">
        <f t="shared" si="99"/>
        <v>1</v>
      </c>
      <c r="ED31" s="677">
        <f t="shared" si="100"/>
        <v>5</v>
      </c>
      <c r="EE31" s="678" t="str">
        <f t="shared" si="101"/>
        <v/>
      </c>
      <c r="EF31" s="218"/>
      <c r="EG31" s="219"/>
      <c r="EH31" s="205">
        <v>18</v>
      </c>
      <c r="EI31" s="220">
        <f t="shared" si="132"/>
        <v>451</v>
      </c>
      <c r="EJ31" s="221">
        <v>336</v>
      </c>
      <c r="EK31" s="207">
        <f t="shared" si="133"/>
        <v>5</v>
      </c>
      <c r="EL31" s="222">
        <f t="shared" si="133"/>
        <v>11</v>
      </c>
      <c r="EM31" s="209"/>
      <c r="EN31" s="210">
        <v>18</v>
      </c>
      <c r="EO31" s="211"/>
      <c r="EP31" s="212">
        <f t="shared" si="102"/>
        <v>5</v>
      </c>
      <c r="EQ31" s="212">
        <f t="shared" si="102"/>
        <v>11</v>
      </c>
      <c r="ER31" s="213">
        <v>8</v>
      </c>
      <c r="ES31" s="214">
        <f>ER7-EQ31</f>
        <v>11</v>
      </c>
      <c r="ET31" s="215">
        <f t="shared" si="103"/>
        <v>1</v>
      </c>
      <c r="EU31" s="216">
        <f t="shared" si="104"/>
        <v>-3</v>
      </c>
      <c r="EV31" s="217">
        <f t="shared" si="105"/>
        <v>0</v>
      </c>
      <c r="EW31" s="218"/>
      <c r="EX31" s="219"/>
      <c r="EY31" s="205">
        <v>18</v>
      </c>
      <c r="EZ31" s="220">
        <f t="shared" si="134"/>
        <v>451</v>
      </c>
      <c r="FA31" s="221">
        <v>336</v>
      </c>
      <c r="FB31" s="207">
        <f t="shared" si="135"/>
        <v>5</v>
      </c>
      <c r="FC31" s="222">
        <f t="shared" si="135"/>
        <v>11</v>
      </c>
      <c r="FD31" s="209"/>
      <c r="FE31" s="210">
        <v>18</v>
      </c>
      <c r="FF31" s="211"/>
      <c r="FG31" s="212">
        <f t="shared" si="106"/>
        <v>5</v>
      </c>
      <c r="FH31" s="212">
        <f t="shared" si="106"/>
        <v>11</v>
      </c>
      <c r="FI31" s="213">
        <v>8</v>
      </c>
      <c r="FJ31" s="214">
        <f>FI7-FH31</f>
        <v>17</v>
      </c>
      <c r="FK31" s="215">
        <f t="shared" si="107"/>
        <v>1</v>
      </c>
      <c r="FL31" s="216">
        <f t="shared" si="108"/>
        <v>-3</v>
      </c>
      <c r="FM31" s="217">
        <f t="shared" si="109"/>
        <v>0</v>
      </c>
      <c r="FN31" s="218"/>
      <c r="FO31" s="219"/>
      <c r="FP31" s="205">
        <v>18</v>
      </c>
      <c r="FQ31" s="220">
        <f t="shared" si="136"/>
        <v>451</v>
      </c>
      <c r="FR31" s="221">
        <v>336</v>
      </c>
      <c r="FS31" s="207">
        <f t="shared" si="137"/>
        <v>5</v>
      </c>
      <c r="FT31" s="222">
        <f t="shared" si="137"/>
        <v>11</v>
      </c>
      <c r="FU31" s="209"/>
      <c r="FV31" s="210">
        <v>18</v>
      </c>
      <c r="FW31" s="211"/>
      <c r="FX31" s="212">
        <f t="shared" si="110"/>
        <v>5</v>
      </c>
      <c r="FY31" s="212">
        <f t="shared" si="110"/>
        <v>11</v>
      </c>
      <c r="FZ31" s="213">
        <v>7</v>
      </c>
      <c r="GA31" s="214">
        <f>FZ7-FY31</f>
        <v>5</v>
      </c>
      <c r="GB31" s="215">
        <f t="shared" si="111"/>
        <v>1</v>
      </c>
      <c r="GC31" s="216">
        <f t="shared" si="112"/>
        <v>-2</v>
      </c>
      <c r="GD31" s="217">
        <f t="shared" si="113"/>
        <v>1</v>
      </c>
      <c r="GE31" s="218"/>
      <c r="GF31" s="219"/>
      <c r="GG31" s="205">
        <v>18</v>
      </c>
      <c r="GH31" s="220">
        <f t="shared" si="138"/>
        <v>451</v>
      </c>
      <c r="GI31" s="221">
        <v>336</v>
      </c>
      <c r="GJ31" s="207">
        <f t="shared" si="139"/>
        <v>5</v>
      </c>
      <c r="GK31" s="222">
        <f t="shared" si="139"/>
        <v>11</v>
      </c>
      <c r="GL31" s="209"/>
      <c r="GM31" s="210">
        <v>18</v>
      </c>
      <c r="GN31" s="211"/>
      <c r="GO31" s="212">
        <f t="shared" si="114"/>
        <v>5</v>
      </c>
      <c r="GP31" s="212">
        <f t="shared" si="114"/>
        <v>11</v>
      </c>
      <c r="GQ31" s="676"/>
      <c r="GR31" s="677">
        <f>GQ7-GP31</f>
        <v>10</v>
      </c>
      <c r="GS31" s="677">
        <f t="shared" si="115"/>
        <v>1</v>
      </c>
      <c r="GT31" s="677">
        <f t="shared" si="116"/>
        <v>5</v>
      </c>
      <c r="GU31" s="678" t="str">
        <f t="shared" si="117"/>
        <v/>
      </c>
      <c r="GV31" s="223"/>
      <c r="GW31" s="224"/>
    </row>
    <row r="32" spans="1:205" s="225" customFormat="1" ht="4.95" customHeight="1" thickBot="1">
      <c r="A32" s="204"/>
      <c r="B32" s="228"/>
      <c r="C32" s="229"/>
      <c r="D32" s="229"/>
      <c r="E32" s="229"/>
      <c r="F32" s="251"/>
      <c r="G32" s="252"/>
      <c r="H32" s="253"/>
      <c r="I32" s="253"/>
      <c r="J32" s="254"/>
      <c r="K32" s="254"/>
      <c r="L32" s="233"/>
      <c r="M32" s="255"/>
      <c r="N32" s="255"/>
      <c r="O32" s="255"/>
      <c r="P32" s="256"/>
      <c r="Q32" s="236"/>
      <c r="R32" s="219"/>
      <c r="S32" s="228"/>
      <c r="T32" s="229"/>
      <c r="U32" s="229"/>
      <c r="V32" s="229"/>
      <c r="W32" s="257"/>
      <c r="X32" s="252"/>
      <c r="Y32" s="253"/>
      <c r="Z32" s="253"/>
      <c r="AA32" s="254"/>
      <c r="AB32" s="254"/>
      <c r="AC32" s="233"/>
      <c r="AD32" s="255"/>
      <c r="AE32" s="255"/>
      <c r="AF32" s="255"/>
      <c r="AG32" s="256"/>
      <c r="AH32" s="236"/>
      <c r="AI32" s="219"/>
      <c r="AJ32" s="228"/>
      <c r="AK32" s="229"/>
      <c r="AL32" s="229"/>
      <c r="AM32" s="229"/>
      <c r="AN32" s="257"/>
      <c r="AO32" s="252"/>
      <c r="AP32" s="253"/>
      <c r="AQ32" s="253"/>
      <c r="AR32" s="254"/>
      <c r="AS32" s="254"/>
      <c r="AT32" s="233"/>
      <c r="AU32" s="255"/>
      <c r="AV32" s="255"/>
      <c r="AW32" s="255"/>
      <c r="AX32" s="256"/>
      <c r="AY32" s="236"/>
      <c r="AZ32" s="219"/>
      <c r="BA32" s="228"/>
      <c r="BB32" s="229"/>
      <c r="BC32" s="229"/>
      <c r="BD32" s="229"/>
      <c r="BE32" s="257"/>
      <c r="BF32" s="252"/>
      <c r="BG32" s="253"/>
      <c r="BH32" s="253"/>
      <c r="BI32" s="254"/>
      <c r="BJ32" s="254"/>
      <c r="BK32" s="233"/>
      <c r="BL32" s="255"/>
      <c r="BM32" s="255"/>
      <c r="BN32" s="255"/>
      <c r="BO32" s="256"/>
      <c r="BP32" s="236"/>
      <c r="BQ32" s="219"/>
      <c r="BR32" s="228"/>
      <c r="BS32" s="229"/>
      <c r="BT32" s="229"/>
      <c r="BU32" s="229"/>
      <c r="BV32" s="257"/>
      <c r="BW32" s="252"/>
      <c r="BX32" s="253"/>
      <c r="BY32" s="253"/>
      <c r="BZ32" s="254"/>
      <c r="CA32" s="254"/>
      <c r="CB32" s="233"/>
      <c r="CC32" s="255"/>
      <c r="CD32" s="255"/>
      <c r="CE32" s="255"/>
      <c r="CF32" s="256"/>
      <c r="CG32" s="236"/>
      <c r="CH32" s="219"/>
      <c r="CI32" s="228"/>
      <c r="CJ32" s="229"/>
      <c r="CK32" s="229"/>
      <c r="CL32" s="229"/>
      <c r="CM32" s="257"/>
      <c r="CN32" s="252"/>
      <c r="CO32" s="253"/>
      <c r="CP32" s="253"/>
      <c r="CQ32" s="254"/>
      <c r="CR32" s="254"/>
      <c r="CS32" s="233"/>
      <c r="CT32" s="255"/>
      <c r="CU32" s="255"/>
      <c r="CV32" s="255"/>
      <c r="CW32" s="256"/>
      <c r="CX32" s="236"/>
      <c r="CY32" s="219"/>
      <c r="CZ32" s="228"/>
      <c r="DA32" s="229"/>
      <c r="DB32" s="229"/>
      <c r="DC32" s="229"/>
      <c r="DD32" s="257"/>
      <c r="DE32" s="252"/>
      <c r="DF32" s="253"/>
      <c r="DG32" s="253"/>
      <c r="DH32" s="254"/>
      <c r="DI32" s="254"/>
      <c r="DJ32" s="233"/>
      <c r="DK32" s="255"/>
      <c r="DL32" s="255"/>
      <c r="DM32" s="255"/>
      <c r="DN32" s="256"/>
      <c r="DO32" s="236"/>
      <c r="DP32" s="219"/>
      <c r="DQ32" s="228"/>
      <c r="DR32" s="229"/>
      <c r="DS32" s="229"/>
      <c r="DT32" s="229"/>
      <c r="DU32" s="257"/>
      <c r="DV32" s="252"/>
      <c r="DW32" s="253"/>
      <c r="DX32" s="253"/>
      <c r="DY32" s="254"/>
      <c r="DZ32" s="254"/>
      <c r="EA32" s="233"/>
      <c r="EB32" s="255"/>
      <c r="EC32" s="255"/>
      <c r="ED32" s="255"/>
      <c r="EE32" s="256"/>
      <c r="EF32" s="236"/>
      <c r="EG32" s="219"/>
      <c r="EH32" s="228"/>
      <c r="EI32" s="229"/>
      <c r="EJ32" s="229"/>
      <c r="EK32" s="229"/>
      <c r="EL32" s="257"/>
      <c r="EM32" s="252"/>
      <c r="EN32" s="253"/>
      <c r="EO32" s="253"/>
      <c r="EP32" s="254"/>
      <c r="EQ32" s="254"/>
      <c r="ER32" s="233"/>
      <c r="ES32" s="255"/>
      <c r="ET32" s="255"/>
      <c r="EU32" s="255"/>
      <c r="EV32" s="256"/>
      <c r="EW32" s="236"/>
      <c r="EX32" s="219"/>
      <c r="EY32" s="228"/>
      <c r="EZ32" s="229"/>
      <c r="FA32" s="229"/>
      <c r="FB32" s="229"/>
      <c r="FC32" s="257"/>
      <c r="FD32" s="252"/>
      <c r="FE32" s="253"/>
      <c r="FF32" s="253"/>
      <c r="FG32" s="254"/>
      <c r="FH32" s="254"/>
      <c r="FI32" s="233"/>
      <c r="FJ32" s="255"/>
      <c r="FK32" s="255"/>
      <c r="FL32" s="255"/>
      <c r="FM32" s="256"/>
      <c r="FN32" s="236"/>
      <c r="FO32" s="219"/>
      <c r="FP32" s="228"/>
      <c r="FQ32" s="229"/>
      <c r="FR32" s="229"/>
      <c r="FS32" s="229"/>
      <c r="FT32" s="257"/>
      <c r="FU32" s="252"/>
      <c r="FV32" s="253"/>
      <c r="FW32" s="253"/>
      <c r="FX32" s="254"/>
      <c r="FY32" s="254"/>
      <c r="FZ32" s="233"/>
      <c r="GA32" s="255"/>
      <c r="GB32" s="255"/>
      <c r="GC32" s="255"/>
      <c r="GD32" s="256"/>
      <c r="GE32" s="236"/>
      <c r="GF32" s="219"/>
      <c r="GG32" s="228"/>
      <c r="GH32" s="229"/>
      <c r="GI32" s="229"/>
      <c r="GJ32" s="229"/>
      <c r="GK32" s="257"/>
      <c r="GL32" s="252"/>
      <c r="GM32" s="253"/>
      <c r="GN32" s="253"/>
      <c r="GO32" s="254"/>
      <c r="GP32" s="254"/>
      <c r="GQ32" s="233"/>
      <c r="GR32" s="255"/>
      <c r="GS32" s="255"/>
      <c r="GT32" s="255"/>
      <c r="GU32" s="256"/>
      <c r="GV32" s="223"/>
      <c r="GW32" s="224"/>
    </row>
    <row r="33" spans="1:205" s="225" customFormat="1" ht="18" customHeight="1" thickBot="1">
      <c r="A33" s="204"/>
      <c r="B33" s="205" t="s">
        <v>95</v>
      </c>
      <c r="C33" s="238">
        <f>SUM(C23:C31)</f>
        <v>2932</v>
      </c>
      <c r="D33" s="238">
        <f>SUM(D23:D31)</f>
        <v>2879</v>
      </c>
      <c r="E33" s="239">
        <f>SUM(E23:E31)</f>
        <v>35</v>
      </c>
      <c r="F33" s="240" t="s">
        <v>95</v>
      </c>
      <c r="G33" s="252"/>
      <c r="H33" s="241" t="s">
        <v>96</v>
      </c>
      <c r="I33" s="211"/>
      <c r="J33" s="258"/>
      <c r="K33" s="258"/>
      <c r="L33" s="259">
        <f>SUM(L23:L31)</f>
        <v>0</v>
      </c>
      <c r="M33" s="260"/>
      <c r="N33" s="261"/>
      <c r="O33" s="262"/>
      <c r="P33" s="259">
        <f>SUM(P23:P32)</f>
        <v>0</v>
      </c>
      <c r="Q33" s="263"/>
      <c r="R33" s="219"/>
      <c r="S33" s="205" t="s">
        <v>95</v>
      </c>
      <c r="T33" s="246">
        <f>SUM(T23:T31)</f>
        <v>2932</v>
      </c>
      <c r="U33" s="238">
        <f>SUM(U23:U31)</f>
        <v>3024</v>
      </c>
      <c r="V33" s="239">
        <f>SUM(V23:V31)</f>
        <v>35</v>
      </c>
      <c r="W33" s="247" t="s">
        <v>95</v>
      </c>
      <c r="X33" s="252"/>
      <c r="Y33" s="241" t="s">
        <v>96</v>
      </c>
      <c r="Z33" s="211"/>
      <c r="AA33" s="258"/>
      <c r="AB33" s="258"/>
      <c r="AC33" s="259">
        <f>SUM(AC23:AC31)</f>
        <v>53</v>
      </c>
      <c r="AD33" s="260"/>
      <c r="AE33" s="261"/>
      <c r="AF33" s="262"/>
      <c r="AG33" s="259">
        <f>SUM(AG23:AG32)</f>
        <v>12</v>
      </c>
      <c r="AH33" s="263"/>
      <c r="AI33" s="219"/>
      <c r="AJ33" s="205" t="s">
        <v>95</v>
      </c>
      <c r="AK33" s="246">
        <f>SUM(AK23:AK31)</f>
        <v>2932</v>
      </c>
      <c r="AL33" s="238">
        <f>SUM(AL23:AL31)</f>
        <v>3024</v>
      </c>
      <c r="AM33" s="239">
        <f>SUM(AM23:AM31)</f>
        <v>35</v>
      </c>
      <c r="AN33" s="247" t="s">
        <v>95</v>
      </c>
      <c r="AO33" s="252"/>
      <c r="AP33" s="241" t="s">
        <v>96</v>
      </c>
      <c r="AQ33" s="211"/>
      <c r="AR33" s="258"/>
      <c r="AS33" s="258"/>
      <c r="AT33" s="259">
        <f>SUM(AT23:AT31)</f>
        <v>43</v>
      </c>
      <c r="AU33" s="260"/>
      <c r="AV33" s="261"/>
      <c r="AW33" s="262"/>
      <c r="AX33" s="259">
        <f>SUM(AX23:AX32)</f>
        <v>13</v>
      </c>
      <c r="AY33" s="263"/>
      <c r="AZ33" s="219"/>
      <c r="BA33" s="205" t="s">
        <v>95</v>
      </c>
      <c r="BB33" s="246">
        <f>SUM(BB23:BB31)</f>
        <v>2932</v>
      </c>
      <c r="BC33" s="238">
        <f>SUM(BC23:BC31)</f>
        <v>3024</v>
      </c>
      <c r="BD33" s="239">
        <f>SUM(BD23:BD31)</f>
        <v>35</v>
      </c>
      <c r="BE33" s="247" t="s">
        <v>95</v>
      </c>
      <c r="BF33" s="252"/>
      <c r="BG33" s="241" t="s">
        <v>96</v>
      </c>
      <c r="BH33" s="211"/>
      <c r="BI33" s="258"/>
      <c r="BJ33" s="258"/>
      <c r="BK33" s="259">
        <f>SUM(BK23:BK31)</f>
        <v>0</v>
      </c>
      <c r="BL33" s="260"/>
      <c r="BM33" s="261"/>
      <c r="BN33" s="262"/>
      <c r="BO33" s="259">
        <f>SUM(BO23:BO32)</f>
        <v>0</v>
      </c>
      <c r="BP33" s="263"/>
      <c r="BQ33" s="219"/>
      <c r="BR33" s="205" t="s">
        <v>95</v>
      </c>
      <c r="BS33" s="246">
        <f>SUM(BS23:BS31)</f>
        <v>2932</v>
      </c>
      <c r="BT33" s="238">
        <f>SUM(BT23:BT31)</f>
        <v>3024</v>
      </c>
      <c r="BU33" s="239">
        <f>SUM(BU23:BU31)</f>
        <v>35</v>
      </c>
      <c r="BV33" s="247" t="s">
        <v>95</v>
      </c>
      <c r="BW33" s="252"/>
      <c r="BX33" s="241" t="s">
        <v>96</v>
      </c>
      <c r="BY33" s="211"/>
      <c r="BZ33" s="258"/>
      <c r="CA33" s="258"/>
      <c r="CB33" s="259">
        <f>SUM(CB23:CB31)</f>
        <v>57</v>
      </c>
      <c r="CC33" s="260"/>
      <c r="CD33" s="261"/>
      <c r="CE33" s="262"/>
      <c r="CF33" s="259">
        <f>SUM(CF23:CF32)</f>
        <v>10</v>
      </c>
      <c r="CG33" s="263"/>
      <c r="CH33" s="219"/>
      <c r="CI33" s="205" t="s">
        <v>95</v>
      </c>
      <c r="CJ33" s="246">
        <f>SUM(CJ23:CJ31)</f>
        <v>2932</v>
      </c>
      <c r="CK33" s="238">
        <f>SUM(CK23:CK31)</f>
        <v>3024</v>
      </c>
      <c r="CL33" s="239">
        <f>SUM(CL23:CL31)</f>
        <v>35</v>
      </c>
      <c r="CM33" s="247" t="s">
        <v>95</v>
      </c>
      <c r="CN33" s="252"/>
      <c r="CO33" s="241" t="s">
        <v>96</v>
      </c>
      <c r="CP33" s="211"/>
      <c r="CQ33" s="258"/>
      <c r="CR33" s="258"/>
      <c r="CS33" s="259">
        <f>SUM(CS23:CS31)</f>
        <v>0</v>
      </c>
      <c r="CT33" s="260"/>
      <c r="CU33" s="261"/>
      <c r="CV33" s="262"/>
      <c r="CW33" s="259">
        <f>SUM(CW23:CW32)</f>
        <v>0</v>
      </c>
      <c r="CX33" s="263"/>
      <c r="CY33" s="219"/>
      <c r="CZ33" s="205" t="s">
        <v>95</v>
      </c>
      <c r="DA33" s="246">
        <f>SUM(DA23:DA31)</f>
        <v>2932</v>
      </c>
      <c r="DB33" s="238">
        <f>SUM(DB23:DB31)</f>
        <v>3024</v>
      </c>
      <c r="DC33" s="239">
        <f>SUM(DC23:DC31)</f>
        <v>35</v>
      </c>
      <c r="DD33" s="247" t="s">
        <v>95</v>
      </c>
      <c r="DE33" s="252"/>
      <c r="DF33" s="241" t="s">
        <v>96</v>
      </c>
      <c r="DG33" s="211"/>
      <c r="DH33" s="258"/>
      <c r="DI33" s="258"/>
      <c r="DJ33" s="259">
        <f>SUM(DJ23:DJ31)</f>
        <v>0</v>
      </c>
      <c r="DK33" s="260"/>
      <c r="DL33" s="261"/>
      <c r="DM33" s="262"/>
      <c r="DN33" s="259">
        <f>SUM(DN23:DN32)</f>
        <v>0</v>
      </c>
      <c r="DO33" s="263"/>
      <c r="DP33" s="219"/>
      <c r="DQ33" s="205" t="s">
        <v>95</v>
      </c>
      <c r="DR33" s="246">
        <f>SUM(DR23:DR31)</f>
        <v>2932</v>
      </c>
      <c r="DS33" s="238">
        <f>SUM(DS23:DS31)</f>
        <v>3024</v>
      </c>
      <c r="DT33" s="239">
        <f>SUM(DT23:DT31)</f>
        <v>35</v>
      </c>
      <c r="DU33" s="247" t="s">
        <v>95</v>
      </c>
      <c r="DV33" s="252"/>
      <c r="DW33" s="241" t="s">
        <v>96</v>
      </c>
      <c r="DX33" s="211"/>
      <c r="DY33" s="258"/>
      <c r="DZ33" s="258"/>
      <c r="EA33" s="259">
        <f>SUM(EA23:EA31)</f>
        <v>0</v>
      </c>
      <c r="EB33" s="260"/>
      <c r="EC33" s="261"/>
      <c r="ED33" s="262"/>
      <c r="EE33" s="259">
        <f>SUM(EE23:EE32)</f>
        <v>0</v>
      </c>
      <c r="EF33" s="263"/>
      <c r="EG33" s="219"/>
      <c r="EH33" s="205" t="s">
        <v>95</v>
      </c>
      <c r="EI33" s="246">
        <f>SUM(EI23:EI31)</f>
        <v>2932</v>
      </c>
      <c r="EJ33" s="238">
        <f>SUM(EJ23:EJ31)</f>
        <v>3024</v>
      </c>
      <c r="EK33" s="239">
        <f>SUM(EK23:EK31)</f>
        <v>35</v>
      </c>
      <c r="EL33" s="247" t="s">
        <v>95</v>
      </c>
      <c r="EM33" s="252"/>
      <c r="EN33" s="241" t="s">
        <v>96</v>
      </c>
      <c r="EO33" s="211"/>
      <c r="EP33" s="258"/>
      <c r="EQ33" s="258"/>
      <c r="ER33" s="259">
        <f>SUM(ER23:ER31)</f>
        <v>53</v>
      </c>
      <c r="ES33" s="260"/>
      <c r="ET33" s="261"/>
      <c r="EU33" s="262"/>
      <c r="EV33" s="259">
        <f>SUM(EV23:EV32)</f>
        <v>11</v>
      </c>
      <c r="EW33" s="263"/>
      <c r="EX33" s="219"/>
      <c r="EY33" s="205" t="s">
        <v>95</v>
      </c>
      <c r="EZ33" s="246">
        <f>SUM(EZ23:EZ31)</f>
        <v>2932</v>
      </c>
      <c r="FA33" s="238">
        <f>SUM(FA23:FA31)</f>
        <v>3024</v>
      </c>
      <c r="FB33" s="239">
        <f>SUM(FB23:FB31)</f>
        <v>35</v>
      </c>
      <c r="FC33" s="247" t="s">
        <v>95</v>
      </c>
      <c r="FD33" s="252"/>
      <c r="FE33" s="241" t="s">
        <v>96</v>
      </c>
      <c r="FF33" s="211"/>
      <c r="FG33" s="258"/>
      <c r="FH33" s="258"/>
      <c r="FI33" s="259">
        <f>SUM(FI23:FI31)</f>
        <v>64</v>
      </c>
      <c r="FJ33" s="260"/>
      <c r="FK33" s="261"/>
      <c r="FL33" s="262"/>
      <c r="FM33" s="259">
        <f>SUM(FM23:FM32)</f>
        <v>3</v>
      </c>
      <c r="FN33" s="263"/>
      <c r="FO33" s="219"/>
      <c r="FP33" s="205" t="s">
        <v>95</v>
      </c>
      <c r="FQ33" s="246">
        <f>SUM(FQ23:FQ31)</f>
        <v>2932</v>
      </c>
      <c r="FR33" s="238">
        <f>SUM(FR23:FR31)</f>
        <v>3024</v>
      </c>
      <c r="FS33" s="239">
        <f>SUM(FS23:FS31)</f>
        <v>35</v>
      </c>
      <c r="FT33" s="247" t="s">
        <v>95</v>
      </c>
      <c r="FU33" s="252"/>
      <c r="FV33" s="241" t="s">
        <v>96</v>
      </c>
      <c r="FW33" s="211"/>
      <c r="FX33" s="258"/>
      <c r="FY33" s="258"/>
      <c r="FZ33" s="259">
        <f>SUM(FZ23:FZ31)</f>
        <v>45</v>
      </c>
      <c r="GA33" s="260"/>
      <c r="GB33" s="261"/>
      <c r="GC33" s="262"/>
      <c r="GD33" s="259">
        <f>SUM(GD23:GD32)</f>
        <v>17</v>
      </c>
      <c r="GE33" s="263"/>
      <c r="GF33" s="219"/>
      <c r="GG33" s="205" t="s">
        <v>95</v>
      </c>
      <c r="GH33" s="246">
        <f>SUM(GH23:GH31)</f>
        <v>2932</v>
      </c>
      <c r="GI33" s="238">
        <f>SUM(GI23:GI31)</f>
        <v>3024</v>
      </c>
      <c r="GJ33" s="239">
        <f>SUM(GJ23:GJ31)</f>
        <v>35</v>
      </c>
      <c r="GK33" s="247" t="s">
        <v>95</v>
      </c>
      <c r="GL33" s="252"/>
      <c r="GM33" s="241" t="s">
        <v>96</v>
      </c>
      <c r="GN33" s="211"/>
      <c r="GO33" s="258"/>
      <c r="GP33" s="258"/>
      <c r="GQ33" s="259">
        <f>SUM(GQ23:GQ31)</f>
        <v>0</v>
      </c>
      <c r="GR33" s="260"/>
      <c r="GS33" s="261"/>
      <c r="GT33" s="262"/>
      <c r="GU33" s="259">
        <f>SUM(GU23:GU32)</f>
        <v>0</v>
      </c>
      <c r="GV33" s="264"/>
      <c r="GW33" s="224"/>
    </row>
    <row r="34" spans="1:205" s="225" customFormat="1" ht="4.95" customHeight="1" thickBot="1">
      <c r="A34" s="204"/>
      <c r="B34" s="228"/>
      <c r="C34" s="229"/>
      <c r="D34" s="229"/>
      <c r="E34" s="229"/>
      <c r="F34" s="265"/>
      <c r="G34" s="252"/>
      <c r="H34" s="253"/>
      <c r="I34" s="253"/>
      <c r="J34" s="254"/>
      <c r="K34" s="254"/>
      <c r="L34" s="266"/>
      <c r="M34" s="267"/>
      <c r="N34" s="267"/>
      <c r="O34" s="267"/>
      <c r="P34" s="268"/>
      <c r="Q34" s="269"/>
      <c r="R34" s="219"/>
      <c r="S34" s="228"/>
      <c r="T34" s="229"/>
      <c r="U34" s="229"/>
      <c r="V34" s="229"/>
      <c r="W34" s="229"/>
      <c r="X34" s="252"/>
      <c r="Y34" s="253"/>
      <c r="Z34" s="253"/>
      <c r="AA34" s="254"/>
      <c r="AB34" s="254"/>
      <c r="AC34" s="266"/>
      <c r="AD34" s="267"/>
      <c r="AE34" s="267"/>
      <c r="AF34" s="267"/>
      <c r="AG34" s="268"/>
      <c r="AH34" s="269"/>
      <c r="AI34" s="219"/>
      <c r="AJ34" s="228"/>
      <c r="AK34" s="229"/>
      <c r="AL34" s="229"/>
      <c r="AM34" s="229"/>
      <c r="AN34" s="229"/>
      <c r="AO34" s="252"/>
      <c r="AP34" s="253"/>
      <c r="AQ34" s="253"/>
      <c r="AR34" s="254"/>
      <c r="AS34" s="254"/>
      <c r="AT34" s="266"/>
      <c r="AU34" s="267"/>
      <c r="AV34" s="267"/>
      <c r="AW34" s="267"/>
      <c r="AX34" s="268"/>
      <c r="AY34" s="269"/>
      <c r="AZ34" s="219"/>
      <c r="BA34" s="228"/>
      <c r="BB34" s="229"/>
      <c r="BC34" s="229"/>
      <c r="BD34" s="229"/>
      <c r="BE34" s="229"/>
      <c r="BF34" s="252"/>
      <c r="BG34" s="253"/>
      <c r="BH34" s="253"/>
      <c r="BI34" s="254"/>
      <c r="BJ34" s="254"/>
      <c r="BK34" s="266"/>
      <c r="BL34" s="267"/>
      <c r="BM34" s="267"/>
      <c r="BN34" s="267"/>
      <c r="BO34" s="268"/>
      <c r="BP34" s="269"/>
      <c r="BQ34" s="219"/>
      <c r="BR34" s="228"/>
      <c r="BS34" s="229"/>
      <c r="BT34" s="229"/>
      <c r="BU34" s="229"/>
      <c r="BV34" s="229"/>
      <c r="BW34" s="252"/>
      <c r="BX34" s="253"/>
      <c r="BY34" s="253"/>
      <c r="BZ34" s="254"/>
      <c r="CA34" s="254"/>
      <c r="CB34" s="266"/>
      <c r="CC34" s="267"/>
      <c r="CD34" s="267"/>
      <c r="CE34" s="267"/>
      <c r="CF34" s="268"/>
      <c r="CG34" s="269"/>
      <c r="CH34" s="219"/>
      <c r="CI34" s="228"/>
      <c r="CJ34" s="229"/>
      <c r="CK34" s="229"/>
      <c r="CL34" s="229"/>
      <c r="CM34" s="229"/>
      <c r="CN34" s="252"/>
      <c r="CO34" s="253"/>
      <c r="CP34" s="253"/>
      <c r="CQ34" s="254"/>
      <c r="CR34" s="254"/>
      <c r="CS34" s="266"/>
      <c r="CT34" s="267"/>
      <c r="CU34" s="267"/>
      <c r="CV34" s="267"/>
      <c r="CW34" s="268"/>
      <c r="CX34" s="269"/>
      <c r="CY34" s="219"/>
      <c r="CZ34" s="228"/>
      <c r="DA34" s="229"/>
      <c r="DB34" s="229"/>
      <c r="DC34" s="229"/>
      <c r="DD34" s="229"/>
      <c r="DE34" s="252"/>
      <c r="DF34" s="253"/>
      <c r="DG34" s="253"/>
      <c r="DH34" s="254"/>
      <c r="DI34" s="254"/>
      <c r="DJ34" s="266"/>
      <c r="DK34" s="267"/>
      <c r="DL34" s="267"/>
      <c r="DM34" s="267"/>
      <c r="DN34" s="268"/>
      <c r="DO34" s="269"/>
      <c r="DP34" s="219"/>
      <c r="DQ34" s="228"/>
      <c r="DR34" s="229"/>
      <c r="DS34" s="229"/>
      <c r="DT34" s="229"/>
      <c r="DU34" s="229"/>
      <c r="DV34" s="252"/>
      <c r="DW34" s="253"/>
      <c r="DX34" s="253"/>
      <c r="DY34" s="254"/>
      <c r="DZ34" s="254"/>
      <c r="EA34" s="266"/>
      <c r="EB34" s="267"/>
      <c r="EC34" s="267"/>
      <c r="ED34" s="267"/>
      <c r="EE34" s="268"/>
      <c r="EF34" s="269"/>
      <c r="EG34" s="219"/>
      <c r="EH34" s="228"/>
      <c r="EI34" s="229"/>
      <c r="EJ34" s="229"/>
      <c r="EK34" s="229"/>
      <c r="EL34" s="229"/>
      <c r="EM34" s="252"/>
      <c r="EN34" s="253"/>
      <c r="EO34" s="253"/>
      <c r="EP34" s="254"/>
      <c r="EQ34" s="254"/>
      <c r="ER34" s="266"/>
      <c r="ES34" s="267"/>
      <c r="ET34" s="267"/>
      <c r="EU34" s="267"/>
      <c r="EV34" s="268"/>
      <c r="EW34" s="269"/>
      <c r="EX34" s="219"/>
      <c r="EY34" s="228"/>
      <c r="EZ34" s="229"/>
      <c r="FA34" s="229"/>
      <c r="FB34" s="229"/>
      <c r="FC34" s="229"/>
      <c r="FD34" s="252"/>
      <c r="FE34" s="253"/>
      <c r="FF34" s="253"/>
      <c r="FG34" s="254"/>
      <c r="FH34" s="254"/>
      <c r="FI34" s="266"/>
      <c r="FJ34" s="267"/>
      <c r="FK34" s="267"/>
      <c r="FL34" s="267"/>
      <c r="FM34" s="268"/>
      <c r="FN34" s="269"/>
      <c r="FO34" s="219"/>
      <c r="FP34" s="228"/>
      <c r="FQ34" s="229"/>
      <c r="FR34" s="229"/>
      <c r="FS34" s="229"/>
      <c r="FT34" s="229"/>
      <c r="FU34" s="252"/>
      <c r="FV34" s="253"/>
      <c r="FW34" s="253"/>
      <c r="FX34" s="254"/>
      <c r="FY34" s="254"/>
      <c r="FZ34" s="266"/>
      <c r="GA34" s="267"/>
      <c r="GB34" s="267"/>
      <c r="GC34" s="267"/>
      <c r="GD34" s="268"/>
      <c r="GE34" s="269"/>
      <c r="GF34" s="219"/>
      <c r="GG34" s="228"/>
      <c r="GH34" s="229"/>
      <c r="GI34" s="229"/>
      <c r="GJ34" s="229"/>
      <c r="GK34" s="229"/>
      <c r="GL34" s="252"/>
      <c r="GM34" s="253"/>
      <c r="GN34" s="253"/>
      <c r="GO34" s="254"/>
      <c r="GP34" s="254"/>
      <c r="GQ34" s="266"/>
      <c r="GR34" s="267"/>
      <c r="GS34" s="267"/>
      <c r="GT34" s="267"/>
      <c r="GU34" s="268"/>
      <c r="GV34" s="264"/>
      <c r="GW34" s="224"/>
    </row>
    <row r="35" spans="1:205" s="225" customFormat="1" ht="18" customHeight="1" thickBot="1">
      <c r="A35" s="204"/>
      <c r="B35" s="205" t="s">
        <v>55</v>
      </c>
      <c r="C35" s="238">
        <f>C21+C33</f>
        <v>6011</v>
      </c>
      <c r="D35" s="238">
        <f>D21+D33</f>
        <v>5837</v>
      </c>
      <c r="E35" s="239">
        <f>E21+E33</f>
        <v>71</v>
      </c>
      <c r="F35" s="240" t="s">
        <v>97</v>
      </c>
      <c r="G35" s="209"/>
      <c r="H35" s="270" t="s">
        <v>9</v>
      </c>
      <c r="I35" s="271"/>
      <c r="J35" s="272"/>
      <c r="K35" s="272"/>
      <c r="L35" s="273">
        <f>L33+L21</f>
        <v>0</v>
      </c>
      <c r="M35" s="260"/>
      <c r="N35" s="261"/>
      <c r="O35" s="262"/>
      <c r="P35" s="274">
        <f>P21+P33</f>
        <v>0</v>
      </c>
      <c r="Q35" s="263"/>
      <c r="R35" s="219"/>
      <c r="S35" s="205" t="s">
        <v>55</v>
      </c>
      <c r="T35" s="246">
        <f>T21+T33</f>
        <v>6011</v>
      </c>
      <c r="U35" s="238">
        <f>U21+U33</f>
        <v>6453</v>
      </c>
      <c r="V35" s="239">
        <f>V21+V33</f>
        <v>71</v>
      </c>
      <c r="W35" s="247" t="s">
        <v>97</v>
      </c>
      <c r="X35" s="209"/>
      <c r="Y35" s="270" t="s">
        <v>9</v>
      </c>
      <c r="Z35" s="271"/>
      <c r="AA35" s="272"/>
      <c r="AB35" s="272"/>
      <c r="AC35" s="273">
        <f>AC33+AC21</f>
        <v>106</v>
      </c>
      <c r="AD35" s="260"/>
      <c r="AE35" s="261"/>
      <c r="AF35" s="262"/>
      <c r="AG35" s="274">
        <f>AG21+AG33</f>
        <v>25</v>
      </c>
      <c r="AH35" s="263"/>
      <c r="AI35" s="219"/>
      <c r="AJ35" s="205" t="s">
        <v>55</v>
      </c>
      <c r="AK35" s="246">
        <f>AK21+AK33</f>
        <v>6011</v>
      </c>
      <c r="AL35" s="238">
        <f>AL21+AL33</f>
        <v>6453</v>
      </c>
      <c r="AM35" s="239">
        <f>AM21+AM33</f>
        <v>71</v>
      </c>
      <c r="AN35" s="247" t="s">
        <v>97</v>
      </c>
      <c r="AO35" s="209"/>
      <c r="AP35" s="270" t="s">
        <v>9</v>
      </c>
      <c r="AQ35" s="271"/>
      <c r="AR35" s="272"/>
      <c r="AS35" s="272"/>
      <c r="AT35" s="273">
        <f>AT33+AT21</f>
        <v>90</v>
      </c>
      <c r="AU35" s="260"/>
      <c r="AV35" s="261"/>
      <c r="AW35" s="262"/>
      <c r="AX35" s="274">
        <f>AX21+AX33</f>
        <v>23</v>
      </c>
      <c r="AY35" s="263"/>
      <c r="AZ35" s="219"/>
      <c r="BA35" s="205" t="s">
        <v>55</v>
      </c>
      <c r="BB35" s="246">
        <f>BB21+BB33</f>
        <v>6011</v>
      </c>
      <c r="BC35" s="238">
        <f>BC21+BC33</f>
        <v>6453</v>
      </c>
      <c r="BD35" s="239">
        <f>BD21+BD33</f>
        <v>71</v>
      </c>
      <c r="BE35" s="247" t="s">
        <v>97</v>
      </c>
      <c r="BF35" s="209"/>
      <c r="BG35" s="270" t="s">
        <v>9</v>
      </c>
      <c r="BH35" s="271"/>
      <c r="BI35" s="272"/>
      <c r="BJ35" s="272"/>
      <c r="BK35" s="273">
        <f>BK33+BK21</f>
        <v>0</v>
      </c>
      <c r="BL35" s="260"/>
      <c r="BM35" s="261"/>
      <c r="BN35" s="262"/>
      <c r="BO35" s="274">
        <f>BO21+BO33</f>
        <v>0</v>
      </c>
      <c r="BP35" s="263"/>
      <c r="BQ35" s="219"/>
      <c r="BR35" s="205" t="s">
        <v>55</v>
      </c>
      <c r="BS35" s="246">
        <f>BS21+BS33</f>
        <v>6011</v>
      </c>
      <c r="BT35" s="238">
        <f>BT21+BT33</f>
        <v>6453</v>
      </c>
      <c r="BU35" s="239">
        <f>BU21+BU33</f>
        <v>71</v>
      </c>
      <c r="BV35" s="247" t="s">
        <v>97</v>
      </c>
      <c r="BW35" s="209"/>
      <c r="BX35" s="270" t="s">
        <v>9</v>
      </c>
      <c r="BY35" s="271"/>
      <c r="BZ35" s="272"/>
      <c r="CA35" s="272"/>
      <c r="CB35" s="273">
        <f>CB33+CB21</f>
        <v>117</v>
      </c>
      <c r="CC35" s="260"/>
      <c r="CD35" s="261"/>
      <c r="CE35" s="262"/>
      <c r="CF35" s="274">
        <f>CF21+CF33</f>
        <v>18</v>
      </c>
      <c r="CG35" s="263"/>
      <c r="CH35" s="219"/>
      <c r="CI35" s="205" t="s">
        <v>55</v>
      </c>
      <c r="CJ35" s="246">
        <f>CJ21+CJ33</f>
        <v>6011</v>
      </c>
      <c r="CK35" s="238">
        <f>CK21+CK33</f>
        <v>6453</v>
      </c>
      <c r="CL35" s="239">
        <f>CL21+CL33</f>
        <v>71</v>
      </c>
      <c r="CM35" s="247" t="s">
        <v>97</v>
      </c>
      <c r="CN35" s="209"/>
      <c r="CO35" s="270" t="s">
        <v>9</v>
      </c>
      <c r="CP35" s="271"/>
      <c r="CQ35" s="272"/>
      <c r="CR35" s="272"/>
      <c r="CS35" s="273">
        <f>CS33+CS21</f>
        <v>0</v>
      </c>
      <c r="CT35" s="260"/>
      <c r="CU35" s="261"/>
      <c r="CV35" s="262"/>
      <c r="CW35" s="274">
        <f>CW21+CW33</f>
        <v>0</v>
      </c>
      <c r="CX35" s="263"/>
      <c r="CY35" s="219"/>
      <c r="CZ35" s="205" t="s">
        <v>55</v>
      </c>
      <c r="DA35" s="246">
        <f>DA21+DA33</f>
        <v>6011</v>
      </c>
      <c r="DB35" s="238">
        <f>DB21+DB33</f>
        <v>6453</v>
      </c>
      <c r="DC35" s="239">
        <f>DC21+DC33</f>
        <v>71</v>
      </c>
      <c r="DD35" s="247" t="s">
        <v>97</v>
      </c>
      <c r="DE35" s="209"/>
      <c r="DF35" s="270" t="s">
        <v>9</v>
      </c>
      <c r="DG35" s="271"/>
      <c r="DH35" s="272"/>
      <c r="DI35" s="272"/>
      <c r="DJ35" s="273">
        <f>DJ33+DJ21</f>
        <v>0</v>
      </c>
      <c r="DK35" s="260"/>
      <c r="DL35" s="261"/>
      <c r="DM35" s="262"/>
      <c r="DN35" s="274">
        <f>DN21+DN33</f>
        <v>0</v>
      </c>
      <c r="DO35" s="263"/>
      <c r="DP35" s="219"/>
      <c r="DQ35" s="205" t="s">
        <v>55</v>
      </c>
      <c r="DR35" s="246">
        <f>DR21+DR33</f>
        <v>6011</v>
      </c>
      <c r="DS35" s="238">
        <f>DS21+DS33</f>
        <v>6453</v>
      </c>
      <c r="DT35" s="239">
        <f>DT21+DT33</f>
        <v>71</v>
      </c>
      <c r="DU35" s="247" t="s">
        <v>97</v>
      </c>
      <c r="DV35" s="209"/>
      <c r="DW35" s="270" t="s">
        <v>9</v>
      </c>
      <c r="DX35" s="271"/>
      <c r="DY35" s="272"/>
      <c r="DZ35" s="272"/>
      <c r="EA35" s="273">
        <f>EA33+EA21</f>
        <v>0</v>
      </c>
      <c r="EB35" s="260"/>
      <c r="EC35" s="261"/>
      <c r="ED35" s="262"/>
      <c r="EE35" s="274">
        <f>EE21+EE33</f>
        <v>0</v>
      </c>
      <c r="EF35" s="263"/>
      <c r="EG35" s="219"/>
      <c r="EH35" s="205" t="s">
        <v>55</v>
      </c>
      <c r="EI35" s="246">
        <f>EI21+EI33</f>
        <v>6011</v>
      </c>
      <c r="EJ35" s="238">
        <f>EJ21+EJ33</f>
        <v>6453</v>
      </c>
      <c r="EK35" s="239">
        <f>EK21+EK33</f>
        <v>71</v>
      </c>
      <c r="EL35" s="247" t="s">
        <v>97</v>
      </c>
      <c r="EM35" s="209"/>
      <c r="EN35" s="270" t="s">
        <v>9</v>
      </c>
      <c r="EO35" s="271"/>
      <c r="EP35" s="272"/>
      <c r="EQ35" s="272"/>
      <c r="ER35" s="273">
        <f>ER33+ER21</f>
        <v>99</v>
      </c>
      <c r="ES35" s="260"/>
      <c r="ET35" s="261"/>
      <c r="EU35" s="262"/>
      <c r="EV35" s="274">
        <f>EV21+EV33</f>
        <v>30</v>
      </c>
      <c r="EW35" s="263"/>
      <c r="EX35" s="219"/>
      <c r="EY35" s="205" t="s">
        <v>55</v>
      </c>
      <c r="EZ35" s="246">
        <f>EZ21+EZ33</f>
        <v>6011</v>
      </c>
      <c r="FA35" s="238">
        <f>FA21+FA33</f>
        <v>6453</v>
      </c>
      <c r="FB35" s="239">
        <f>FB21+FB33</f>
        <v>71</v>
      </c>
      <c r="FC35" s="247" t="s">
        <v>97</v>
      </c>
      <c r="FD35" s="209"/>
      <c r="FE35" s="270" t="s">
        <v>9</v>
      </c>
      <c r="FF35" s="271"/>
      <c r="FG35" s="272"/>
      <c r="FH35" s="272"/>
      <c r="FI35" s="273">
        <f>FI33+FI21</f>
        <v>123</v>
      </c>
      <c r="FJ35" s="260"/>
      <c r="FK35" s="261"/>
      <c r="FL35" s="262"/>
      <c r="FM35" s="274">
        <f>FM21+FM33</f>
        <v>12</v>
      </c>
      <c r="FN35" s="263"/>
      <c r="FO35" s="219"/>
      <c r="FP35" s="205" t="s">
        <v>55</v>
      </c>
      <c r="FQ35" s="246">
        <f>FQ21+FQ33</f>
        <v>6011</v>
      </c>
      <c r="FR35" s="238">
        <f>FR21+FR33</f>
        <v>6453</v>
      </c>
      <c r="FS35" s="239">
        <f>FS21+FS33</f>
        <v>71</v>
      </c>
      <c r="FT35" s="247" t="s">
        <v>97</v>
      </c>
      <c r="FU35" s="209"/>
      <c r="FV35" s="270" t="s">
        <v>9</v>
      </c>
      <c r="FW35" s="271"/>
      <c r="FX35" s="272"/>
      <c r="FY35" s="272"/>
      <c r="FZ35" s="273">
        <f>FZ33+FZ21</f>
        <v>88</v>
      </c>
      <c r="GA35" s="260"/>
      <c r="GB35" s="261"/>
      <c r="GC35" s="262"/>
      <c r="GD35" s="274">
        <f>GD21+GD33</f>
        <v>36</v>
      </c>
      <c r="GE35" s="263"/>
      <c r="GF35" s="219"/>
      <c r="GG35" s="205" t="s">
        <v>55</v>
      </c>
      <c r="GH35" s="246">
        <f>GH21+GH33</f>
        <v>6011</v>
      </c>
      <c r="GI35" s="238">
        <f>GI21+GI33</f>
        <v>6453</v>
      </c>
      <c r="GJ35" s="239">
        <f>GJ21+GJ33</f>
        <v>71</v>
      </c>
      <c r="GK35" s="247" t="s">
        <v>97</v>
      </c>
      <c r="GL35" s="209"/>
      <c r="GM35" s="270" t="s">
        <v>9</v>
      </c>
      <c r="GN35" s="271"/>
      <c r="GO35" s="272"/>
      <c r="GP35" s="272"/>
      <c r="GQ35" s="273">
        <f>GQ33+GQ21</f>
        <v>0</v>
      </c>
      <c r="GR35" s="260"/>
      <c r="GS35" s="261"/>
      <c r="GT35" s="262"/>
      <c r="GU35" s="274">
        <f>GU21+GU33</f>
        <v>0</v>
      </c>
      <c r="GV35" s="264"/>
      <c r="GW35" s="224"/>
    </row>
    <row r="36" spans="1:205" ht="4.95" customHeight="1" thickBot="1">
      <c r="A36" s="22"/>
      <c r="B36" s="275"/>
      <c r="C36" s="276"/>
      <c r="D36" s="276"/>
      <c r="E36" s="150"/>
      <c r="F36" s="277"/>
      <c r="G36" s="278"/>
      <c r="H36" s="279"/>
      <c r="I36" s="279"/>
      <c r="J36" s="278"/>
      <c r="K36" s="278"/>
      <c r="L36" s="280"/>
      <c r="M36" s="281"/>
      <c r="N36" s="281"/>
      <c r="O36" s="281"/>
      <c r="P36" s="282"/>
      <c r="Q36" s="283"/>
      <c r="R36" s="140"/>
      <c r="S36" s="275"/>
      <c r="T36" s="276"/>
      <c r="U36" s="276"/>
      <c r="V36" s="150"/>
      <c r="W36" s="284"/>
      <c r="X36" s="278"/>
      <c r="Y36" s="279"/>
      <c r="Z36" s="279"/>
      <c r="AA36" s="278"/>
      <c r="AB36" s="278"/>
      <c r="AC36" s="280"/>
      <c r="AD36" s="281"/>
      <c r="AE36" s="281"/>
      <c r="AF36" s="281"/>
      <c r="AG36" s="282"/>
      <c r="AH36" s="283"/>
      <c r="AI36" s="140"/>
      <c r="AJ36" s="275"/>
      <c r="AK36" s="276"/>
      <c r="AL36" s="276"/>
      <c r="AM36" s="150"/>
      <c r="AN36" s="284"/>
      <c r="AO36" s="278"/>
      <c r="AP36" s="279"/>
      <c r="AQ36" s="279"/>
      <c r="AR36" s="278"/>
      <c r="AS36" s="278"/>
      <c r="AT36" s="280"/>
      <c r="AU36" s="281"/>
      <c r="AV36" s="281"/>
      <c r="AW36" s="281"/>
      <c r="AX36" s="282"/>
      <c r="AY36" s="283"/>
      <c r="AZ36" s="140"/>
      <c r="BA36" s="275"/>
      <c r="BB36" s="276"/>
      <c r="BC36" s="276"/>
      <c r="BD36" s="150"/>
      <c r="BE36" s="284"/>
      <c r="BF36" s="278"/>
      <c r="BG36" s="279"/>
      <c r="BH36" s="279"/>
      <c r="BI36" s="278"/>
      <c r="BJ36" s="278"/>
      <c r="BK36" s="280"/>
      <c r="BL36" s="281"/>
      <c r="BM36" s="281"/>
      <c r="BN36" s="281"/>
      <c r="BO36" s="282"/>
      <c r="BP36" s="283"/>
      <c r="BQ36" s="140"/>
      <c r="BR36" s="275"/>
      <c r="BS36" s="276"/>
      <c r="BT36" s="276"/>
      <c r="BU36" s="150"/>
      <c r="BV36" s="284"/>
      <c r="BW36" s="278"/>
      <c r="BX36" s="279"/>
      <c r="BY36" s="279"/>
      <c r="BZ36" s="278"/>
      <c r="CA36" s="278"/>
      <c r="CB36" s="280"/>
      <c r="CC36" s="281"/>
      <c r="CD36" s="281"/>
      <c r="CE36" s="281"/>
      <c r="CF36" s="282"/>
      <c r="CG36" s="283"/>
      <c r="CH36" s="140"/>
      <c r="CI36" s="275"/>
      <c r="CJ36" s="276"/>
      <c r="CK36" s="276"/>
      <c r="CL36" s="150"/>
      <c r="CM36" s="284"/>
      <c r="CN36" s="278"/>
      <c r="CO36" s="279"/>
      <c r="CP36" s="279"/>
      <c r="CQ36" s="278"/>
      <c r="CR36" s="278"/>
      <c r="CS36" s="280"/>
      <c r="CT36" s="281"/>
      <c r="CU36" s="281"/>
      <c r="CV36" s="281"/>
      <c r="CW36" s="282"/>
      <c r="CX36" s="283"/>
      <c r="CY36" s="140"/>
      <c r="CZ36" s="275"/>
      <c r="DA36" s="276"/>
      <c r="DB36" s="276"/>
      <c r="DC36" s="150"/>
      <c r="DD36" s="284"/>
      <c r="DE36" s="278"/>
      <c r="DF36" s="279"/>
      <c r="DG36" s="279"/>
      <c r="DH36" s="278"/>
      <c r="DI36" s="278"/>
      <c r="DJ36" s="280"/>
      <c r="DK36" s="281"/>
      <c r="DL36" s="281"/>
      <c r="DM36" s="281"/>
      <c r="DN36" s="282"/>
      <c r="DO36" s="283"/>
      <c r="DP36" s="140"/>
      <c r="DQ36" s="275"/>
      <c r="DR36" s="276"/>
      <c r="DS36" s="276"/>
      <c r="DT36" s="150"/>
      <c r="DU36" s="284"/>
      <c r="DV36" s="278"/>
      <c r="DW36" s="279"/>
      <c r="DX36" s="279"/>
      <c r="DY36" s="278"/>
      <c r="DZ36" s="278"/>
      <c r="EA36" s="280"/>
      <c r="EB36" s="281"/>
      <c r="EC36" s="281"/>
      <c r="ED36" s="281"/>
      <c r="EE36" s="282"/>
      <c r="EF36" s="283"/>
      <c r="EG36" s="140"/>
      <c r="EH36" s="275"/>
      <c r="EI36" s="276"/>
      <c r="EJ36" s="276"/>
      <c r="EK36" s="150"/>
      <c r="EL36" s="284"/>
      <c r="EM36" s="278"/>
      <c r="EN36" s="279"/>
      <c r="EO36" s="279"/>
      <c r="EP36" s="278"/>
      <c r="EQ36" s="278"/>
      <c r="ER36" s="280"/>
      <c r="ES36" s="281"/>
      <c r="ET36" s="281"/>
      <c r="EU36" s="281"/>
      <c r="EV36" s="282"/>
      <c r="EW36" s="283"/>
      <c r="EX36" s="140"/>
      <c r="EY36" s="275"/>
      <c r="EZ36" s="276"/>
      <c r="FA36" s="276"/>
      <c r="FB36" s="150"/>
      <c r="FC36" s="284"/>
      <c r="FD36" s="278"/>
      <c r="FE36" s="279"/>
      <c r="FF36" s="279"/>
      <c r="FG36" s="278"/>
      <c r="FH36" s="278"/>
      <c r="FI36" s="280"/>
      <c r="FJ36" s="281"/>
      <c r="FK36" s="281"/>
      <c r="FL36" s="281"/>
      <c r="FM36" s="282"/>
      <c r="FN36" s="283"/>
      <c r="FO36" s="140"/>
      <c r="FP36" s="275"/>
      <c r="FQ36" s="276"/>
      <c r="FR36" s="276"/>
      <c r="FS36" s="150"/>
      <c r="FT36" s="284"/>
      <c r="FU36" s="278"/>
      <c r="FV36" s="279"/>
      <c r="FW36" s="279"/>
      <c r="FX36" s="278"/>
      <c r="FY36" s="278"/>
      <c r="FZ36" s="280"/>
      <c r="GA36" s="281"/>
      <c r="GB36" s="281"/>
      <c r="GC36" s="281"/>
      <c r="GD36" s="282"/>
      <c r="GE36" s="283"/>
      <c r="GF36" s="140"/>
      <c r="GG36" s="275"/>
      <c r="GH36" s="276"/>
      <c r="GI36" s="276"/>
      <c r="GJ36" s="150"/>
      <c r="GK36" s="284"/>
      <c r="GL36" s="278"/>
      <c r="GM36" s="279"/>
      <c r="GN36" s="279"/>
      <c r="GO36" s="278"/>
      <c r="GP36" s="278"/>
      <c r="GQ36" s="280"/>
      <c r="GR36" s="281"/>
      <c r="GS36" s="281"/>
      <c r="GT36" s="281"/>
      <c r="GU36" s="282"/>
      <c r="GV36" s="285"/>
      <c r="GW36" s="22"/>
    </row>
    <row r="37" spans="1:205" ht="18" customHeight="1" thickBot="1">
      <c r="A37" s="22"/>
      <c r="B37" s="286"/>
      <c r="C37" s="150"/>
      <c r="D37" s="278"/>
      <c r="E37" s="150"/>
      <c r="F37" s="287" t="s">
        <v>98</v>
      </c>
      <c r="G37" s="150"/>
      <c r="H37" s="288" t="s">
        <v>99</v>
      </c>
      <c r="I37" s="288"/>
      <c r="J37" s="278"/>
      <c r="K37" s="278"/>
      <c r="L37" s="289">
        <f>L35-L7</f>
        <v>-10</v>
      </c>
      <c r="M37" s="290">
        <f>M35-M9</f>
        <v>0</v>
      </c>
      <c r="N37" s="290">
        <f>N35-N9</f>
        <v>0</v>
      </c>
      <c r="O37" s="290">
        <f>O35-O9</f>
        <v>0</v>
      </c>
      <c r="P37" s="290"/>
      <c r="Q37" s="269"/>
      <c r="R37" s="140"/>
      <c r="S37" s="286"/>
      <c r="T37" s="150"/>
      <c r="U37" s="278"/>
      <c r="V37" s="150"/>
      <c r="W37" s="291" t="s">
        <v>98</v>
      </c>
      <c r="X37" s="150"/>
      <c r="Y37" s="288" t="s">
        <v>99</v>
      </c>
      <c r="Z37" s="288"/>
      <c r="AA37" s="278"/>
      <c r="AB37" s="278"/>
      <c r="AC37" s="289">
        <f>AC35-AC7</f>
        <v>82</v>
      </c>
      <c r="AD37" s="290">
        <f>AD35-AD9</f>
        <v>0</v>
      </c>
      <c r="AE37" s="290">
        <f>AE35-AE9</f>
        <v>0</v>
      </c>
      <c r="AF37" s="290">
        <f>AF35-AF9</f>
        <v>0</v>
      </c>
      <c r="AG37" s="327"/>
      <c r="AH37" s="269"/>
      <c r="AI37" s="140"/>
      <c r="AJ37" s="286"/>
      <c r="AK37" s="150"/>
      <c r="AL37" s="278"/>
      <c r="AM37" s="150"/>
      <c r="AN37" s="291" t="s">
        <v>98</v>
      </c>
      <c r="AO37" s="150"/>
      <c r="AP37" s="288" t="s">
        <v>99</v>
      </c>
      <c r="AQ37" s="288"/>
      <c r="AR37" s="278"/>
      <c r="AS37" s="278"/>
      <c r="AT37" s="289">
        <f>AT35-AT7</f>
        <v>84</v>
      </c>
      <c r="AU37" s="290">
        <f>AU35-AU9</f>
        <v>0</v>
      </c>
      <c r="AV37" s="290">
        <f>AV35-AV9</f>
        <v>0</v>
      </c>
      <c r="AW37" s="290">
        <f>AW35-AW9</f>
        <v>0</v>
      </c>
      <c r="AX37" s="290"/>
      <c r="AY37" s="269"/>
      <c r="AZ37" s="140"/>
      <c r="BA37" s="286"/>
      <c r="BB37" s="150"/>
      <c r="BC37" s="278"/>
      <c r="BD37" s="150"/>
      <c r="BE37" s="291" t="s">
        <v>98</v>
      </c>
      <c r="BF37" s="150"/>
      <c r="BG37" s="288" t="s">
        <v>99</v>
      </c>
      <c r="BH37" s="288"/>
      <c r="BI37" s="278"/>
      <c r="BJ37" s="278"/>
      <c r="BK37" s="289">
        <f>BK35-BK7</f>
        <v>-26</v>
      </c>
      <c r="BL37" s="290">
        <f>BL35-BL9</f>
        <v>0</v>
      </c>
      <c r="BM37" s="290">
        <f>BM35-BM9</f>
        <v>0</v>
      </c>
      <c r="BN37" s="290">
        <f>BN35-BN9</f>
        <v>0</v>
      </c>
      <c r="BO37" s="290"/>
      <c r="BP37" s="269"/>
      <c r="BQ37" s="140"/>
      <c r="BR37" s="286"/>
      <c r="BS37" s="150"/>
      <c r="BT37" s="278"/>
      <c r="BU37" s="150"/>
      <c r="BV37" s="291" t="s">
        <v>98</v>
      </c>
      <c r="BW37" s="150"/>
      <c r="BX37" s="288" t="s">
        <v>99</v>
      </c>
      <c r="BY37" s="288"/>
      <c r="BZ37" s="278"/>
      <c r="CA37" s="278"/>
      <c r="CB37" s="289">
        <f>CB35-CB7</f>
        <v>89</v>
      </c>
      <c r="CC37" s="290">
        <f>CC35-CC9</f>
        <v>0</v>
      </c>
      <c r="CD37" s="290">
        <f>CD35-CD9</f>
        <v>0</v>
      </c>
      <c r="CE37" s="290">
        <f>CE35-CE9</f>
        <v>0</v>
      </c>
      <c r="CF37" s="290"/>
      <c r="CG37" s="269"/>
      <c r="CH37" s="140"/>
      <c r="CI37" s="286"/>
      <c r="CJ37" s="150"/>
      <c r="CK37" s="278"/>
      <c r="CL37" s="150"/>
      <c r="CM37" s="291" t="s">
        <v>98</v>
      </c>
      <c r="CN37" s="150"/>
      <c r="CO37" s="288" t="s">
        <v>99</v>
      </c>
      <c r="CP37" s="288"/>
      <c r="CQ37" s="278"/>
      <c r="CR37" s="278"/>
      <c r="CS37" s="289">
        <f>CS35-CS7</f>
        <v>-17</v>
      </c>
      <c r="CT37" s="290">
        <f>CT35-CT9</f>
        <v>0</v>
      </c>
      <c r="CU37" s="290">
        <f>CU35-CU9</f>
        <v>0</v>
      </c>
      <c r="CV37" s="290">
        <f>CV35-CV9</f>
        <v>0</v>
      </c>
      <c r="CW37" s="290"/>
      <c r="CX37" s="269"/>
      <c r="CY37" s="140"/>
      <c r="CZ37" s="286"/>
      <c r="DA37" s="150"/>
      <c r="DB37" s="278"/>
      <c r="DC37" s="150"/>
      <c r="DD37" s="291" t="s">
        <v>98</v>
      </c>
      <c r="DE37" s="150"/>
      <c r="DF37" s="288" t="s">
        <v>99</v>
      </c>
      <c r="DG37" s="288"/>
      <c r="DH37" s="278"/>
      <c r="DI37" s="278"/>
      <c r="DJ37" s="289">
        <f>DJ35-DJ7</f>
        <v>-22</v>
      </c>
      <c r="DK37" s="290">
        <f>DK35-DK9</f>
        <v>0</v>
      </c>
      <c r="DL37" s="290">
        <f>DL35-DL9</f>
        <v>0</v>
      </c>
      <c r="DM37" s="290">
        <f>DM35-DM9</f>
        <v>0</v>
      </c>
      <c r="DN37" s="290"/>
      <c r="DO37" s="269"/>
      <c r="DP37" s="140"/>
      <c r="DQ37" s="286"/>
      <c r="DR37" s="150"/>
      <c r="DS37" s="278"/>
      <c r="DT37" s="150"/>
      <c r="DU37" s="291" t="s">
        <v>98</v>
      </c>
      <c r="DV37" s="150"/>
      <c r="DW37" s="288" t="s">
        <v>99</v>
      </c>
      <c r="DX37" s="288"/>
      <c r="DY37" s="278"/>
      <c r="DZ37" s="278"/>
      <c r="EA37" s="289">
        <f>EA35-EA7</f>
        <v>-25</v>
      </c>
      <c r="EB37" s="290">
        <f>EB35-EB9</f>
        <v>0</v>
      </c>
      <c r="EC37" s="290">
        <f>EC35-EC9</f>
        <v>0</v>
      </c>
      <c r="ED37" s="290">
        <f>ED35-ED9</f>
        <v>0</v>
      </c>
      <c r="EE37" s="290"/>
      <c r="EF37" s="269"/>
      <c r="EG37" s="140"/>
      <c r="EH37" s="286"/>
      <c r="EI37" s="150"/>
      <c r="EJ37" s="278"/>
      <c r="EK37" s="150"/>
      <c r="EL37" s="291" t="s">
        <v>98</v>
      </c>
      <c r="EM37" s="150"/>
      <c r="EN37" s="288" t="s">
        <v>99</v>
      </c>
      <c r="EO37" s="288"/>
      <c r="EP37" s="278"/>
      <c r="EQ37" s="278"/>
      <c r="ER37" s="289">
        <f>ER35-ER7</f>
        <v>77</v>
      </c>
      <c r="ES37" s="290">
        <f>ES35-ES9</f>
        <v>0</v>
      </c>
      <c r="ET37" s="290">
        <f>ET35-ET9</f>
        <v>0</v>
      </c>
      <c r="EU37" s="290">
        <f>EU35-EU9</f>
        <v>0</v>
      </c>
      <c r="EV37" s="290"/>
      <c r="EW37" s="269"/>
      <c r="EX37" s="140"/>
      <c r="EY37" s="286"/>
      <c r="EZ37" s="150"/>
      <c r="FA37" s="278"/>
      <c r="FB37" s="150"/>
      <c r="FC37" s="291" t="s">
        <v>98</v>
      </c>
      <c r="FD37" s="150"/>
      <c r="FE37" s="288" t="s">
        <v>99</v>
      </c>
      <c r="FF37" s="288"/>
      <c r="FG37" s="278"/>
      <c r="FH37" s="278"/>
      <c r="FI37" s="289">
        <f>FI35-FI7</f>
        <v>95</v>
      </c>
      <c r="FJ37" s="290">
        <f>FJ35-FJ9</f>
        <v>0</v>
      </c>
      <c r="FK37" s="290">
        <f>FK35-FK9</f>
        <v>0</v>
      </c>
      <c r="FL37" s="290">
        <f>FL35-FL9</f>
        <v>0</v>
      </c>
      <c r="FM37" s="290"/>
      <c r="FN37" s="269"/>
      <c r="FO37" s="140"/>
      <c r="FP37" s="286"/>
      <c r="FQ37" s="150"/>
      <c r="FR37" s="278"/>
      <c r="FS37" s="150"/>
      <c r="FT37" s="291" t="s">
        <v>98</v>
      </c>
      <c r="FU37" s="150"/>
      <c r="FV37" s="288" t="s">
        <v>99</v>
      </c>
      <c r="FW37" s="288"/>
      <c r="FX37" s="278"/>
      <c r="FY37" s="278"/>
      <c r="FZ37" s="289">
        <f>FZ35-FZ7</f>
        <v>72</v>
      </c>
      <c r="GA37" s="290">
        <f>GA35-GA9</f>
        <v>0</v>
      </c>
      <c r="GB37" s="290">
        <f>GB35-GB9</f>
        <v>0</v>
      </c>
      <c r="GC37" s="290">
        <f>GC35-GC9</f>
        <v>0</v>
      </c>
      <c r="GD37" s="290"/>
      <c r="GE37" s="269"/>
      <c r="GF37" s="140"/>
      <c r="GG37" s="286"/>
      <c r="GH37" s="150"/>
      <c r="GI37" s="278"/>
      <c r="GJ37" s="150"/>
      <c r="GK37" s="291" t="s">
        <v>98</v>
      </c>
      <c r="GL37" s="150"/>
      <c r="GM37" s="288" t="s">
        <v>99</v>
      </c>
      <c r="GN37" s="288"/>
      <c r="GO37" s="278"/>
      <c r="GP37" s="278"/>
      <c r="GQ37" s="289">
        <f>GQ35-GQ7</f>
        <v>-21</v>
      </c>
      <c r="GR37" s="290">
        <f>GR35-GR9</f>
        <v>0</v>
      </c>
      <c r="GS37" s="290">
        <f>GS35-GS9</f>
        <v>0</v>
      </c>
      <c r="GT37" s="290">
        <f>GT35-GT9</f>
        <v>0</v>
      </c>
      <c r="GU37" s="327"/>
      <c r="GV37" s="264"/>
      <c r="GW37" s="22"/>
    </row>
    <row r="38" spans="1:205" ht="3.25" customHeight="1">
      <c r="A38" s="22"/>
      <c r="B38" s="286"/>
      <c r="C38" s="150"/>
      <c r="D38" s="150"/>
      <c r="E38" s="150"/>
      <c r="F38" s="164"/>
      <c r="G38" s="150"/>
      <c r="H38" s="292"/>
      <c r="I38" s="292"/>
      <c r="J38" s="150"/>
      <c r="K38" s="150"/>
      <c r="L38" s="269"/>
      <c r="M38" s="293"/>
      <c r="N38" s="293"/>
      <c r="O38" s="293"/>
      <c r="P38" s="269"/>
      <c r="Q38" s="269"/>
      <c r="R38" s="140"/>
      <c r="S38" s="286"/>
      <c r="T38" s="150"/>
      <c r="U38" s="150"/>
      <c r="V38" s="150"/>
      <c r="W38" s="160"/>
      <c r="X38" s="150"/>
      <c r="Y38" s="292"/>
      <c r="Z38" s="292"/>
      <c r="AA38" s="150"/>
      <c r="AB38" s="150"/>
      <c r="AC38" s="269"/>
      <c r="AD38" s="293"/>
      <c r="AE38" s="293"/>
      <c r="AF38" s="293"/>
      <c r="AG38" s="269"/>
      <c r="AH38" s="269"/>
      <c r="AI38" s="140"/>
      <c r="AJ38" s="286"/>
      <c r="AK38" s="150"/>
      <c r="AL38" s="150"/>
      <c r="AM38" s="150"/>
      <c r="AN38" s="160"/>
      <c r="AO38" s="150"/>
      <c r="AP38" s="292"/>
      <c r="AQ38" s="292"/>
      <c r="AR38" s="150"/>
      <c r="AS38" s="150"/>
      <c r="AT38" s="269"/>
      <c r="AU38" s="293"/>
      <c r="AV38" s="293"/>
      <c r="AW38" s="293"/>
      <c r="AX38" s="269"/>
      <c r="AY38" s="269"/>
      <c r="AZ38" s="140"/>
      <c r="BA38" s="286"/>
      <c r="BB38" s="150"/>
      <c r="BC38" s="150"/>
      <c r="BD38" s="150"/>
      <c r="BE38" s="160"/>
      <c r="BF38" s="150"/>
      <c r="BG38" s="292"/>
      <c r="BH38" s="292"/>
      <c r="BI38" s="150"/>
      <c r="BJ38" s="150"/>
      <c r="BK38" s="269"/>
      <c r="BL38" s="293"/>
      <c r="BM38" s="293"/>
      <c r="BN38" s="293"/>
      <c r="BO38" s="269"/>
      <c r="BP38" s="269"/>
      <c r="BQ38" s="140"/>
      <c r="BR38" s="286"/>
      <c r="BS38" s="150"/>
      <c r="BT38" s="150"/>
      <c r="BU38" s="150"/>
      <c r="BV38" s="160"/>
      <c r="BW38" s="150"/>
      <c r="BX38" s="292"/>
      <c r="BY38" s="292"/>
      <c r="BZ38" s="150"/>
      <c r="CA38" s="150"/>
      <c r="CB38" s="269"/>
      <c r="CC38" s="293"/>
      <c r="CD38" s="293"/>
      <c r="CE38" s="293"/>
      <c r="CF38" s="269"/>
      <c r="CG38" s="269"/>
      <c r="CH38" s="140"/>
      <c r="CI38" s="286"/>
      <c r="CJ38" s="150"/>
      <c r="CK38" s="150"/>
      <c r="CL38" s="150"/>
      <c r="CM38" s="160"/>
      <c r="CN38" s="150"/>
      <c r="CO38" s="292"/>
      <c r="CP38" s="292"/>
      <c r="CQ38" s="150"/>
      <c r="CR38" s="150"/>
      <c r="CS38" s="269"/>
      <c r="CT38" s="293"/>
      <c r="CU38" s="293"/>
      <c r="CV38" s="293"/>
      <c r="CW38" s="269"/>
      <c r="CX38" s="269"/>
      <c r="CY38" s="140"/>
      <c r="CZ38" s="286"/>
      <c r="DA38" s="150"/>
      <c r="DB38" s="150"/>
      <c r="DC38" s="150"/>
      <c r="DD38" s="160"/>
      <c r="DE38" s="150"/>
      <c r="DF38" s="292"/>
      <c r="DG38" s="292"/>
      <c r="DH38" s="150"/>
      <c r="DI38" s="150"/>
      <c r="DJ38" s="269"/>
      <c r="DK38" s="293"/>
      <c r="DL38" s="293"/>
      <c r="DM38" s="293"/>
      <c r="DN38" s="269"/>
      <c r="DO38" s="269"/>
      <c r="DP38" s="140"/>
      <c r="DQ38" s="286"/>
      <c r="DR38" s="150"/>
      <c r="DS38" s="150"/>
      <c r="DT38" s="150"/>
      <c r="DU38" s="160"/>
      <c r="DV38" s="150"/>
      <c r="DW38" s="292"/>
      <c r="DX38" s="292"/>
      <c r="DY38" s="150"/>
      <c r="DZ38" s="150"/>
      <c r="EA38" s="269"/>
      <c r="EB38" s="293"/>
      <c r="EC38" s="293"/>
      <c r="ED38" s="293"/>
      <c r="EE38" s="269"/>
      <c r="EF38" s="269"/>
      <c r="EG38" s="140"/>
      <c r="EH38" s="286"/>
      <c r="EI38" s="150"/>
      <c r="EJ38" s="150"/>
      <c r="EK38" s="150"/>
      <c r="EL38" s="160"/>
      <c r="EM38" s="150"/>
      <c r="EN38" s="292"/>
      <c r="EO38" s="292"/>
      <c r="EP38" s="150"/>
      <c r="EQ38" s="150"/>
      <c r="ER38" s="269"/>
      <c r="ES38" s="293"/>
      <c r="ET38" s="293"/>
      <c r="EU38" s="293"/>
      <c r="EV38" s="269"/>
      <c r="EW38" s="269"/>
      <c r="EX38" s="140"/>
      <c r="EY38" s="286"/>
      <c r="EZ38" s="150"/>
      <c r="FA38" s="150"/>
      <c r="FB38" s="150"/>
      <c r="FC38" s="160"/>
      <c r="FD38" s="150"/>
      <c r="FE38" s="292"/>
      <c r="FF38" s="292"/>
      <c r="FG38" s="150"/>
      <c r="FH38" s="150"/>
      <c r="FI38" s="269"/>
      <c r="FJ38" s="293"/>
      <c r="FK38" s="293"/>
      <c r="FL38" s="293"/>
      <c r="FM38" s="269"/>
      <c r="FN38" s="269"/>
      <c r="FO38" s="140"/>
      <c r="FP38" s="286"/>
      <c r="FQ38" s="150"/>
      <c r="FR38" s="150"/>
      <c r="FS38" s="150"/>
      <c r="FT38" s="160"/>
      <c r="FU38" s="150"/>
      <c r="FV38" s="292"/>
      <c r="FW38" s="292"/>
      <c r="FX38" s="150"/>
      <c r="FY38" s="150"/>
      <c r="FZ38" s="269"/>
      <c r="GA38" s="293"/>
      <c r="GB38" s="293"/>
      <c r="GC38" s="293"/>
      <c r="GD38" s="269"/>
      <c r="GE38" s="269"/>
      <c r="GF38" s="140"/>
      <c r="GG38" s="286"/>
      <c r="GH38" s="150"/>
      <c r="GI38" s="150"/>
      <c r="GJ38" s="150"/>
      <c r="GK38" s="160"/>
      <c r="GL38" s="150"/>
      <c r="GM38" s="292"/>
      <c r="GN38" s="292"/>
      <c r="GO38" s="150"/>
      <c r="GP38" s="150"/>
      <c r="GQ38" s="269"/>
      <c r="GR38" s="293"/>
      <c r="GS38" s="293"/>
      <c r="GT38" s="293"/>
      <c r="GU38" s="269"/>
      <c r="GV38" s="264"/>
      <c r="GW38" s="22"/>
    </row>
    <row r="39" spans="1:205" ht="3.25" customHeight="1" thickBot="1">
      <c r="A39" s="22"/>
      <c r="B39" s="294"/>
      <c r="C39" s="295"/>
      <c r="D39" s="295"/>
      <c r="E39" s="295"/>
      <c r="F39" s="296"/>
      <c r="G39" s="295"/>
      <c r="H39" s="297"/>
      <c r="I39" s="297"/>
      <c r="J39" s="295"/>
      <c r="K39" s="295"/>
      <c r="L39" s="298"/>
      <c r="M39" s="295"/>
      <c r="N39" s="295"/>
      <c r="O39" s="295"/>
      <c r="P39" s="298"/>
      <c r="Q39" s="298"/>
      <c r="R39" s="299"/>
      <c r="S39" s="294"/>
      <c r="T39" s="295"/>
      <c r="U39" s="295"/>
      <c r="V39" s="295"/>
      <c r="W39" s="295"/>
      <c r="X39" s="295"/>
      <c r="Y39" s="297"/>
      <c r="Z39" s="297"/>
      <c r="AA39" s="295"/>
      <c r="AB39" s="295"/>
      <c r="AC39" s="298"/>
      <c r="AD39" s="295"/>
      <c r="AE39" s="295"/>
      <c r="AF39" s="295"/>
      <c r="AG39" s="298"/>
      <c r="AH39" s="298"/>
      <c r="AI39" s="299"/>
      <c r="AJ39" s="294"/>
      <c r="AK39" s="295"/>
      <c r="AL39" s="295"/>
      <c r="AM39" s="295"/>
      <c r="AN39" s="295"/>
      <c r="AO39" s="295"/>
      <c r="AP39" s="297"/>
      <c r="AQ39" s="297"/>
      <c r="AR39" s="295"/>
      <c r="AS39" s="295"/>
      <c r="AT39" s="298"/>
      <c r="AU39" s="295"/>
      <c r="AV39" s="295"/>
      <c r="AW39" s="295"/>
      <c r="AX39" s="298"/>
      <c r="AY39" s="298"/>
      <c r="AZ39" s="299"/>
      <c r="BA39" s="294"/>
      <c r="BB39" s="295"/>
      <c r="BC39" s="295"/>
      <c r="BD39" s="295"/>
      <c r="BE39" s="295"/>
      <c r="BF39" s="295"/>
      <c r="BG39" s="297"/>
      <c r="BH39" s="297"/>
      <c r="BI39" s="295"/>
      <c r="BJ39" s="295"/>
      <c r="BK39" s="298"/>
      <c r="BL39" s="295"/>
      <c r="BM39" s="295"/>
      <c r="BN39" s="295"/>
      <c r="BO39" s="298"/>
      <c r="BP39" s="298"/>
      <c r="BQ39" s="299"/>
      <c r="BR39" s="294"/>
      <c r="BS39" s="295"/>
      <c r="BT39" s="295"/>
      <c r="BU39" s="295"/>
      <c r="BV39" s="295"/>
      <c r="BW39" s="295"/>
      <c r="BX39" s="297"/>
      <c r="BY39" s="297"/>
      <c r="BZ39" s="295"/>
      <c r="CA39" s="295"/>
      <c r="CB39" s="298"/>
      <c r="CC39" s="295"/>
      <c r="CD39" s="295"/>
      <c r="CE39" s="295"/>
      <c r="CF39" s="298"/>
      <c r="CG39" s="298"/>
      <c r="CH39" s="299"/>
      <c r="CI39" s="294"/>
      <c r="CJ39" s="295"/>
      <c r="CK39" s="295"/>
      <c r="CL39" s="295"/>
      <c r="CM39" s="295"/>
      <c r="CN39" s="295"/>
      <c r="CO39" s="297"/>
      <c r="CP39" s="297"/>
      <c r="CQ39" s="295"/>
      <c r="CR39" s="295"/>
      <c r="CS39" s="298"/>
      <c r="CT39" s="295"/>
      <c r="CU39" s="295"/>
      <c r="CV39" s="295"/>
      <c r="CW39" s="298"/>
      <c r="CX39" s="298"/>
      <c r="CY39" s="299"/>
      <c r="CZ39" s="294"/>
      <c r="DA39" s="295"/>
      <c r="DB39" s="295"/>
      <c r="DC39" s="295"/>
      <c r="DD39" s="295"/>
      <c r="DE39" s="295"/>
      <c r="DF39" s="297"/>
      <c r="DG39" s="297"/>
      <c r="DH39" s="295"/>
      <c r="DI39" s="295"/>
      <c r="DJ39" s="298"/>
      <c r="DK39" s="295"/>
      <c r="DL39" s="295"/>
      <c r="DM39" s="295"/>
      <c r="DN39" s="298"/>
      <c r="DO39" s="298"/>
      <c r="DP39" s="299"/>
      <c r="DQ39" s="294"/>
      <c r="DR39" s="295"/>
      <c r="DS39" s="295"/>
      <c r="DT39" s="295"/>
      <c r="DU39" s="295"/>
      <c r="DV39" s="295"/>
      <c r="DW39" s="297"/>
      <c r="DX39" s="297"/>
      <c r="DY39" s="295"/>
      <c r="DZ39" s="295"/>
      <c r="EA39" s="298"/>
      <c r="EB39" s="295"/>
      <c r="EC39" s="295"/>
      <c r="ED39" s="295"/>
      <c r="EE39" s="298"/>
      <c r="EF39" s="298"/>
      <c r="EG39" s="299"/>
      <c r="EH39" s="294"/>
      <c r="EI39" s="295"/>
      <c r="EJ39" s="295"/>
      <c r="EK39" s="295"/>
      <c r="EL39" s="295"/>
      <c r="EM39" s="295"/>
      <c r="EN39" s="297"/>
      <c r="EO39" s="297"/>
      <c r="EP39" s="295"/>
      <c r="EQ39" s="295"/>
      <c r="ER39" s="298"/>
      <c r="ES39" s="295"/>
      <c r="ET39" s="295"/>
      <c r="EU39" s="295"/>
      <c r="EV39" s="298"/>
      <c r="EW39" s="298"/>
      <c r="EX39" s="299"/>
      <c r="EY39" s="294"/>
      <c r="EZ39" s="295"/>
      <c r="FA39" s="295"/>
      <c r="FB39" s="295"/>
      <c r="FC39" s="295"/>
      <c r="FD39" s="295"/>
      <c r="FE39" s="297"/>
      <c r="FF39" s="297"/>
      <c r="FG39" s="295"/>
      <c r="FH39" s="295"/>
      <c r="FI39" s="298"/>
      <c r="FJ39" s="295"/>
      <c r="FK39" s="295"/>
      <c r="FL39" s="295"/>
      <c r="FM39" s="298"/>
      <c r="FN39" s="298"/>
      <c r="FO39" s="299"/>
      <c r="FP39" s="294"/>
      <c r="FQ39" s="295"/>
      <c r="FR39" s="295"/>
      <c r="FS39" s="295"/>
      <c r="FT39" s="295"/>
      <c r="FU39" s="295"/>
      <c r="FV39" s="297"/>
      <c r="FW39" s="297"/>
      <c r="FX39" s="295"/>
      <c r="FY39" s="295"/>
      <c r="FZ39" s="298"/>
      <c r="GA39" s="295"/>
      <c r="GB39" s="295"/>
      <c r="GC39" s="295"/>
      <c r="GD39" s="298"/>
      <c r="GE39" s="298"/>
      <c r="GF39" s="299"/>
      <c r="GG39" s="294"/>
      <c r="GH39" s="295"/>
      <c r="GI39" s="295"/>
      <c r="GJ39" s="295"/>
      <c r="GK39" s="295"/>
      <c r="GL39" s="295"/>
      <c r="GM39" s="297"/>
      <c r="GN39" s="297"/>
      <c r="GO39" s="295"/>
      <c r="GP39" s="295"/>
      <c r="GQ39" s="298"/>
      <c r="GR39" s="295"/>
      <c r="GS39" s="295"/>
      <c r="GT39" s="295"/>
      <c r="GU39" s="298"/>
      <c r="GV39" s="300"/>
      <c r="GW39" s="22"/>
    </row>
    <row r="40" spans="1:205" ht="13.95" customHeight="1" thickBot="1">
      <c r="A40" s="22"/>
      <c r="B40" s="301"/>
      <c r="C40" s="301"/>
      <c r="D40" s="301"/>
      <c r="E40" s="301"/>
      <c r="F40" s="301"/>
      <c r="G40" s="301"/>
      <c r="H40" s="302"/>
      <c r="I40" s="302"/>
      <c r="J40" s="303"/>
      <c r="K40" s="304"/>
      <c r="L40" s="302"/>
      <c r="M40" s="305"/>
      <c r="N40" s="305"/>
      <c r="O40" s="305"/>
      <c r="P40" s="302"/>
      <c r="Q40" s="306"/>
      <c r="R40" s="22"/>
      <c r="S40" s="301"/>
      <c r="T40" s="301"/>
      <c r="U40" s="301"/>
      <c r="V40" s="301"/>
      <c r="W40" s="301"/>
      <c r="X40" s="301"/>
      <c r="Y40" s="302"/>
      <c r="Z40" s="302"/>
      <c r="AA40" s="303"/>
      <c r="AB40" s="304"/>
      <c r="AC40" s="302"/>
      <c r="AD40" s="305"/>
      <c r="AE40" s="305"/>
      <c r="AF40" s="305"/>
      <c r="AG40" s="302"/>
      <c r="AH40" s="306"/>
      <c r="AI40" s="22"/>
      <c r="AJ40" s="301"/>
      <c r="AK40" s="301"/>
      <c r="AL40" s="301"/>
      <c r="AM40" s="301"/>
      <c r="AN40" s="301"/>
      <c r="AO40" s="301"/>
      <c r="AP40" s="302"/>
      <c r="AQ40" s="302"/>
      <c r="AR40" s="303"/>
      <c r="AS40" s="304"/>
      <c r="AT40" s="302"/>
      <c r="AU40" s="305"/>
      <c r="AV40" s="305"/>
      <c r="AW40" s="305"/>
      <c r="AX40" s="302"/>
      <c r="AY40" s="306"/>
      <c r="AZ40" s="22"/>
      <c r="BA40" s="301"/>
      <c r="BB40" s="301"/>
      <c r="BC40" s="301"/>
      <c r="BD40" s="301"/>
      <c r="BE40" s="301"/>
      <c r="BF40" s="301"/>
      <c r="BG40" s="302"/>
      <c r="BH40" s="302"/>
      <c r="BI40" s="303"/>
      <c r="BJ40" s="304"/>
      <c r="BK40" s="302"/>
      <c r="BL40" s="305"/>
      <c r="BM40" s="305"/>
      <c r="BN40" s="305"/>
      <c r="BO40" s="302"/>
      <c r="BP40" s="306"/>
      <c r="BQ40" s="22"/>
      <c r="BR40" s="301"/>
      <c r="BS40" s="301"/>
      <c r="BT40" s="301"/>
      <c r="BU40" s="301"/>
      <c r="BV40" s="301"/>
      <c r="BW40" s="301"/>
      <c r="BX40" s="302"/>
      <c r="BY40" s="302"/>
      <c r="BZ40" s="303"/>
      <c r="CA40" s="304"/>
      <c r="CB40" s="302"/>
      <c r="CC40" s="305"/>
      <c r="CD40" s="305"/>
      <c r="CE40" s="305"/>
      <c r="CF40" s="302"/>
      <c r="CG40" s="306"/>
      <c r="CH40" s="22"/>
      <c r="CI40" s="301"/>
      <c r="CJ40" s="301"/>
      <c r="CK40" s="301"/>
      <c r="CL40" s="301"/>
      <c r="CM40" s="301"/>
      <c r="CN40" s="301"/>
      <c r="CO40" s="302"/>
      <c r="CP40" s="302"/>
      <c r="CQ40" s="303"/>
      <c r="CR40" s="304"/>
      <c r="CS40" s="302"/>
      <c r="CT40" s="305"/>
      <c r="CU40" s="305"/>
      <c r="CV40" s="305"/>
      <c r="CW40" s="302"/>
      <c r="CX40" s="306"/>
      <c r="CY40" s="22"/>
      <c r="CZ40" s="301"/>
      <c r="DA40" s="301"/>
      <c r="DB40" s="301"/>
      <c r="DC40" s="301"/>
      <c r="DD40" s="301"/>
      <c r="DE40" s="301"/>
      <c r="DF40" s="302"/>
      <c r="DG40" s="302"/>
      <c r="DH40" s="303"/>
      <c r="DI40" s="304"/>
      <c r="DJ40" s="302"/>
      <c r="DK40" s="305"/>
      <c r="DL40" s="305"/>
      <c r="DM40" s="305"/>
      <c r="DN40" s="302"/>
      <c r="DO40" s="306"/>
      <c r="DP40" s="22"/>
      <c r="DQ40" s="301"/>
      <c r="DR40" s="301"/>
      <c r="DS40" s="301"/>
      <c r="DT40" s="301"/>
      <c r="DU40" s="301"/>
      <c r="DV40" s="301"/>
      <c r="DW40" s="302"/>
      <c r="DX40" s="302"/>
      <c r="DY40" s="303"/>
      <c r="DZ40" s="304"/>
      <c r="EA40" s="302"/>
      <c r="EB40" s="305"/>
      <c r="EC40" s="305"/>
      <c r="ED40" s="305"/>
      <c r="EE40" s="302"/>
      <c r="EF40" s="306"/>
      <c r="EG40" s="22"/>
      <c r="EH40" s="301"/>
      <c r="EI40" s="301"/>
      <c r="EJ40" s="301"/>
      <c r="EK40" s="301"/>
      <c r="EL40" s="301"/>
      <c r="EM40" s="301"/>
      <c r="EN40" s="302"/>
      <c r="EO40" s="302"/>
      <c r="EP40" s="303"/>
      <c r="EQ40" s="304"/>
      <c r="ER40" s="302"/>
      <c r="ES40" s="305"/>
      <c r="ET40" s="305"/>
      <c r="EU40" s="305"/>
      <c r="EV40" s="302"/>
      <c r="EW40" s="306"/>
      <c r="EX40" s="22"/>
      <c r="EY40" s="301"/>
      <c r="EZ40" s="301"/>
      <c r="FA40" s="301"/>
      <c r="FB40" s="301"/>
      <c r="FC40" s="301"/>
      <c r="FD40" s="301"/>
      <c r="FE40" s="302"/>
      <c r="FF40" s="302"/>
      <c r="FG40" s="303"/>
      <c r="FH40" s="304"/>
      <c r="FI40" s="302"/>
      <c r="FJ40" s="305"/>
      <c r="FK40" s="305"/>
      <c r="FL40" s="305"/>
      <c r="FM40" s="302"/>
      <c r="FN40" s="306"/>
      <c r="FO40" s="22"/>
      <c r="FP40" s="301"/>
      <c r="FQ40" s="301"/>
      <c r="FR40" s="301"/>
      <c r="FS40" s="301"/>
      <c r="FT40" s="301"/>
      <c r="FU40" s="301"/>
      <c r="FV40" s="302"/>
      <c r="FW40" s="302"/>
      <c r="FX40" s="303"/>
      <c r="FY40" s="304"/>
      <c r="FZ40" s="302"/>
      <c r="GA40" s="305"/>
      <c r="GB40" s="305"/>
      <c r="GC40" s="305"/>
      <c r="GD40" s="302"/>
      <c r="GE40" s="306"/>
      <c r="GF40" s="22"/>
      <c r="GG40" s="301"/>
      <c r="GH40" s="301"/>
      <c r="GI40" s="301"/>
      <c r="GJ40" s="301"/>
      <c r="GK40" s="301"/>
      <c r="GL40" s="301"/>
      <c r="GM40" s="302"/>
      <c r="GN40" s="302"/>
      <c r="GO40" s="303"/>
      <c r="GP40" s="304"/>
      <c r="GQ40" s="302"/>
      <c r="GR40" s="305"/>
      <c r="GS40" s="305"/>
      <c r="GT40" s="305"/>
      <c r="GU40" s="302"/>
      <c r="GV40" s="307"/>
      <c r="GW40" s="22"/>
    </row>
    <row r="41" spans="1:205" ht="4.95" customHeight="1" thickBot="1">
      <c r="A41" s="22"/>
      <c r="B41" s="124"/>
      <c r="C41" s="125"/>
      <c r="D41" s="126"/>
      <c r="E41" s="127"/>
      <c r="F41" s="128"/>
      <c r="G41" s="129"/>
      <c r="H41" s="130"/>
      <c r="I41" s="130"/>
      <c r="J41" s="131"/>
      <c r="K41" s="131"/>
      <c r="L41" s="130"/>
      <c r="M41" s="130"/>
      <c r="N41" s="132"/>
      <c r="O41" s="132"/>
      <c r="P41" s="130"/>
      <c r="Q41" s="132"/>
      <c r="R41" s="133"/>
      <c r="S41" s="124" t="s">
        <v>63</v>
      </c>
      <c r="T41" s="125"/>
      <c r="U41" s="126"/>
      <c r="V41" s="127"/>
      <c r="W41" s="130"/>
      <c r="X41" s="129"/>
      <c r="Y41" s="130"/>
      <c r="Z41" s="130"/>
      <c r="AA41" s="131"/>
      <c r="AB41" s="131"/>
      <c r="AC41" s="130"/>
      <c r="AD41" s="130"/>
      <c r="AE41" s="132"/>
      <c r="AF41" s="132"/>
      <c r="AG41" s="130"/>
      <c r="AH41" s="132"/>
      <c r="AI41" s="133"/>
      <c r="AJ41" s="124" t="s">
        <v>63</v>
      </c>
      <c r="AK41" s="125"/>
      <c r="AL41" s="126"/>
      <c r="AM41" s="127"/>
      <c r="AN41" s="130"/>
      <c r="AO41" s="129"/>
      <c r="AP41" s="130"/>
      <c r="AQ41" s="130"/>
      <c r="AR41" s="131"/>
      <c r="AS41" s="131"/>
      <c r="AT41" s="130"/>
      <c r="AU41" s="130"/>
      <c r="AV41" s="132"/>
      <c r="AW41" s="132"/>
      <c r="AX41" s="130"/>
      <c r="AY41" s="132"/>
      <c r="AZ41" s="133"/>
      <c r="BA41" s="124" t="s">
        <v>63</v>
      </c>
      <c r="BB41" s="125"/>
      <c r="BC41" s="126"/>
      <c r="BD41" s="127"/>
      <c r="BE41" s="130"/>
      <c r="BF41" s="129"/>
      <c r="BG41" s="130"/>
      <c r="BH41" s="130"/>
      <c r="BI41" s="131"/>
      <c r="BJ41" s="131"/>
      <c r="BK41" s="130"/>
      <c r="BL41" s="130"/>
      <c r="BM41" s="132"/>
      <c r="BN41" s="132"/>
      <c r="BO41" s="130"/>
      <c r="BP41" s="132"/>
      <c r="BQ41" s="133"/>
      <c r="BR41" s="124" t="s">
        <v>63</v>
      </c>
      <c r="BS41" s="125"/>
      <c r="BT41" s="126"/>
      <c r="BU41" s="127"/>
      <c r="BV41" s="130"/>
      <c r="BW41" s="129"/>
      <c r="BX41" s="130"/>
      <c r="BY41" s="130"/>
      <c r="BZ41" s="131"/>
      <c r="CA41" s="131"/>
      <c r="CB41" s="130"/>
      <c r="CC41" s="130"/>
      <c r="CD41" s="132"/>
      <c r="CE41" s="132"/>
      <c r="CF41" s="130"/>
      <c r="CG41" s="132"/>
      <c r="CH41" s="133"/>
      <c r="CI41" s="124" t="s">
        <v>63</v>
      </c>
      <c r="CJ41" s="125"/>
      <c r="CK41" s="126"/>
      <c r="CL41" s="127"/>
      <c r="CM41" s="130"/>
      <c r="CN41" s="129"/>
      <c r="CO41" s="130"/>
      <c r="CP41" s="130"/>
      <c r="CQ41" s="131"/>
      <c r="CR41" s="131"/>
      <c r="CS41" s="130"/>
      <c r="CT41" s="130"/>
      <c r="CU41" s="132"/>
      <c r="CV41" s="132"/>
      <c r="CW41" s="130"/>
      <c r="CX41" s="132"/>
      <c r="CY41" s="133"/>
      <c r="CZ41" s="124" t="s">
        <v>63</v>
      </c>
      <c r="DA41" s="125"/>
      <c r="DB41" s="126"/>
      <c r="DC41" s="127"/>
      <c r="DD41" s="130"/>
      <c r="DE41" s="129"/>
      <c r="DF41" s="130"/>
      <c r="DG41" s="130"/>
      <c r="DH41" s="131"/>
      <c r="DI41" s="131"/>
      <c r="DJ41" s="130"/>
      <c r="DK41" s="130"/>
      <c r="DL41" s="132"/>
      <c r="DM41" s="132"/>
      <c r="DN41" s="130"/>
      <c r="DO41" s="132"/>
      <c r="DP41" s="133"/>
      <c r="DQ41" s="124" t="s">
        <v>63</v>
      </c>
      <c r="DR41" s="125"/>
      <c r="DS41" s="126"/>
      <c r="DT41" s="127"/>
      <c r="DU41" s="130"/>
      <c r="DV41" s="129"/>
      <c r="DW41" s="130"/>
      <c r="DX41" s="130"/>
      <c r="DY41" s="131"/>
      <c r="DZ41" s="131"/>
      <c r="EA41" s="130"/>
      <c r="EB41" s="130"/>
      <c r="EC41" s="132"/>
      <c r="ED41" s="132"/>
      <c r="EE41" s="130"/>
      <c r="EF41" s="132"/>
      <c r="EG41" s="133"/>
      <c r="EH41" s="124" t="s">
        <v>63</v>
      </c>
      <c r="EI41" s="125"/>
      <c r="EJ41" s="126"/>
      <c r="EK41" s="127"/>
      <c r="EL41" s="130"/>
      <c r="EM41" s="129"/>
      <c r="EN41" s="130"/>
      <c r="EO41" s="130"/>
      <c r="EP41" s="131"/>
      <c r="EQ41" s="131"/>
      <c r="ER41" s="130"/>
      <c r="ES41" s="130"/>
      <c r="ET41" s="132"/>
      <c r="EU41" s="132"/>
      <c r="EV41" s="130"/>
      <c r="EW41" s="132"/>
      <c r="EX41" s="133"/>
      <c r="EY41" s="124" t="s">
        <v>63</v>
      </c>
      <c r="EZ41" s="125"/>
      <c r="FA41" s="126"/>
      <c r="FB41" s="127"/>
      <c r="FC41" s="130"/>
      <c r="FD41" s="129"/>
      <c r="FE41" s="130"/>
      <c r="FF41" s="130"/>
      <c r="FG41" s="131"/>
      <c r="FH41" s="131"/>
      <c r="FI41" s="130"/>
      <c r="FJ41" s="130"/>
      <c r="FK41" s="132"/>
      <c r="FL41" s="132"/>
      <c r="FM41" s="130"/>
      <c r="FN41" s="132"/>
      <c r="FO41" s="133"/>
      <c r="FP41" s="124" t="s">
        <v>63</v>
      </c>
      <c r="FQ41" s="125"/>
      <c r="FR41" s="126"/>
      <c r="FS41" s="127"/>
      <c r="FT41" s="130"/>
      <c r="FU41" s="129"/>
      <c r="FV41" s="130"/>
      <c r="FW41" s="130"/>
      <c r="FX41" s="131"/>
      <c r="FY41" s="131"/>
      <c r="FZ41" s="130"/>
      <c r="GA41" s="130"/>
      <c r="GB41" s="132"/>
      <c r="GC41" s="132"/>
      <c r="GD41" s="130"/>
      <c r="GE41" s="132"/>
      <c r="GF41" s="133"/>
      <c r="GG41" s="124" t="s">
        <v>63</v>
      </c>
      <c r="GH41" s="125"/>
      <c r="GI41" s="126"/>
      <c r="GJ41" s="127"/>
      <c r="GK41" s="130"/>
      <c r="GL41" s="129"/>
      <c r="GM41" s="130"/>
      <c r="GN41" s="130"/>
      <c r="GO41" s="131"/>
      <c r="GP41" s="131"/>
      <c r="GQ41" s="130"/>
      <c r="GR41" s="130"/>
      <c r="GS41" s="132"/>
      <c r="GT41" s="132"/>
      <c r="GU41" s="130"/>
      <c r="GV41" s="134"/>
      <c r="GW41" s="22"/>
    </row>
    <row r="42" spans="1:205" ht="16.3" thickBot="1">
      <c r="A42" s="22"/>
      <c r="B42" s="135" t="s">
        <v>64</v>
      </c>
      <c r="C42" s="136"/>
      <c r="D42" s="136"/>
      <c r="E42" s="136" t="s">
        <v>65</v>
      </c>
      <c r="F42" s="137"/>
      <c r="G42" s="138"/>
      <c r="H42" s="138"/>
      <c r="I42" s="138"/>
      <c r="J42" s="138"/>
      <c r="K42" s="138"/>
      <c r="L42" s="841" t="s">
        <v>100</v>
      </c>
      <c r="M42" s="842"/>
      <c r="N42" s="842"/>
      <c r="O42" s="842"/>
      <c r="P42" s="843"/>
      <c r="Q42" s="139"/>
      <c r="R42" s="140"/>
      <c r="S42" s="135" t="s">
        <v>64</v>
      </c>
      <c r="T42" s="136"/>
      <c r="U42" s="136"/>
      <c r="V42" s="136" t="s">
        <v>65</v>
      </c>
      <c r="W42" s="138"/>
      <c r="X42" s="138"/>
      <c r="Y42" s="138"/>
      <c r="Z42" s="138"/>
      <c r="AA42" s="138"/>
      <c r="AB42" s="138"/>
      <c r="AC42" s="841" t="s">
        <v>101</v>
      </c>
      <c r="AD42" s="842"/>
      <c r="AE42" s="842"/>
      <c r="AF42" s="842"/>
      <c r="AG42" s="843"/>
      <c r="AH42" s="139"/>
      <c r="AI42" s="140"/>
      <c r="AJ42" s="135" t="s">
        <v>64</v>
      </c>
      <c r="AK42" s="136"/>
      <c r="AL42" s="136"/>
      <c r="AM42" s="136" t="s">
        <v>65</v>
      </c>
      <c r="AN42" s="138"/>
      <c r="AO42" s="138"/>
      <c r="AP42" s="138"/>
      <c r="AQ42" s="138"/>
      <c r="AR42" s="138"/>
      <c r="AS42" s="138"/>
      <c r="AT42" s="841" t="s">
        <v>102</v>
      </c>
      <c r="AU42" s="842"/>
      <c r="AV42" s="842"/>
      <c r="AW42" s="842"/>
      <c r="AX42" s="843"/>
      <c r="AY42" s="139"/>
      <c r="AZ42" s="140"/>
      <c r="BA42" s="135" t="s">
        <v>64</v>
      </c>
      <c r="BB42" s="136"/>
      <c r="BC42" s="136"/>
      <c r="BD42" s="136" t="s">
        <v>65</v>
      </c>
      <c r="BE42" s="138"/>
      <c r="BF42" s="138"/>
      <c r="BG42" s="138"/>
      <c r="BH42" s="138"/>
      <c r="BI42" s="138"/>
      <c r="BJ42" s="138"/>
      <c r="BK42" s="841" t="s">
        <v>103</v>
      </c>
      <c r="BL42" s="842"/>
      <c r="BM42" s="842"/>
      <c r="BN42" s="842"/>
      <c r="BO42" s="843"/>
      <c r="BP42" s="139"/>
      <c r="BQ42" s="140"/>
      <c r="BR42" s="135" t="s">
        <v>64</v>
      </c>
      <c r="BS42" s="136"/>
      <c r="BT42" s="136"/>
      <c r="BU42" s="136" t="s">
        <v>65</v>
      </c>
      <c r="BV42" s="138"/>
      <c r="BW42" s="138"/>
      <c r="BX42" s="138"/>
      <c r="BY42" s="138"/>
      <c r="BZ42" s="138"/>
      <c r="CA42" s="138"/>
      <c r="CB42" s="841" t="s">
        <v>108</v>
      </c>
      <c r="CC42" s="842"/>
      <c r="CD42" s="842"/>
      <c r="CE42" s="842"/>
      <c r="CF42" s="843"/>
      <c r="CG42" s="139"/>
      <c r="CH42" s="140"/>
      <c r="CI42" s="135" t="s">
        <v>64</v>
      </c>
      <c r="CJ42" s="136"/>
      <c r="CK42" s="136"/>
      <c r="CL42" s="136" t="s">
        <v>65</v>
      </c>
      <c r="CM42" s="138"/>
      <c r="CN42" s="138"/>
      <c r="CO42" s="138"/>
      <c r="CP42" s="138"/>
      <c r="CQ42" s="138"/>
      <c r="CR42" s="138"/>
      <c r="CS42" s="841" t="s">
        <v>109</v>
      </c>
      <c r="CT42" s="842"/>
      <c r="CU42" s="842"/>
      <c r="CV42" s="842"/>
      <c r="CW42" s="843"/>
      <c r="CX42" s="139"/>
      <c r="CY42" s="140"/>
      <c r="CZ42" s="135" t="s">
        <v>64</v>
      </c>
      <c r="DA42" s="136"/>
      <c r="DB42" s="136"/>
      <c r="DC42" s="136" t="s">
        <v>65</v>
      </c>
      <c r="DD42" s="138"/>
      <c r="DE42" s="138"/>
      <c r="DF42" s="138"/>
      <c r="DG42" s="138"/>
      <c r="DH42" s="138"/>
      <c r="DI42" s="138"/>
      <c r="DJ42" s="841" t="s">
        <v>110</v>
      </c>
      <c r="DK42" s="842"/>
      <c r="DL42" s="842"/>
      <c r="DM42" s="842"/>
      <c r="DN42" s="843"/>
      <c r="DO42" s="139"/>
      <c r="DP42" s="140"/>
      <c r="DQ42" s="135" t="s">
        <v>64</v>
      </c>
      <c r="DR42" s="136"/>
      <c r="DS42" s="136"/>
      <c r="DT42" s="136" t="s">
        <v>65</v>
      </c>
      <c r="DU42" s="138"/>
      <c r="DV42" s="138"/>
      <c r="DW42" s="138"/>
      <c r="DX42" s="138"/>
      <c r="DY42" s="138"/>
      <c r="DZ42" s="138"/>
      <c r="EA42" s="841" t="s">
        <v>111</v>
      </c>
      <c r="EB42" s="842"/>
      <c r="EC42" s="842"/>
      <c r="ED42" s="842"/>
      <c r="EE42" s="843"/>
      <c r="EF42" s="139"/>
      <c r="EG42" s="140"/>
      <c r="EH42" s="135" t="s">
        <v>64</v>
      </c>
      <c r="EI42" s="136"/>
      <c r="EJ42" s="136"/>
      <c r="EK42" s="136" t="s">
        <v>65</v>
      </c>
      <c r="EL42" s="138"/>
      <c r="EM42" s="138"/>
      <c r="EN42" s="138"/>
      <c r="EO42" s="138"/>
      <c r="EP42" s="138"/>
      <c r="EQ42" s="138"/>
      <c r="ER42" s="841" t="s">
        <v>112</v>
      </c>
      <c r="ES42" s="842"/>
      <c r="ET42" s="842"/>
      <c r="EU42" s="842"/>
      <c r="EV42" s="843"/>
      <c r="EW42" s="139"/>
      <c r="EX42" s="140"/>
      <c r="EY42" s="135" t="s">
        <v>64</v>
      </c>
      <c r="EZ42" s="136"/>
      <c r="FA42" s="136"/>
      <c r="FB42" s="136" t="s">
        <v>65</v>
      </c>
      <c r="FC42" s="138"/>
      <c r="FD42" s="138"/>
      <c r="FE42" s="138"/>
      <c r="FF42" s="138"/>
      <c r="FG42" s="138"/>
      <c r="FH42" s="138"/>
      <c r="FI42" s="841" t="s">
        <v>113</v>
      </c>
      <c r="FJ42" s="842"/>
      <c r="FK42" s="842"/>
      <c r="FL42" s="842"/>
      <c r="FM42" s="843"/>
      <c r="FN42" s="139"/>
      <c r="FO42" s="140"/>
      <c r="FP42" s="135" t="s">
        <v>64</v>
      </c>
      <c r="FQ42" s="136"/>
      <c r="FR42" s="136"/>
      <c r="FS42" s="136" t="s">
        <v>65</v>
      </c>
      <c r="FT42" s="138"/>
      <c r="FU42" s="138"/>
      <c r="FV42" s="138"/>
      <c r="FW42" s="138"/>
      <c r="FX42" s="138"/>
      <c r="FY42" s="138"/>
      <c r="FZ42" s="841" t="s">
        <v>114</v>
      </c>
      <c r="GA42" s="842"/>
      <c r="GB42" s="842"/>
      <c r="GC42" s="842"/>
      <c r="GD42" s="843"/>
      <c r="GE42" s="139"/>
      <c r="GF42" s="140"/>
      <c r="GG42" s="135" t="s">
        <v>64</v>
      </c>
      <c r="GH42" s="136"/>
      <c r="GI42" s="136"/>
      <c r="GJ42" s="136" t="s">
        <v>65</v>
      </c>
      <c r="GK42" s="138"/>
      <c r="GL42" s="138"/>
      <c r="GM42" s="138"/>
      <c r="GN42" s="138"/>
      <c r="GO42" s="138"/>
      <c r="GP42" s="138"/>
      <c r="GQ42" s="841" t="s">
        <v>115</v>
      </c>
      <c r="GR42" s="842"/>
      <c r="GS42" s="842"/>
      <c r="GT42" s="842"/>
      <c r="GU42" s="843"/>
      <c r="GV42" s="141"/>
      <c r="GW42" s="22"/>
    </row>
    <row r="43" spans="1:205" ht="32.950000000000003" customHeight="1" thickBot="1">
      <c r="A43" s="22"/>
      <c r="B43" s="850" t="str">
        <f>B4</f>
        <v>Round 16</v>
      </c>
      <c r="C43" s="851"/>
      <c r="D43" s="852"/>
      <c r="E43" s="853">
        <f>E4</f>
        <v>43758</v>
      </c>
      <c r="F43" s="854"/>
      <c r="G43" s="142"/>
      <c r="H43" s="142"/>
      <c r="I43" s="142"/>
      <c r="J43" s="143"/>
      <c r="K43" s="143"/>
      <c r="L43" s="844" t="str">
        <f>[7]Blank!$B$13</f>
        <v>Bryan Mountford</v>
      </c>
      <c r="M43" s="845"/>
      <c r="N43" s="845"/>
      <c r="O43" s="845"/>
      <c r="P43" s="846"/>
      <c r="Q43" s="430"/>
      <c r="R43" s="431"/>
      <c r="S43" s="847" t="s">
        <v>78</v>
      </c>
      <c r="T43" s="848"/>
      <c r="U43" s="849"/>
      <c r="V43" s="432">
        <v>38739</v>
      </c>
      <c r="W43" s="433"/>
      <c r="X43" s="434"/>
      <c r="Y43" s="434"/>
      <c r="Z43" s="434"/>
      <c r="AA43" s="434"/>
      <c r="AB43" s="434"/>
      <c r="AC43" s="844" t="str">
        <f>[7]Blank!$B$14</f>
        <v>Paul Rawlinson</v>
      </c>
      <c r="AD43" s="845"/>
      <c r="AE43" s="845"/>
      <c r="AF43" s="845"/>
      <c r="AG43" s="846"/>
      <c r="AH43" s="430"/>
      <c r="AI43" s="431"/>
      <c r="AJ43" s="847" t="s">
        <v>78</v>
      </c>
      <c r="AK43" s="848"/>
      <c r="AL43" s="849"/>
      <c r="AM43" s="432">
        <v>38739</v>
      </c>
      <c r="AN43" s="433"/>
      <c r="AO43" s="434"/>
      <c r="AP43" s="434"/>
      <c r="AQ43" s="434"/>
      <c r="AR43" s="434"/>
      <c r="AS43" s="434"/>
      <c r="AT43" s="844" t="str">
        <f>[7]Blank!$B$15</f>
        <v>Jim Rooks</v>
      </c>
      <c r="AU43" s="845"/>
      <c r="AV43" s="845"/>
      <c r="AW43" s="845"/>
      <c r="AX43" s="846"/>
      <c r="AY43" s="430"/>
      <c r="AZ43" s="431"/>
      <c r="BA43" s="847" t="s">
        <v>78</v>
      </c>
      <c r="BB43" s="848"/>
      <c r="BC43" s="849"/>
      <c r="BD43" s="432">
        <v>38739</v>
      </c>
      <c r="BE43" s="433"/>
      <c r="BF43" s="434"/>
      <c r="BG43" s="434"/>
      <c r="BH43" s="434"/>
      <c r="BI43" s="434"/>
      <c r="BJ43" s="434"/>
      <c r="BK43" s="844" t="str">
        <f>[7]Blank!$B$16</f>
        <v>Steve Rudd</v>
      </c>
      <c r="BL43" s="845"/>
      <c r="BM43" s="845"/>
      <c r="BN43" s="845"/>
      <c r="BO43" s="846"/>
      <c r="BP43" s="430"/>
      <c r="BQ43" s="431"/>
      <c r="BR43" s="847" t="s">
        <v>78</v>
      </c>
      <c r="BS43" s="848"/>
      <c r="BT43" s="849"/>
      <c r="BU43" s="432">
        <v>38739</v>
      </c>
      <c r="BV43" s="433"/>
      <c r="BW43" s="434"/>
      <c r="BX43" s="434"/>
      <c r="BY43" s="434"/>
      <c r="BZ43" s="434"/>
      <c r="CA43" s="434"/>
      <c r="CB43" s="844" t="str">
        <f>[7]Blank!$B$17</f>
        <v>Dave Sanders</v>
      </c>
      <c r="CC43" s="845"/>
      <c r="CD43" s="845"/>
      <c r="CE43" s="845"/>
      <c r="CF43" s="846"/>
      <c r="CG43" s="430"/>
      <c r="CH43" s="431"/>
      <c r="CI43" s="847" t="s">
        <v>78</v>
      </c>
      <c r="CJ43" s="848"/>
      <c r="CK43" s="849"/>
      <c r="CL43" s="432">
        <v>38739</v>
      </c>
      <c r="CM43" s="433"/>
      <c r="CN43" s="434"/>
      <c r="CO43" s="434"/>
      <c r="CP43" s="434"/>
      <c r="CQ43" s="434"/>
      <c r="CR43" s="434"/>
      <c r="CS43" s="844" t="str">
        <f>[7]Blank!$B$18</f>
        <v>Brian Slack</v>
      </c>
      <c r="CT43" s="845"/>
      <c r="CU43" s="845"/>
      <c r="CV43" s="845"/>
      <c r="CW43" s="846"/>
      <c r="CX43" s="430"/>
      <c r="CY43" s="431"/>
      <c r="CZ43" s="847" t="s">
        <v>78</v>
      </c>
      <c r="DA43" s="848"/>
      <c r="DB43" s="849"/>
      <c r="DC43" s="432">
        <v>38739</v>
      </c>
      <c r="DD43" s="433"/>
      <c r="DE43" s="434"/>
      <c r="DF43" s="434"/>
      <c r="DG43" s="434"/>
      <c r="DH43" s="434"/>
      <c r="DI43" s="434"/>
      <c r="DJ43" s="844" t="str">
        <f>[7]Blank!$B$19</f>
        <v>Andy Trewick</v>
      </c>
      <c r="DK43" s="845"/>
      <c r="DL43" s="845"/>
      <c r="DM43" s="845"/>
      <c r="DN43" s="846"/>
      <c r="DO43" s="430"/>
      <c r="DP43" s="431"/>
      <c r="DQ43" s="847" t="s">
        <v>78</v>
      </c>
      <c r="DR43" s="848"/>
      <c r="DS43" s="849"/>
      <c r="DT43" s="432">
        <v>38739</v>
      </c>
      <c r="DU43" s="433"/>
      <c r="DV43" s="434"/>
      <c r="DW43" s="434"/>
      <c r="DX43" s="434"/>
      <c r="DY43" s="434"/>
      <c r="DZ43" s="434"/>
      <c r="EA43" s="844" t="str">
        <f>[7]Blank!$B$20</f>
        <v>Dave Watts</v>
      </c>
      <c r="EB43" s="845"/>
      <c r="EC43" s="845"/>
      <c r="ED43" s="845"/>
      <c r="EE43" s="846"/>
      <c r="EF43" s="430"/>
      <c r="EG43" s="431"/>
      <c r="EH43" s="847" t="s">
        <v>78</v>
      </c>
      <c r="EI43" s="848"/>
      <c r="EJ43" s="849"/>
      <c r="EK43" s="432">
        <v>38739</v>
      </c>
      <c r="EL43" s="433"/>
      <c r="EM43" s="434"/>
      <c r="EN43" s="434"/>
      <c r="EO43" s="434"/>
      <c r="EP43" s="434"/>
      <c r="EQ43" s="434"/>
      <c r="ER43" s="844" t="str">
        <f>[7]Blank!$B$21</f>
        <v>Alan Welsh</v>
      </c>
      <c r="ES43" s="845"/>
      <c r="ET43" s="845"/>
      <c r="EU43" s="845"/>
      <c r="EV43" s="846"/>
      <c r="EW43" s="430"/>
      <c r="EX43" s="431"/>
      <c r="EY43" s="847" t="s">
        <v>78</v>
      </c>
      <c r="EZ43" s="848"/>
      <c r="FA43" s="849"/>
      <c r="FB43" s="432">
        <v>38739</v>
      </c>
      <c r="FC43" s="433"/>
      <c r="FD43" s="434"/>
      <c r="FE43" s="434"/>
      <c r="FF43" s="434"/>
      <c r="FG43" s="434"/>
      <c r="FH43" s="434"/>
      <c r="FI43" s="844" t="str">
        <f>[7]Blank!$B$22</f>
        <v>Gary West</v>
      </c>
      <c r="FJ43" s="845"/>
      <c r="FK43" s="845"/>
      <c r="FL43" s="845"/>
      <c r="FM43" s="846"/>
      <c r="FN43" s="430"/>
      <c r="FO43" s="431"/>
      <c r="FP43" s="847" t="s">
        <v>78</v>
      </c>
      <c r="FQ43" s="848"/>
      <c r="FR43" s="849"/>
      <c r="FS43" s="432">
        <v>38739</v>
      </c>
      <c r="FT43" s="433"/>
      <c r="FU43" s="434"/>
      <c r="FV43" s="434"/>
      <c r="FW43" s="434"/>
      <c r="FX43" s="434"/>
      <c r="FY43" s="434"/>
      <c r="FZ43" s="844" t="str">
        <f>[7]Blank!$B$23</f>
        <v>Les West</v>
      </c>
      <c r="GA43" s="845"/>
      <c r="GB43" s="845"/>
      <c r="GC43" s="845"/>
      <c r="GD43" s="846"/>
      <c r="GE43" s="430"/>
      <c r="GF43" s="431"/>
      <c r="GG43" s="847" t="s">
        <v>78</v>
      </c>
      <c r="GH43" s="848"/>
      <c r="GI43" s="849"/>
      <c r="GJ43" s="432">
        <v>38739</v>
      </c>
      <c r="GK43" s="433"/>
      <c r="GL43" s="434"/>
      <c r="GM43" s="434"/>
      <c r="GN43" s="434"/>
      <c r="GO43" s="434"/>
      <c r="GP43" s="434"/>
      <c r="GQ43" s="844" t="str">
        <f>[7]Blank!$B$24</f>
        <v>Mark Wilson</v>
      </c>
      <c r="GR43" s="845"/>
      <c r="GS43" s="845"/>
      <c r="GT43" s="845"/>
      <c r="GU43" s="846"/>
      <c r="GV43" s="144"/>
      <c r="GW43" s="22"/>
    </row>
    <row r="44" spans="1:205" ht="10.199999999999999" hidden="1" customHeight="1">
      <c r="A44" s="145"/>
      <c r="B44" s="855"/>
      <c r="C44" s="856"/>
      <c r="D44" s="856"/>
      <c r="E44" s="856"/>
      <c r="F44" s="146"/>
      <c r="G44" s="147"/>
      <c r="H44" s="148"/>
      <c r="I44" s="148"/>
      <c r="J44" s="148"/>
      <c r="K44" s="148"/>
      <c r="L44" s="148"/>
      <c r="M44" s="149"/>
      <c r="N44" s="150"/>
      <c r="O44" s="150"/>
      <c r="P44" s="150"/>
      <c r="Q44" s="150"/>
      <c r="R44" s="150"/>
      <c r="S44" s="855"/>
      <c r="T44" s="856"/>
      <c r="U44" s="856"/>
      <c r="V44" s="856"/>
      <c r="W44" s="151"/>
      <c r="X44" s="147"/>
      <c r="Y44" s="148"/>
      <c r="Z44" s="148"/>
      <c r="AA44" s="148"/>
      <c r="AB44" s="148"/>
      <c r="AC44" s="148"/>
      <c r="AD44" s="149"/>
      <c r="AE44" s="150"/>
      <c r="AF44" s="150"/>
      <c r="AG44" s="150"/>
      <c r="AH44" s="150"/>
      <c r="AI44" s="150"/>
      <c r="AJ44" s="855"/>
      <c r="AK44" s="856"/>
      <c r="AL44" s="856"/>
      <c r="AM44" s="856"/>
      <c r="AN44" s="151"/>
      <c r="AO44" s="147"/>
      <c r="AP44" s="148"/>
      <c r="AQ44" s="148"/>
      <c r="AR44" s="148"/>
      <c r="AS44" s="148"/>
      <c r="AT44" s="148"/>
      <c r="AU44" s="149"/>
      <c r="AV44" s="150"/>
      <c r="AW44" s="150"/>
      <c r="AX44" s="150"/>
      <c r="AY44" s="150"/>
      <c r="AZ44" s="150"/>
      <c r="BA44" s="855"/>
      <c r="BB44" s="856"/>
      <c r="BC44" s="856"/>
      <c r="BD44" s="856"/>
      <c r="BE44" s="151"/>
      <c r="BF44" s="147"/>
      <c r="BG44" s="148"/>
      <c r="BH44" s="148"/>
      <c r="BI44" s="148"/>
      <c r="BJ44" s="148"/>
      <c r="BK44" s="148"/>
      <c r="BL44" s="149"/>
      <c r="BM44" s="150"/>
      <c r="BN44" s="150"/>
      <c r="BO44" s="150"/>
      <c r="BP44" s="150"/>
      <c r="BQ44" s="150"/>
      <c r="BR44" s="855"/>
      <c r="BS44" s="856"/>
      <c r="BT44" s="856"/>
      <c r="BU44" s="856"/>
      <c r="BV44" s="151"/>
      <c r="BW44" s="147"/>
      <c r="BX44" s="148"/>
      <c r="BY44" s="148"/>
      <c r="BZ44" s="148"/>
      <c r="CA44" s="148"/>
      <c r="CB44" s="148"/>
      <c r="CC44" s="149"/>
      <c r="CD44" s="150"/>
      <c r="CE44" s="150"/>
      <c r="CF44" s="150"/>
      <c r="CG44" s="150"/>
      <c r="CH44" s="150"/>
      <c r="CI44" s="855"/>
      <c r="CJ44" s="856"/>
      <c r="CK44" s="856"/>
      <c r="CL44" s="856"/>
      <c r="CM44" s="151"/>
      <c r="CN44" s="147"/>
      <c r="CO44" s="148"/>
      <c r="CP44" s="148"/>
      <c r="CQ44" s="148"/>
      <c r="CR44" s="148"/>
      <c r="CS44" s="148"/>
      <c r="CT44" s="149"/>
      <c r="CU44" s="150"/>
      <c r="CV44" s="150"/>
      <c r="CW44" s="150"/>
      <c r="CX44" s="150"/>
      <c r="CY44" s="150"/>
      <c r="CZ44" s="855"/>
      <c r="DA44" s="856"/>
      <c r="DB44" s="856"/>
      <c r="DC44" s="856"/>
      <c r="DD44" s="151"/>
      <c r="DE44" s="147"/>
      <c r="DF44" s="148"/>
      <c r="DG44" s="148"/>
      <c r="DH44" s="148"/>
      <c r="DI44" s="148"/>
      <c r="DJ44" s="148"/>
      <c r="DK44" s="149"/>
      <c r="DL44" s="150"/>
      <c r="DM44" s="150"/>
      <c r="DN44" s="150"/>
      <c r="DO44" s="150"/>
      <c r="DP44" s="150"/>
      <c r="DQ44" s="855"/>
      <c r="DR44" s="856"/>
      <c r="DS44" s="856"/>
      <c r="DT44" s="856"/>
      <c r="DU44" s="151"/>
      <c r="DV44" s="147"/>
      <c r="DW44" s="148"/>
      <c r="DX44" s="148"/>
      <c r="DY44" s="148"/>
      <c r="DZ44" s="148"/>
      <c r="EA44" s="148"/>
      <c r="EB44" s="149"/>
      <c r="EC44" s="150"/>
      <c r="ED44" s="150"/>
      <c r="EE44" s="150"/>
      <c r="EF44" s="150"/>
      <c r="EG44" s="150"/>
      <c r="EH44" s="855"/>
      <c r="EI44" s="856"/>
      <c r="EJ44" s="856"/>
      <c r="EK44" s="856"/>
      <c r="EL44" s="151"/>
      <c r="EM44" s="147"/>
      <c r="EN44" s="148"/>
      <c r="EO44" s="148"/>
      <c r="EP44" s="148"/>
      <c r="EQ44" s="148"/>
      <c r="ER44" s="148"/>
      <c r="ES44" s="149"/>
      <c r="ET44" s="150"/>
      <c r="EU44" s="150"/>
      <c r="EV44" s="150"/>
      <c r="EW44" s="150"/>
      <c r="EX44" s="150"/>
      <c r="EY44" s="855"/>
      <c r="EZ44" s="856"/>
      <c r="FA44" s="856"/>
      <c r="FB44" s="856"/>
      <c r="FC44" s="151"/>
      <c r="FD44" s="147"/>
      <c r="FE44" s="148"/>
      <c r="FF44" s="148"/>
      <c r="FG44" s="148"/>
      <c r="FH44" s="148"/>
      <c r="FI44" s="148"/>
      <c r="FJ44" s="149"/>
      <c r="FK44" s="150"/>
      <c r="FL44" s="150"/>
      <c r="FM44" s="150"/>
      <c r="FN44" s="150"/>
      <c r="FO44" s="150"/>
      <c r="FP44" s="855"/>
      <c r="FQ44" s="856"/>
      <c r="FR44" s="856"/>
      <c r="FS44" s="856"/>
      <c r="FT44" s="151"/>
      <c r="FU44" s="147"/>
      <c r="FV44" s="148"/>
      <c r="FW44" s="148"/>
      <c r="FX44" s="148"/>
      <c r="FY44" s="148"/>
      <c r="FZ44" s="148"/>
      <c r="GA44" s="149"/>
      <c r="GB44" s="150"/>
      <c r="GC44" s="150"/>
      <c r="GD44" s="150"/>
      <c r="GE44" s="150"/>
      <c r="GF44" s="150"/>
      <c r="GG44" s="855"/>
      <c r="GH44" s="856"/>
      <c r="GI44" s="856"/>
      <c r="GJ44" s="856"/>
      <c r="GK44" s="151"/>
      <c r="GL44" s="147"/>
      <c r="GM44" s="148"/>
      <c r="GN44" s="148"/>
      <c r="GO44" s="148"/>
      <c r="GP44" s="148"/>
      <c r="GQ44" s="148"/>
      <c r="GR44" s="149"/>
      <c r="GS44" s="150"/>
      <c r="GT44" s="150"/>
      <c r="GU44" s="150"/>
      <c r="GV44" s="152"/>
      <c r="GW44" s="22"/>
    </row>
    <row r="45" spans="1:205" ht="14.45" hidden="1" customHeight="1">
      <c r="A45" s="22"/>
      <c r="B45" s="857"/>
      <c r="C45" s="858"/>
      <c r="D45" s="858"/>
      <c r="E45" s="858"/>
      <c r="F45" s="153"/>
      <c r="G45" s="154"/>
      <c r="H45" s="154"/>
      <c r="I45" s="155"/>
      <c r="J45" s="155"/>
      <c r="K45" s="155"/>
      <c r="L45" s="155"/>
      <c r="M45" s="156"/>
      <c r="N45" s="150"/>
      <c r="O45" s="150"/>
      <c r="P45" s="150"/>
      <c r="Q45" s="150"/>
      <c r="R45" s="140"/>
      <c r="S45" s="857"/>
      <c r="T45" s="858"/>
      <c r="U45" s="858"/>
      <c r="V45" s="858"/>
      <c r="W45" s="156"/>
      <c r="X45" s="154"/>
      <c r="Y45" s="154"/>
      <c r="Z45" s="155"/>
      <c r="AA45" s="155"/>
      <c r="AB45" s="155"/>
      <c r="AC45" s="155"/>
      <c r="AD45" s="156"/>
      <c r="AE45" s="150"/>
      <c r="AF45" s="150"/>
      <c r="AG45" s="150"/>
      <c r="AH45" s="150"/>
      <c r="AI45" s="140"/>
      <c r="AJ45" s="857"/>
      <c r="AK45" s="858"/>
      <c r="AL45" s="858"/>
      <c r="AM45" s="858"/>
      <c r="AN45" s="156"/>
      <c r="AO45" s="154"/>
      <c r="AP45" s="154"/>
      <c r="AQ45" s="155"/>
      <c r="AR45" s="155"/>
      <c r="AS45" s="155"/>
      <c r="AT45" s="155"/>
      <c r="AU45" s="156"/>
      <c r="AV45" s="150"/>
      <c r="AW45" s="150"/>
      <c r="AX45" s="150"/>
      <c r="AY45" s="150"/>
      <c r="AZ45" s="140"/>
      <c r="BA45" s="857"/>
      <c r="BB45" s="858"/>
      <c r="BC45" s="858"/>
      <c r="BD45" s="858"/>
      <c r="BE45" s="156"/>
      <c r="BF45" s="154"/>
      <c r="BG45" s="154"/>
      <c r="BH45" s="155"/>
      <c r="BI45" s="155"/>
      <c r="BJ45" s="155"/>
      <c r="BK45" s="155"/>
      <c r="BL45" s="156"/>
      <c r="BM45" s="150"/>
      <c r="BN45" s="150"/>
      <c r="BO45" s="150"/>
      <c r="BP45" s="150"/>
      <c r="BQ45" s="140"/>
      <c r="BR45" s="857"/>
      <c r="BS45" s="858"/>
      <c r="BT45" s="858"/>
      <c r="BU45" s="858"/>
      <c r="BV45" s="156"/>
      <c r="BW45" s="154"/>
      <c r="BX45" s="154"/>
      <c r="BY45" s="155"/>
      <c r="BZ45" s="155"/>
      <c r="CA45" s="155"/>
      <c r="CB45" s="155"/>
      <c r="CC45" s="156"/>
      <c r="CD45" s="150"/>
      <c r="CE45" s="150"/>
      <c r="CF45" s="150"/>
      <c r="CG45" s="150"/>
      <c r="CH45" s="140"/>
      <c r="CI45" s="857"/>
      <c r="CJ45" s="858"/>
      <c r="CK45" s="858"/>
      <c r="CL45" s="858"/>
      <c r="CM45" s="156"/>
      <c r="CN45" s="154"/>
      <c r="CO45" s="154"/>
      <c r="CP45" s="155"/>
      <c r="CQ45" s="155"/>
      <c r="CR45" s="155"/>
      <c r="CS45" s="155"/>
      <c r="CT45" s="156"/>
      <c r="CU45" s="150"/>
      <c r="CV45" s="150"/>
      <c r="CW45" s="150"/>
      <c r="CX45" s="150"/>
      <c r="CY45" s="140"/>
      <c r="CZ45" s="857"/>
      <c r="DA45" s="858"/>
      <c r="DB45" s="858"/>
      <c r="DC45" s="858"/>
      <c r="DD45" s="156"/>
      <c r="DE45" s="154"/>
      <c r="DF45" s="154"/>
      <c r="DG45" s="155"/>
      <c r="DH45" s="155"/>
      <c r="DI45" s="155"/>
      <c r="DJ45" s="155"/>
      <c r="DK45" s="156"/>
      <c r="DL45" s="150"/>
      <c r="DM45" s="150"/>
      <c r="DN45" s="150"/>
      <c r="DO45" s="150"/>
      <c r="DP45" s="140"/>
      <c r="DQ45" s="857"/>
      <c r="DR45" s="858"/>
      <c r="DS45" s="858"/>
      <c r="DT45" s="858"/>
      <c r="DU45" s="156"/>
      <c r="DV45" s="154"/>
      <c r="DW45" s="154"/>
      <c r="DX45" s="155"/>
      <c r="DY45" s="155"/>
      <c r="DZ45" s="155"/>
      <c r="EA45" s="155"/>
      <c r="EB45" s="156"/>
      <c r="EC45" s="150"/>
      <c r="ED45" s="150"/>
      <c r="EE45" s="150"/>
      <c r="EF45" s="150"/>
      <c r="EG45" s="140"/>
      <c r="EH45" s="857"/>
      <c r="EI45" s="858"/>
      <c r="EJ45" s="858"/>
      <c r="EK45" s="858"/>
      <c r="EL45" s="156"/>
      <c r="EM45" s="154"/>
      <c r="EN45" s="154"/>
      <c r="EO45" s="155"/>
      <c r="EP45" s="155"/>
      <c r="EQ45" s="155"/>
      <c r="ER45" s="155"/>
      <c r="ES45" s="156"/>
      <c r="ET45" s="150"/>
      <c r="EU45" s="150"/>
      <c r="EV45" s="150"/>
      <c r="EW45" s="150"/>
      <c r="EX45" s="140"/>
      <c r="EY45" s="857"/>
      <c r="EZ45" s="858"/>
      <c r="FA45" s="858"/>
      <c r="FB45" s="858"/>
      <c r="FC45" s="156"/>
      <c r="FD45" s="154"/>
      <c r="FE45" s="154"/>
      <c r="FF45" s="155"/>
      <c r="FG45" s="155"/>
      <c r="FH45" s="155"/>
      <c r="FI45" s="155"/>
      <c r="FJ45" s="156"/>
      <c r="FK45" s="150"/>
      <c r="FL45" s="150"/>
      <c r="FM45" s="150"/>
      <c r="FN45" s="150"/>
      <c r="FO45" s="140"/>
      <c r="FP45" s="857"/>
      <c r="FQ45" s="858"/>
      <c r="FR45" s="858"/>
      <c r="FS45" s="858"/>
      <c r="FT45" s="156"/>
      <c r="FU45" s="154"/>
      <c r="FV45" s="154"/>
      <c r="FW45" s="155"/>
      <c r="FX45" s="155"/>
      <c r="FY45" s="155"/>
      <c r="FZ45" s="155"/>
      <c r="GA45" s="156"/>
      <c r="GB45" s="150"/>
      <c r="GC45" s="150"/>
      <c r="GD45" s="150"/>
      <c r="GE45" s="150"/>
      <c r="GF45" s="140"/>
      <c r="GG45" s="857"/>
      <c r="GH45" s="858"/>
      <c r="GI45" s="858"/>
      <c r="GJ45" s="858"/>
      <c r="GK45" s="156"/>
      <c r="GL45" s="154"/>
      <c r="GM45" s="154"/>
      <c r="GN45" s="155"/>
      <c r="GO45" s="155"/>
      <c r="GP45" s="155"/>
      <c r="GQ45" s="155"/>
      <c r="GR45" s="156"/>
      <c r="GS45" s="150"/>
      <c r="GT45" s="150"/>
      <c r="GU45" s="150"/>
      <c r="GV45" s="152"/>
      <c r="GW45" s="22"/>
    </row>
    <row r="46" spans="1:205" ht="20.05" customHeight="1" thickBot="1">
      <c r="A46" s="22"/>
      <c r="B46" s="859" t="str">
        <f>B7</f>
        <v>Wearside</v>
      </c>
      <c r="C46" s="860"/>
      <c r="D46" s="860"/>
      <c r="E46" s="860"/>
      <c r="F46" s="861"/>
      <c r="G46" s="157"/>
      <c r="H46" s="158" t="s">
        <v>79</v>
      </c>
      <c r="I46" s="758"/>
      <c r="J46" s="758"/>
      <c r="K46" s="758"/>
      <c r="L46" s="372">
        <f>[8]R16!$D$18</f>
        <v>23</v>
      </c>
      <c r="M46" s="159"/>
      <c r="N46" s="160"/>
      <c r="O46" s="160"/>
      <c r="P46" s="161" t="s">
        <v>3</v>
      </c>
      <c r="Q46" s="160"/>
      <c r="R46" s="140"/>
      <c r="S46" s="162"/>
      <c r="T46" s="163" t="s">
        <v>80</v>
      </c>
      <c r="U46" s="342" t="s">
        <v>81</v>
      </c>
      <c r="V46" s="150"/>
      <c r="W46" s="158" t="s">
        <v>82</v>
      </c>
      <c r="X46" s="157"/>
      <c r="Y46" s="158" t="s">
        <v>79</v>
      </c>
      <c r="Z46" s="758"/>
      <c r="AA46" s="758"/>
      <c r="AB46" s="758"/>
      <c r="AC46" s="372">
        <f>[8]R16!$D$19</f>
        <v>18</v>
      </c>
      <c r="AD46" s="159"/>
      <c r="AE46" s="160"/>
      <c r="AF46" s="160"/>
      <c r="AG46" s="161" t="s">
        <v>3</v>
      </c>
      <c r="AH46" s="160"/>
      <c r="AI46" s="140"/>
      <c r="AJ46" s="162"/>
      <c r="AK46" s="163" t="s">
        <v>80</v>
      </c>
      <c r="AL46" s="342" t="s">
        <v>81</v>
      </c>
      <c r="AM46" s="150"/>
      <c r="AN46" s="158" t="s">
        <v>82</v>
      </c>
      <c r="AO46" s="157"/>
      <c r="AP46" s="158" t="s">
        <v>79</v>
      </c>
      <c r="AQ46" s="758"/>
      <c r="AR46" s="758"/>
      <c r="AS46" s="758"/>
      <c r="AT46" s="372">
        <f>[8]R16!$D$20</f>
        <v>12</v>
      </c>
      <c r="AU46" s="159"/>
      <c r="AV46" s="160"/>
      <c r="AW46" s="160"/>
      <c r="AX46" s="161" t="s">
        <v>3</v>
      </c>
      <c r="AY46" s="160"/>
      <c r="AZ46" s="140"/>
      <c r="BA46" s="162"/>
      <c r="BB46" s="163" t="s">
        <v>80</v>
      </c>
      <c r="BC46" s="342" t="s">
        <v>81</v>
      </c>
      <c r="BD46" s="150"/>
      <c r="BE46" s="158" t="s">
        <v>82</v>
      </c>
      <c r="BF46" s="157"/>
      <c r="BG46" s="158" t="s">
        <v>79</v>
      </c>
      <c r="BH46" s="758"/>
      <c r="BI46" s="758"/>
      <c r="BJ46" s="758"/>
      <c r="BK46" s="372">
        <f>[8]R16!$D$21</f>
        <v>24</v>
      </c>
      <c r="BL46" s="159"/>
      <c r="BM46" s="160"/>
      <c r="BN46" s="160"/>
      <c r="BO46" s="161" t="s">
        <v>3</v>
      </c>
      <c r="BP46" s="160"/>
      <c r="BQ46" s="140"/>
      <c r="BR46" s="162"/>
      <c r="BS46" s="163" t="s">
        <v>80</v>
      </c>
      <c r="BT46" s="342" t="s">
        <v>81</v>
      </c>
      <c r="BU46" s="150"/>
      <c r="BV46" s="158" t="s">
        <v>82</v>
      </c>
      <c r="BW46" s="157"/>
      <c r="BX46" s="158" t="s">
        <v>79</v>
      </c>
      <c r="BY46" s="758"/>
      <c r="BZ46" s="758"/>
      <c r="CA46" s="758"/>
      <c r="CB46" s="372">
        <f>[8]R16!$D$22</f>
        <v>16</v>
      </c>
      <c r="CC46" s="159"/>
      <c r="CD46" s="160"/>
      <c r="CE46" s="160"/>
      <c r="CF46" s="161" t="s">
        <v>3</v>
      </c>
      <c r="CG46" s="160"/>
      <c r="CH46" s="140"/>
      <c r="CI46" s="162"/>
      <c r="CJ46" s="163" t="s">
        <v>80</v>
      </c>
      <c r="CK46" s="342" t="s">
        <v>81</v>
      </c>
      <c r="CL46" s="150"/>
      <c r="CM46" s="158" t="s">
        <v>82</v>
      </c>
      <c r="CN46" s="157"/>
      <c r="CO46" s="158" t="s">
        <v>79</v>
      </c>
      <c r="CP46" s="758"/>
      <c r="CQ46" s="758"/>
      <c r="CR46" s="758"/>
      <c r="CS46" s="372">
        <f>[8]R16!$D$23</f>
        <v>18</v>
      </c>
      <c r="CT46" s="159"/>
      <c r="CU46" s="160"/>
      <c r="CV46" s="160"/>
      <c r="CW46" s="161" t="s">
        <v>3</v>
      </c>
      <c r="CX46" s="160"/>
      <c r="CY46" s="140"/>
      <c r="CZ46" s="162"/>
      <c r="DA46" s="163" t="s">
        <v>80</v>
      </c>
      <c r="DB46" s="342" t="s">
        <v>81</v>
      </c>
      <c r="DC46" s="150"/>
      <c r="DD46" s="158" t="s">
        <v>82</v>
      </c>
      <c r="DE46" s="157"/>
      <c r="DF46" s="158" t="s">
        <v>79</v>
      </c>
      <c r="DG46" s="758"/>
      <c r="DH46" s="758"/>
      <c r="DI46" s="758"/>
      <c r="DJ46" s="372">
        <f>[8]R16!$D$24</f>
        <v>21</v>
      </c>
      <c r="DK46" s="159"/>
      <c r="DL46" s="160"/>
      <c r="DM46" s="160"/>
      <c r="DN46" s="161" t="s">
        <v>3</v>
      </c>
      <c r="DO46" s="160"/>
      <c r="DP46" s="140"/>
      <c r="DQ46" s="162"/>
      <c r="DR46" s="163" t="s">
        <v>80</v>
      </c>
      <c r="DS46" s="342" t="s">
        <v>81</v>
      </c>
      <c r="DT46" s="150"/>
      <c r="DU46" s="158" t="s">
        <v>82</v>
      </c>
      <c r="DV46" s="157"/>
      <c r="DW46" s="158" t="s">
        <v>79</v>
      </c>
      <c r="DX46" s="758"/>
      <c r="DY46" s="758"/>
      <c r="DZ46" s="758"/>
      <c r="EA46" s="372">
        <f>[8]R16!$D$25</f>
        <v>21</v>
      </c>
      <c r="EB46" s="159"/>
      <c r="EC46" s="160"/>
      <c r="ED46" s="160"/>
      <c r="EE46" s="161" t="s">
        <v>3</v>
      </c>
      <c r="EF46" s="160"/>
      <c r="EG46" s="140"/>
      <c r="EH46" s="162"/>
      <c r="EI46" s="163" t="s">
        <v>80</v>
      </c>
      <c r="EJ46" s="342" t="s">
        <v>81</v>
      </c>
      <c r="EK46" s="150"/>
      <c r="EL46" s="158" t="s">
        <v>82</v>
      </c>
      <c r="EM46" s="157"/>
      <c r="EN46" s="158" t="s">
        <v>79</v>
      </c>
      <c r="EO46" s="758"/>
      <c r="EP46" s="758"/>
      <c r="EQ46" s="758"/>
      <c r="ER46" s="372">
        <f>[8]R16!$D$26</f>
        <v>15</v>
      </c>
      <c r="ES46" s="159"/>
      <c r="ET46" s="160"/>
      <c r="EU46" s="160"/>
      <c r="EV46" s="161" t="s">
        <v>3</v>
      </c>
      <c r="EW46" s="160"/>
      <c r="EX46" s="140"/>
      <c r="EY46" s="162"/>
      <c r="EZ46" s="163"/>
      <c r="FA46" s="342" t="s">
        <v>81</v>
      </c>
      <c r="FB46" s="150"/>
      <c r="FC46" s="158" t="s">
        <v>82</v>
      </c>
      <c r="FD46" s="157"/>
      <c r="FE46" s="158" t="s">
        <v>79</v>
      </c>
      <c r="FF46" s="758"/>
      <c r="FG46" s="758"/>
      <c r="FH46" s="758"/>
      <c r="FI46" s="372">
        <f>[8]R16!$D$27</f>
        <v>12</v>
      </c>
      <c r="FJ46" s="159"/>
      <c r="FK46" s="160"/>
      <c r="FL46" s="160"/>
      <c r="FM46" s="161" t="s">
        <v>3</v>
      </c>
      <c r="FN46" s="160"/>
      <c r="FO46" s="140"/>
      <c r="FP46" s="162"/>
      <c r="FQ46" s="163"/>
      <c r="FR46" s="342" t="s">
        <v>81</v>
      </c>
      <c r="FS46" s="150"/>
      <c r="FT46" s="158" t="s">
        <v>82</v>
      </c>
      <c r="FU46" s="157"/>
      <c r="FV46" s="158" t="s">
        <v>79</v>
      </c>
      <c r="FW46" s="758"/>
      <c r="FX46" s="758"/>
      <c r="FY46" s="758"/>
      <c r="FZ46" s="372">
        <f>[8]R16!$D$28</f>
        <v>28</v>
      </c>
      <c r="GA46" s="159"/>
      <c r="GB46" s="160"/>
      <c r="GC46" s="160"/>
      <c r="GD46" s="161" t="s">
        <v>3</v>
      </c>
      <c r="GE46" s="160"/>
      <c r="GF46" s="140"/>
      <c r="GG46" s="162"/>
      <c r="GH46" s="163"/>
      <c r="GI46" s="342" t="s">
        <v>81</v>
      </c>
      <c r="GJ46" s="150"/>
      <c r="GK46" s="158" t="s">
        <v>82</v>
      </c>
      <c r="GL46" s="157"/>
      <c r="GM46" s="158" t="s">
        <v>79</v>
      </c>
      <c r="GN46" s="758"/>
      <c r="GO46" s="758"/>
      <c r="GP46" s="758"/>
      <c r="GQ46" s="372">
        <f>[8]R16!$D$29</f>
        <v>19</v>
      </c>
      <c r="GR46" s="159"/>
      <c r="GS46" s="160"/>
      <c r="GT46" s="160"/>
      <c r="GU46" s="161" t="s">
        <v>3</v>
      </c>
      <c r="GV46" s="164"/>
      <c r="GW46" s="22"/>
    </row>
    <row r="47" spans="1:205" ht="4.95" customHeight="1" thickBot="1">
      <c r="A47" s="22"/>
      <c r="B47" s="343"/>
      <c r="C47" s="165"/>
      <c r="D47" s="344" t="s">
        <v>83</v>
      </c>
      <c r="E47" s="166"/>
      <c r="F47" s="152"/>
      <c r="G47" s="150"/>
      <c r="H47" s="150"/>
      <c r="I47" s="156"/>
      <c r="J47" s="156"/>
      <c r="K47" s="156"/>
      <c r="L47" s="156"/>
      <c r="M47" s="156"/>
      <c r="N47" s="167"/>
      <c r="O47" s="167"/>
      <c r="P47" s="167"/>
      <c r="Q47" s="150"/>
      <c r="R47" s="140"/>
      <c r="S47" s="345" t="s">
        <v>84</v>
      </c>
      <c r="T47" s="168" t="s">
        <v>60</v>
      </c>
      <c r="U47" s="346" t="s">
        <v>83</v>
      </c>
      <c r="V47" s="166"/>
      <c r="W47" s="150"/>
      <c r="X47" s="150"/>
      <c r="Y47" s="150"/>
      <c r="Z47" s="156"/>
      <c r="AA47" s="156"/>
      <c r="AB47" s="156"/>
      <c r="AC47" s="156"/>
      <c r="AD47" s="156"/>
      <c r="AE47" s="167"/>
      <c r="AF47" s="167"/>
      <c r="AG47" s="167"/>
      <c r="AH47" s="150"/>
      <c r="AI47" s="140"/>
      <c r="AJ47" s="345" t="s">
        <v>84</v>
      </c>
      <c r="AK47" s="168" t="s">
        <v>60</v>
      </c>
      <c r="AL47" s="346" t="s">
        <v>83</v>
      </c>
      <c r="AM47" s="166"/>
      <c r="AN47" s="150"/>
      <c r="AO47" s="150"/>
      <c r="AP47" s="150"/>
      <c r="AQ47" s="156"/>
      <c r="AR47" s="156"/>
      <c r="AS47" s="156"/>
      <c r="AT47" s="156"/>
      <c r="AU47" s="156"/>
      <c r="AV47" s="167"/>
      <c r="AW47" s="167"/>
      <c r="AX47" s="167"/>
      <c r="AY47" s="150"/>
      <c r="AZ47" s="140"/>
      <c r="BA47" s="345" t="s">
        <v>84</v>
      </c>
      <c r="BB47" s="168" t="s">
        <v>60</v>
      </c>
      <c r="BC47" s="346" t="s">
        <v>83</v>
      </c>
      <c r="BD47" s="166"/>
      <c r="BE47" s="150"/>
      <c r="BF47" s="150"/>
      <c r="BG47" s="150"/>
      <c r="BH47" s="156"/>
      <c r="BI47" s="156"/>
      <c r="BJ47" s="156"/>
      <c r="BK47" s="156"/>
      <c r="BL47" s="156"/>
      <c r="BM47" s="167"/>
      <c r="BN47" s="167"/>
      <c r="BO47" s="167"/>
      <c r="BP47" s="150"/>
      <c r="BQ47" s="140"/>
      <c r="BR47" s="345" t="s">
        <v>84</v>
      </c>
      <c r="BS47" s="168" t="s">
        <v>60</v>
      </c>
      <c r="BT47" s="346" t="s">
        <v>83</v>
      </c>
      <c r="BU47" s="166"/>
      <c r="BV47" s="150"/>
      <c r="BW47" s="150"/>
      <c r="BX47" s="150"/>
      <c r="BY47" s="156"/>
      <c r="BZ47" s="156"/>
      <c r="CA47" s="156"/>
      <c r="CB47" s="156"/>
      <c r="CC47" s="156"/>
      <c r="CD47" s="167"/>
      <c r="CE47" s="167"/>
      <c r="CF47" s="167"/>
      <c r="CG47" s="150"/>
      <c r="CH47" s="140"/>
      <c r="CI47" s="345" t="s">
        <v>84</v>
      </c>
      <c r="CJ47" s="168" t="s">
        <v>60</v>
      </c>
      <c r="CK47" s="346" t="s">
        <v>83</v>
      </c>
      <c r="CL47" s="166"/>
      <c r="CM47" s="150"/>
      <c r="CN47" s="150"/>
      <c r="CO47" s="150"/>
      <c r="CP47" s="156"/>
      <c r="CQ47" s="156"/>
      <c r="CR47" s="156"/>
      <c r="CS47" s="156"/>
      <c r="CT47" s="156"/>
      <c r="CU47" s="167"/>
      <c r="CV47" s="167"/>
      <c r="CW47" s="167"/>
      <c r="CX47" s="150"/>
      <c r="CY47" s="140"/>
      <c r="CZ47" s="345" t="s">
        <v>84</v>
      </c>
      <c r="DA47" s="168" t="s">
        <v>60</v>
      </c>
      <c r="DB47" s="346" t="s">
        <v>83</v>
      </c>
      <c r="DC47" s="166"/>
      <c r="DD47" s="150"/>
      <c r="DE47" s="150"/>
      <c r="DF47" s="150"/>
      <c r="DG47" s="156"/>
      <c r="DH47" s="156"/>
      <c r="DI47" s="156"/>
      <c r="DJ47" s="156"/>
      <c r="DK47" s="156"/>
      <c r="DL47" s="167"/>
      <c r="DM47" s="167"/>
      <c r="DN47" s="167"/>
      <c r="DO47" s="150"/>
      <c r="DP47" s="140"/>
      <c r="DQ47" s="345" t="s">
        <v>84</v>
      </c>
      <c r="DR47" s="168" t="s">
        <v>60</v>
      </c>
      <c r="DS47" s="346" t="s">
        <v>83</v>
      </c>
      <c r="DT47" s="166"/>
      <c r="DU47" s="150"/>
      <c r="DV47" s="150"/>
      <c r="DW47" s="150"/>
      <c r="DX47" s="156"/>
      <c r="DY47" s="156"/>
      <c r="DZ47" s="156"/>
      <c r="EA47" s="156"/>
      <c r="EB47" s="156"/>
      <c r="EC47" s="167"/>
      <c r="ED47" s="167"/>
      <c r="EE47" s="167"/>
      <c r="EF47" s="150"/>
      <c r="EG47" s="140"/>
      <c r="EH47" s="345" t="s">
        <v>84</v>
      </c>
      <c r="EI47" s="168" t="s">
        <v>60</v>
      </c>
      <c r="EJ47" s="346" t="s">
        <v>83</v>
      </c>
      <c r="EK47" s="166"/>
      <c r="EL47" s="150"/>
      <c r="EM47" s="150"/>
      <c r="EN47" s="150"/>
      <c r="EO47" s="156"/>
      <c r="EP47" s="156"/>
      <c r="EQ47" s="156"/>
      <c r="ER47" s="156"/>
      <c r="ES47" s="156"/>
      <c r="ET47" s="167"/>
      <c r="EU47" s="167"/>
      <c r="EV47" s="167"/>
      <c r="EW47" s="150"/>
      <c r="EX47" s="140"/>
      <c r="EY47" s="345"/>
      <c r="EZ47" s="168"/>
      <c r="FA47" s="346" t="s">
        <v>83</v>
      </c>
      <c r="FB47" s="166"/>
      <c r="FC47" s="150"/>
      <c r="FD47" s="150"/>
      <c r="FE47" s="150"/>
      <c r="FF47" s="156"/>
      <c r="FG47" s="156"/>
      <c r="FH47" s="156"/>
      <c r="FI47" s="156"/>
      <c r="FJ47" s="156"/>
      <c r="FK47" s="167"/>
      <c r="FL47" s="167"/>
      <c r="FM47" s="167"/>
      <c r="FN47" s="150"/>
      <c r="FO47" s="140"/>
      <c r="FP47" s="345"/>
      <c r="FQ47" s="168"/>
      <c r="FR47" s="346" t="s">
        <v>83</v>
      </c>
      <c r="FS47" s="166"/>
      <c r="FT47" s="150"/>
      <c r="FU47" s="150"/>
      <c r="FV47" s="150"/>
      <c r="FW47" s="156"/>
      <c r="FX47" s="156"/>
      <c r="FY47" s="156"/>
      <c r="FZ47" s="156"/>
      <c r="GA47" s="156"/>
      <c r="GB47" s="167"/>
      <c r="GC47" s="167"/>
      <c r="GD47" s="167"/>
      <c r="GE47" s="150"/>
      <c r="GF47" s="140"/>
      <c r="GG47" s="345"/>
      <c r="GH47" s="168"/>
      <c r="GI47" s="346" t="s">
        <v>83</v>
      </c>
      <c r="GJ47" s="166"/>
      <c r="GK47" s="150"/>
      <c r="GL47" s="150"/>
      <c r="GM47" s="150"/>
      <c r="GN47" s="156"/>
      <c r="GO47" s="156"/>
      <c r="GP47" s="156"/>
      <c r="GQ47" s="156"/>
      <c r="GR47" s="156"/>
      <c r="GS47" s="167"/>
      <c r="GT47" s="167"/>
      <c r="GU47" s="167"/>
      <c r="GV47" s="152"/>
      <c r="GW47" s="22"/>
    </row>
    <row r="48" spans="1:205" s="190" customFormat="1" ht="28.05" customHeight="1" thickBot="1">
      <c r="A48" s="169"/>
      <c r="B48" s="170" t="s">
        <v>85</v>
      </c>
      <c r="C48" s="171" t="s">
        <v>86</v>
      </c>
      <c r="D48" s="171" t="s">
        <v>86</v>
      </c>
      <c r="E48" s="172" t="s">
        <v>87</v>
      </c>
      <c r="F48" s="173" t="s">
        <v>88</v>
      </c>
      <c r="G48" s="174"/>
      <c r="H48" s="175" t="s">
        <v>89</v>
      </c>
      <c r="I48" s="176"/>
      <c r="J48" s="177"/>
      <c r="K48" s="178"/>
      <c r="L48" s="179" t="s">
        <v>90</v>
      </c>
      <c r="M48" s="180"/>
      <c r="N48" s="181"/>
      <c r="O48" s="182"/>
      <c r="P48" s="183" t="s">
        <v>91</v>
      </c>
      <c r="Q48" s="184"/>
      <c r="R48" s="185"/>
      <c r="S48" s="170" t="s">
        <v>85</v>
      </c>
      <c r="T48" s="186" t="s">
        <v>92</v>
      </c>
      <c r="U48" s="171" t="s">
        <v>86</v>
      </c>
      <c r="V48" s="172" t="s">
        <v>87</v>
      </c>
      <c r="W48" s="187" t="s">
        <v>88</v>
      </c>
      <c r="X48" s="174"/>
      <c r="Y48" s="175" t="s">
        <v>89</v>
      </c>
      <c r="Z48" s="176"/>
      <c r="AA48" s="177"/>
      <c r="AB48" s="178"/>
      <c r="AC48" s="179" t="s">
        <v>90</v>
      </c>
      <c r="AD48" s="180"/>
      <c r="AE48" s="181"/>
      <c r="AF48" s="182"/>
      <c r="AG48" s="183" t="s">
        <v>91</v>
      </c>
      <c r="AH48" s="184"/>
      <c r="AI48" s="185"/>
      <c r="AJ48" s="170" t="s">
        <v>85</v>
      </c>
      <c r="AK48" s="186" t="s">
        <v>92</v>
      </c>
      <c r="AL48" s="171" t="s">
        <v>86</v>
      </c>
      <c r="AM48" s="172" t="s">
        <v>87</v>
      </c>
      <c r="AN48" s="187" t="s">
        <v>88</v>
      </c>
      <c r="AO48" s="174"/>
      <c r="AP48" s="175" t="s">
        <v>89</v>
      </c>
      <c r="AQ48" s="176"/>
      <c r="AR48" s="177"/>
      <c r="AS48" s="178"/>
      <c r="AT48" s="179" t="s">
        <v>90</v>
      </c>
      <c r="AU48" s="180"/>
      <c r="AV48" s="181"/>
      <c r="AW48" s="182"/>
      <c r="AX48" s="183" t="s">
        <v>91</v>
      </c>
      <c r="AY48" s="184"/>
      <c r="AZ48" s="185"/>
      <c r="BA48" s="170" t="s">
        <v>85</v>
      </c>
      <c r="BB48" s="186" t="s">
        <v>92</v>
      </c>
      <c r="BC48" s="171" t="s">
        <v>86</v>
      </c>
      <c r="BD48" s="172" t="s">
        <v>87</v>
      </c>
      <c r="BE48" s="187" t="s">
        <v>88</v>
      </c>
      <c r="BF48" s="174"/>
      <c r="BG48" s="175" t="s">
        <v>89</v>
      </c>
      <c r="BH48" s="176"/>
      <c r="BI48" s="177"/>
      <c r="BJ48" s="178"/>
      <c r="BK48" s="179" t="s">
        <v>90</v>
      </c>
      <c r="BL48" s="180"/>
      <c r="BM48" s="181"/>
      <c r="BN48" s="182"/>
      <c r="BO48" s="183" t="s">
        <v>91</v>
      </c>
      <c r="BP48" s="184"/>
      <c r="BQ48" s="185"/>
      <c r="BR48" s="170" t="s">
        <v>85</v>
      </c>
      <c r="BS48" s="186" t="s">
        <v>92</v>
      </c>
      <c r="BT48" s="171" t="s">
        <v>86</v>
      </c>
      <c r="BU48" s="172" t="s">
        <v>87</v>
      </c>
      <c r="BV48" s="187" t="s">
        <v>88</v>
      </c>
      <c r="BW48" s="174"/>
      <c r="BX48" s="175" t="s">
        <v>89</v>
      </c>
      <c r="BY48" s="176"/>
      <c r="BZ48" s="177"/>
      <c r="CA48" s="178"/>
      <c r="CB48" s="179" t="s">
        <v>90</v>
      </c>
      <c r="CC48" s="180"/>
      <c r="CD48" s="181"/>
      <c r="CE48" s="182"/>
      <c r="CF48" s="183" t="s">
        <v>91</v>
      </c>
      <c r="CG48" s="184"/>
      <c r="CH48" s="185"/>
      <c r="CI48" s="170" t="s">
        <v>85</v>
      </c>
      <c r="CJ48" s="186" t="s">
        <v>92</v>
      </c>
      <c r="CK48" s="171" t="s">
        <v>86</v>
      </c>
      <c r="CL48" s="172" t="s">
        <v>87</v>
      </c>
      <c r="CM48" s="187" t="s">
        <v>88</v>
      </c>
      <c r="CN48" s="174"/>
      <c r="CO48" s="175" t="s">
        <v>89</v>
      </c>
      <c r="CP48" s="176"/>
      <c r="CQ48" s="177"/>
      <c r="CR48" s="178"/>
      <c r="CS48" s="179" t="s">
        <v>90</v>
      </c>
      <c r="CT48" s="180"/>
      <c r="CU48" s="181"/>
      <c r="CV48" s="182"/>
      <c r="CW48" s="183" t="s">
        <v>91</v>
      </c>
      <c r="CX48" s="184"/>
      <c r="CY48" s="185"/>
      <c r="CZ48" s="170" t="s">
        <v>85</v>
      </c>
      <c r="DA48" s="186" t="s">
        <v>92</v>
      </c>
      <c r="DB48" s="171" t="s">
        <v>86</v>
      </c>
      <c r="DC48" s="172" t="s">
        <v>87</v>
      </c>
      <c r="DD48" s="187" t="s">
        <v>88</v>
      </c>
      <c r="DE48" s="174"/>
      <c r="DF48" s="175" t="s">
        <v>89</v>
      </c>
      <c r="DG48" s="176"/>
      <c r="DH48" s="177"/>
      <c r="DI48" s="178"/>
      <c r="DJ48" s="179" t="s">
        <v>90</v>
      </c>
      <c r="DK48" s="180"/>
      <c r="DL48" s="181"/>
      <c r="DM48" s="182"/>
      <c r="DN48" s="183" t="s">
        <v>91</v>
      </c>
      <c r="DO48" s="184"/>
      <c r="DP48" s="185"/>
      <c r="DQ48" s="170" t="s">
        <v>85</v>
      </c>
      <c r="DR48" s="186" t="s">
        <v>92</v>
      </c>
      <c r="DS48" s="171" t="s">
        <v>86</v>
      </c>
      <c r="DT48" s="172" t="s">
        <v>87</v>
      </c>
      <c r="DU48" s="187" t="s">
        <v>88</v>
      </c>
      <c r="DV48" s="174"/>
      <c r="DW48" s="175" t="s">
        <v>89</v>
      </c>
      <c r="DX48" s="176"/>
      <c r="DY48" s="177"/>
      <c r="DZ48" s="178"/>
      <c r="EA48" s="179" t="s">
        <v>90</v>
      </c>
      <c r="EB48" s="180"/>
      <c r="EC48" s="181"/>
      <c r="ED48" s="182"/>
      <c r="EE48" s="183" t="s">
        <v>91</v>
      </c>
      <c r="EF48" s="184"/>
      <c r="EG48" s="185"/>
      <c r="EH48" s="170" t="s">
        <v>85</v>
      </c>
      <c r="EI48" s="186" t="s">
        <v>92</v>
      </c>
      <c r="EJ48" s="171" t="s">
        <v>86</v>
      </c>
      <c r="EK48" s="172" t="s">
        <v>87</v>
      </c>
      <c r="EL48" s="187" t="s">
        <v>88</v>
      </c>
      <c r="EM48" s="174"/>
      <c r="EN48" s="175" t="s">
        <v>89</v>
      </c>
      <c r="EO48" s="176"/>
      <c r="EP48" s="177"/>
      <c r="EQ48" s="178"/>
      <c r="ER48" s="179" t="s">
        <v>90</v>
      </c>
      <c r="ES48" s="180"/>
      <c r="ET48" s="181"/>
      <c r="EU48" s="182"/>
      <c r="EV48" s="183" t="s">
        <v>91</v>
      </c>
      <c r="EW48" s="184"/>
      <c r="EX48" s="185"/>
      <c r="EY48" s="170" t="s">
        <v>85</v>
      </c>
      <c r="EZ48" s="186" t="s">
        <v>92</v>
      </c>
      <c r="FA48" s="171" t="s">
        <v>86</v>
      </c>
      <c r="FB48" s="172" t="s">
        <v>87</v>
      </c>
      <c r="FC48" s="187" t="s">
        <v>88</v>
      </c>
      <c r="FD48" s="174"/>
      <c r="FE48" s="175" t="s">
        <v>89</v>
      </c>
      <c r="FF48" s="176"/>
      <c r="FG48" s="177"/>
      <c r="FH48" s="178"/>
      <c r="FI48" s="179" t="s">
        <v>90</v>
      </c>
      <c r="FJ48" s="180"/>
      <c r="FK48" s="181"/>
      <c r="FL48" s="182"/>
      <c r="FM48" s="183" t="s">
        <v>91</v>
      </c>
      <c r="FN48" s="184"/>
      <c r="FO48" s="185"/>
      <c r="FP48" s="170" t="s">
        <v>85</v>
      </c>
      <c r="FQ48" s="186" t="s">
        <v>92</v>
      </c>
      <c r="FR48" s="171" t="s">
        <v>86</v>
      </c>
      <c r="FS48" s="172" t="s">
        <v>87</v>
      </c>
      <c r="FT48" s="187" t="s">
        <v>88</v>
      </c>
      <c r="FU48" s="174"/>
      <c r="FV48" s="175" t="s">
        <v>89</v>
      </c>
      <c r="FW48" s="176"/>
      <c r="FX48" s="177"/>
      <c r="FY48" s="178"/>
      <c r="FZ48" s="179" t="s">
        <v>90</v>
      </c>
      <c r="GA48" s="180"/>
      <c r="GB48" s="181"/>
      <c r="GC48" s="182"/>
      <c r="GD48" s="183" t="s">
        <v>91</v>
      </c>
      <c r="GE48" s="184"/>
      <c r="GF48" s="185"/>
      <c r="GG48" s="170" t="s">
        <v>85</v>
      </c>
      <c r="GH48" s="186" t="s">
        <v>92</v>
      </c>
      <c r="GI48" s="171" t="s">
        <v>86</v>
      </c>
      <c r="GJ48" s="172" t="s">
        <v>87</v>
      </c>
      <c r="GK48" s="187" t="s">
        <v>88</v>
      </c>
      <c r="GL48" s="174"/>
      <c r="GM48" s="175" t="s">
        <v>89</v>
      </c>
      <c r="GN48" s="176"/>
      <c r="GO48" s="177"/>
      <c r="GP48" s="178"/>
      <c r="GQ48" s="179" t="s">
        <v>90</v>
      </c>
      <c r="GR48" s="180"/>
      <c r="GS48" s="181"/>
      <c r="GT48" s="182"/>
      <c r="GU48" s="183" t="s">
        <v>91</v>
      </c>
      <c r="GV48" s="188"/>
      <c r="GW48" s="189"/>
    </row>
    <row r="49" spans="1:205" ht="4.95" customHeight="1">
      <c r="A49" s="22"/>
      <c r="B49" s="191"/>
      <c r="C49" s="192"/>
      <c r="D49" s="192"/>
      <c r="E49" s="165"/>
      <c r="F49" s="193"/>
      <c r="G49" s="194"/>
      <c r="H49" s="195"/>
      <c r="I49" s="195"/>
      <c r="J49" s="196"/>
      <c r="K49" s="196"/>
      <c r="L49" s="197"/>
      <c r="M49" s="198"/>
      <c r="N49" s="199"/>
      <c r="O49" s="199"/>
      <c r="P49" s="200"/>
      <c r="Q49" s="201"/>
      <c r="R49" s="140"/>
      <c r="S49" s="191"/>
      <c r="T49" s="192"/>
      <c r="U49" s="192"/>
      <c r="V49" s="165"/>
      <c r="W49" s="202"/>
      <c r="X49" s="194"/>
      <c r="Y49" s="195"/>
      <c r="Z49" s="195"/>
      <c r="AA49" s="196"/>
      <c r="AB49" s="196"/>
      <c r="AC49" s="197"/>
      <c r="AD49" s="198"/>
      <c r="AE49" s="199"/>
      <c r="AF49" s="199"/>
      <c r="AG49" s="200"/>
      <c r="AH49" s="201"/>
      <c r="AI49" s="140"/>
      <c r="AJ49" s="191"/>
      <c r="AK49" s="192"/>
      <c r="AL49" s="192"/>
      <c r="AM49" s="165"/>
      <c r="AN49" s="202"/>
      <c r="AO49" s="194"/>
      <c r="AP49" s="195"/>
      <c r="AQ49" s="195"/>
      <c r="AR49" s="196"/>
      <c r="AS49" s="196"/>
      <c r="AT49" s="197"/>
      <c r="AU49" s="198"/>
      <c r="AV49" s="199"/>
      <c r="AW49" s="199"/>
      <c r="AX49" s="200"/>
      <c r="AY49" s="201"/>
      <c r="AZ49" s="140"/>
      <c r="BA49" s="191"/>
      <c r="BB49" s="192"/>
      <c r="BC49" s="192"/>
      <c r="BD49" s="165"/>
      <c r="BE49" s="202"/>
      <c r="BF49" s="194"/>
      <c r="BG49" s="195"/>
      <c r="BH49" s="195"/>
      <c r="BI49" s="196"/>
      <c r="BJ49" s="196"/>
      <c r="BK49" s="197"/>
      <c r="BL49" s="198"/>
      <c r="BM49" s="199"/>
      <c r="BN49" s="199"/>
      <c r="BO49" s="200"/>
      <c r="BP49" s="201"/>
      <c r="BQ49" s="140"/>
      <c r="BR49" s="191"/>
      <c r="BS49" s="192"/>
      <c r="BT49" s="192"/>
      <c r="BU49" s="165"/>
      <c r="BV49" s="202"/>
      <c r="BW49" s="194"/>
      <c r="BX49" s="195"/>
      <c r="BY49" s="195"/>
      <c r="BZ49" s="196"/>
      <c r="CA49" s="196"/>
      <c r="CB49" s="197"/>
      <c r="CC49" s="198"/>
      <c r="CD49" s="199"/>
      <c r="CE49" s="199"/>
      <c r="CF49" s="200"/>
      <c r="CG49" s="201"/>
      <c r="CH49" s="140"/>
      <c r="CI49" s="191"/>
      <c r="CJ49" s="192"/>
      <c r="CK49" s="192"/>
      <c r="CL49" s="165"/>
      <c r="CM49" s="202"/>
      <c r="CN49" s="194"/>
      <c r="CO49" s="195"/>
      <c r="CP49" s="195"/>
      <c r="CQ49" s="196"/>
      <c r="CR49" s="196"/>
      <c r="CS49" s="197"/>
      <c r="CT49" s="198"/>
      <c r="CU49" s="199"/>
      <c r="CV49" s="199"/>
      <c r="CW49" s="200"/>
      <c r="CX49" s="201"/>
      <c r="CY49" s="140"/>
      <c r="CZ49" s="191"/>
      <c r="DA49" s="192"/>
      <c r="DB49" s="192"/>
      <c r="DC49" s="165"/>
      <c r="DD49" s="202"/>
      <c r="DE49" s="194"/>
      <c r="DF49" s="195"/>
      <c r="DG49" s="195"/>
      <c r="DH49" s="196"/>
      <c r="DI49" s="196"/>
      <c r="DJ49" s="197"/>
      <c r="DK49" s="198"/>
      <c r="DL49" s="199"/>
      <c r="DM49" s="199"/>
      <c r="DN49" s="200"/>
      <c r="DO49" s="201"/>
      <c r="DP49" s="140"/>
      <c r="DQ49" s="191"/>
      <c r="DR49" s="192"/>
      <c r="DS49" s="192"/>
      <c r="DT49" s="165"/>
      <c r="DU49" s="202"/>
      <c r="DV49" s="194"/>
      <c r="DW49" s="195"/>
      <c r="DX49" s="195"/>
      <c r="DY49" s="196"/>
      <c r="DZ49" s="196"/>
      <c r="EA49" s="197"/>
      <c r="EB49" s="198"/>
      <c r="EC49" s="199"/>
      <c r="ED49" s="199"/>
      <c r="EE49" s="200"/>
      <c r="EF49" s="201"/>
      <c r="EG49" s="140"/>
      <c r="EH49" s="191"/>
      <c r="EI49" s="192"/>
      <c r="EJ49" s="192"/>
      <c r="EK49" s="165"/>
      <c r="EL49" s="202"/>
      <c r="EM49" s="194"/>
      <c r="EN49" s="195"/>
      <c r="EO49" s="195"/>
      <c r="EP49" s="196"/>
      <c r="EQ49" s="196"/>
      <c r="ER49" s="197"/>
      <c r="ES49" s="198"/>
      <c r="ET49" s="199"/>
      <c r="EU49" s="199"/>
      <c r="EV49" s="200"/>
      <c r="EW49" s="201"/>
      <c r="EX49" s="140"/>
      <c r="EY49" s="191"/>
      <c r="EZ49" s="192"/>
      <c r="FA49" s="192"/>
      <c r="FB49" s="165"/>
      <c r="FC49" s="202"/>
      <c r="FD49" s="194"/>
      <c r="FE49" s="195"/>
      <c r="FF49" s="195"/>
      <c r="FG49" s="196"/>
      <c r="FH49" s="196"/>
      <c r="FI49" s="197"/>
      <c r="FJ49" s="198"/>
      <c r="FK49" s="199"/>
      <c r="FL49" s="199"/>
      <c r="FM49" s="200"/>
      <c r="FN49" s="201"/>
      <c r="FO49" s="140"/>
      <c r="FP49" s="191"/>
      <c r="FQ49" s="192"/>
      <c r="FR49" s="192"/>
      <c r="FS49" s="165"/>
      <c r="FT49" s="202"/>
      <c r="FU49" s="194"/>
      <c r="FV49" s="195"/>
      <c r="FW49" s="195"/>
      <c r="FX49" s="196"/>
      <c r="FY49" s="196"/>
      <c r="FZ49" s="197"/>
      <c r="GA49" s="198"/>
      <c r="GB49" s="199"/>
      <c r="GC49" s="199"/>
      <c r="GD49" s="200"/>
      <c r="GE49" s="201"/>
      <c r="GF49" s="140"/>
      <c r="GG49" s="191"/>
      <c r="GH49" s="192"/>
      <c r="GI49" s="192"/>
      <c r="GJ49" s="165"/>
      <c r="GK49" s="202"/>
      <c r="GL49" s="194"/>
      <c r="GM49" s="195"/>
      <c r="GN49" s="195"/>
      <c r="GO49" s="196"/>
      <c r="GP49" s="196"/>
      <c r="GQ49" s="197"/>
      <c r="GR49" s="198"/>
      <c r="GS49" s="199"/>
      <c r="GT49" s="199"/>
      <c r="GU49" s="200"/>
      <c r="GV49" s="203"/>
      <c r="GW49" s="22"/>
    </row>
    <row r="50" spans="1:205" s="225" customFormat="1" ht="16.149999999999999" customHeight="1">
      <c r="A50" s="204"/>
      <c r="B50" s="205">
        <v>1</v>
      </c>
      <c r="C50" s="206">
        <f>C11</f>
        <v>167</v>
      </c>
      <c r="D50" s="206">
        <v>381</v>
      </c>
      <c r="E50" s="207">
        <f>E11</f>
        <v>3</v>
      </c>
      <c r="F50" s="208">
        <f>F11</f>
        <v>10</v>
      </c>
      <c r="G50" s="209"/>
      <c r="H50" s="210">
        <v>1</v>
      </c>
      <c r="I50" s="211"/>
      <c r="J50" s="212">
        <f t="shared" ref="J50:K58" si="140">E50</f>
        <v>3</v>
      </c>
      <c r="K50" s="212">
        <f t="shared" si="140"/>
        <v>10</v>
      </c>
      <c r="L50" s="213">
        <v>5</v>
      </c>
      <c r="M50" s="214">
        <f>L46-K50</f>
        <v>13</v>
      </c>
      <c r="N50" s="215">
        <f t="shared" ref="N50:N58" si="141">IF(M50&lt;0,0,IF(M50&lt;18,1,IF(M50&lt;36,2,3)))</f>
        <v>1</v>
      </c>
      <c r="O50" s="216">
        <f t="shared" ref="O50:O58" si="142">J50-L50</f>
        <v>-2</v>
      </c>
      <c r="P50" s="217">
        <f t="shared" ref="P50:P58" si="143">IF(L50&lt;1,"",IF((2+O50+N50)&gt;-1,(2+O50+N50),0))</f>
        <v>1</v>
      </c>
      <c r="Q50" s="218"/>
      <c r="R50" s="219"/>
      <c r="S50" s="205">
        <v>1</v>
      </c>
      <c r="T50" s="220">
        <f>C50</f>
        <v>167</v>
      </c>
      <c r="U50" s="221">
        <v>381</v>
      </c>
      <c r="V50" s="207">
        <f>E50</f>
        <v>3</v>
      </c>
      <c r="W50" s="222">
        <f>F50</f>
        <v>10</v>
      </c>
      <c r="X50" s="209"/>
      <c r="Y50" s="210">
        <v>1</v>
      </c>
      <c r="Z50" s="211"/>
      <c r="AA50" s="212">
        <f t="shared" ref="AA50:AB58" si="144">V50</f>
        <v>3</v>
      </c>
      <c r="AB50" s="212">
        <f t="shared" si="144"/>
        <v>10</v>
      </c>
      <c r="AC50" s="676"/>
      <c r="AD50" s="677">
        <f>AC46-AB50</f>
        <v>8</v>
      </c>
      <c r="AE50" s="677">
        <f t="shared" ref="AE50:AE58" si="145">IF(AD50&lt;0,0,IF(AD50&lt;18,1,IF(AD50&lt;36,2,3)))</f>
        <v>1</v>
      </c>
      <c r="AF50" s="677">
        <f t="shared" ref="AF50:AF58" si="146">AA50-AC50</f>
        <v>3</v>
      </c>
      <c r="AG50" s="678" t="str">
        <f t="shared" ref="AG50:AG58" si="147">IF(AC50&lt;1,"",IF((2+AF50+AE50)&gt;-1,(2+AF50+AE50),0))</f>
        <v/>
      </c>
      <c r="AH50" s="218"/>
      <c r="AI50" s="219"/>
      <c r="AJ50" s="205">
        <v>1</v>
      </c>
      <c r="AK50" s="220">
        <f>T50</f>
        <v>167</v>
      </c>
      <c r="AL50" s="221">
        <v>381</v>
      </c>
      <c r="AM50" s="207">
        <f>V50</f>
        <v>3</v>
      </c>
      <c r="AN50" s="222">
        <f>W50</f>
        <v>10</v>
      </c>
      <c r="AO50" s="209"/>
      <c r="AP50" s="210">
        <v>1</v>
      </c>
      <c r="AQ50" s="211"/>
      <c r="AR50" s="212">
        <f t="shared" ref="AR50:AS58" si="148">AM50</f>
        <v>3</v>
      </c>
      <c r="AS50" s="212">
        <f t="shared" si="148"/>
        <v>10</v>
      </c>
      <c r="AT50" s="213">
        <v>3</v>
      </c>
      <c r="AU50" s="214">
        <f>AT46-AS50</f>
        <v>2</v>
      </c>
      <c r="AV50" s="215">
        <f t="shared" ref="AV50:AV58" si="149">IF(AU50&lt;0,0,IF(AU50&lt;18,1,IF(AU50&lt;36,2,3)))</f>
        <v>1</v>
      </c>
      <c r="AW50" s="216">
        <f t="shared" ref="AW50:AW58" si="150">AR50-AT50</f>
        <v>0</v>
      </c>
      <c r="AX50" s="217">
        <f t="shared" ref="AX50:AX58" si="151">IF(AT50&lt;1,"",IF((2+AW50+AV50)&gt;-1,(2+AW50+AV50),0))</f>
        <v>3</v>
      </c>
      <c r="AY50" s="218"/>
      <c r="AZ50" s="219"/>
      <c r="BA50" s="205">
        <v>1</v>
      </c>
      <c r="BB50" s="220">
        <f>AK50</f>
        <v>167</v>
      </c>
      <c r="BC50" s="221">
        <v>381</v>
      </c>
      <c r="BD50" s="207">
        <f>AM50</f>
        <v>3</v>
      </c>
      <c r="BE50" s="222">
        <f>AN50</f>
        <v>10</v>
      </c>
      <c r="BF50" s="209"/>
      <c r="BG50" s="210">
        <v>1</v>
      </c>
      <c r="BH50" s="211"/>
      <c r="BI50" s="212">
        <f t="shared" ref="BI50:BJ58" si="152">BD50</f>
        <v>3</v>
      </c>
      <c r="BJ50" s="212">
        <f t="shared" si="152"/>
        <v>10</v>
      </c>
      <c r="BK50" s="676"/>
      <c r="BL50" s="677">
        <f>BK46-BJ50</f>
        <v>14</v>
      </c>
      <c r="BM50" s="677">
        <f t="shared" ref="BM50:BM58" si="153">IF(BL50&lt;0,0,IF(BL50&lt;18,1,IF(BL50&lt;36,2,3)))</f>
        <v>1</v>
      </c>
      <c r="BN50" s="677">
        <f t="shared" ref="BN50:BN58" si="154">BI50-BK50</f>
        <v>3</v>
      </c>
      <c r="BO50" s="678" t="str">
        <f t="shared" ref="BO50:BO58" si="155">IF(BK50&lt;1,"",IF((2+BN50+BM50)&gt;-1,(2+BN50+BM50),0))</f>
        <v/>
      </c>
      <c r="BP50" s="218"/>
      <c r="BQ50" s="219"/>
      <c r="BR50" s="205">
        <v>1</v>
      </c>
      <c r="BS50" s="220">
        <f>BB50</f>
        <v>167</v>
      </c>
      <c r="BT50" s="221">
        <v>381</v>
      </c>
      <c r="BU50" s="207">
        <f>BD50</f>
        <v>3</v>
      </c>
      <c r="BV50" s="222">
        <f>BE50</f>
        <v>10</v>
      </c>
      <c r="BW50" s="209"/>
      <c r="BX50" s="210">
        <v>1</v>
      </c>
      <c r="BY50" s="211"/>
      <c r="BZ50" s="212">
        <f t="shared" ref="BZ50:CA58" si="156">BU50</f>
        <v>3</v>
      </c>
      <c r="CA50" s="212">
        <f t="shared" si="156"/>
        <v>10</v>
      </c>
      <c r="CB50" s="213">
        <v>4</v>
      </c>
      <c r="CC50" s="214">
        <f>CB46-CA50</f>
        <v>6</v>
      </c>
      <c r="CD50" s="215">
        <f t="shared" ref="CD50:CD58" si="157">IF(CC50&lt;0,0,IF(CC50&lt;18,1,IF(CC50&lt;36,2,3)))</f>
        <v>1</v>
      </c>
      <c r="CE50" s="216">
        <f t="shared" ref="CE50:CE58" si="158">BZ50-CB50</f>
        <v>-1</v>
      </c>
      <c r="CF50" s="217">
        <f t="shared" ref="CF50:CF58" si="159">IF(CB50&lt;1,"",IF((2+CE50+CD50)&gt;-1,(2+CE50+CD50),0))</f>
        <v>2</v>
      </c>
      <c r="CG50" s="218"/>
      <c r="CH50" s="219"/>
      <c r="CI50" s="205">
        <v>1</v>
      </c>
      <c r="CJ50" s="220">
        <f>BS50</f>
        <v>167</v>
      </c>
      <c r="CK50" s="221">
        <v>381</v>
      </c>
      <c r="CL50" s="207">
        <f>BU50</f>
        <v>3</v>
      </c>
      <c r="CM50" s="222">
        <f>BV50</f>
        <v>10</v>
      </c>
      <c r="CN50" s="209"/>
      <c r="CO50" s="210">
        <v>1</v>
      </c>
      <c r="CP50" s="211"/>
      <c r="CQ50" s="212">
        <f t="shared" ref="CQ50:CR58" si="160">CL50</f>
        <v>3</v>
      </c>
      <c r="CR50" s="212">
        <f t="shared" si="160"/>
        <v>10</v>
      </c>
      <c r="CS50" s="213">
        <v>6</v>
      </c>
      <c r="CT50" s="214">
        <f>CS46-CR50</f>
        <v>8</v>
      </c>
      <c r="CU50" s="215">
        <f t="shared" ref="CU50:CU58" si="161">IF(CT50&lt;0,0,IF(CT50&lt;18,1,IF(CT50&lt;36,2,3)))</f>
        <v>1</v>
      </c>
      <c r="CV50" s="216">
        <f t="shared" ref="CV50:CV58" si="162">CQ50-CS50</f>
        <v>-3</v>
      </c>
      <c r="CW50" s="217">
        <f t="shared" ref="CW50:CW58" si="163">IF(CS50&lt;1,"",IF((2+CV50+CU50)&gt;-1,(2+CV50+CU50),0))</f>
        <v>0</v>
      </c>
      <c r="CX50" s="218"/>
      <c r="CY50" s="219"/>
      <c r="CZ50" s="205">
        <v>1</v>
      </c>
      <c r="DA50" s="220">
        <f>CJ50</f>
        <v>167</v>
      </c>
      <c r="DB50" s="221">
        <v>381</v>
      </c>
      <c r="DC50" s="207">
        <f>CL50</f>
        <v>3</v>
      </c>
      <c r="DD50" s="222">
        <f>CM50</f>
        <v>10</v>
      </c>
      <c r="DE50" s="209"/>
      <c r="DF50" s="210">
        <v>1</v>
      </c>
      <c r="DG50" s="211"/>
      <c r="DH50" s="212">
        <f t="shared" ref="DH50:DI58" si="164">DC50</f>
        <v>3</v>
      </c>
      <c r="DI50" s="212">
        <f t="shared" si="164"/>
        <v>10</v>
      </c>
      <c r="DJ50" s="213">
        <v>8</v>
      </c>
      <c r="DK50" s="214">
        <f>DJ46-DI50</f>
        <v>11</v>
      </c>
      <c r="DL50" s="215">
        <f t="shared" ref="DL50:DL58" si="165">IF(DK50&lt;0,0,IF(DK50&lt;18,1,IF(DK50&lt;36,2,3)))</f>
        <v>1</v>
      </c>
      <c r="DM50" s="216">
        <f t="shared" ref="DM50:DM58" si="166">DH50-DJ50</f>
        <v>-5</v>
      </c>
      <c r="DN50" s="217">
        <f t="shared" ref="DN50:DN58" si="167">IF(DJ50&lt;1,"",IF((2+DM50+DL50)&gt;-1,(2+DM50+DL50),0))</f>
        <v>0</v>
      </c>
      <c r="DO50" s="218"/>
      <c r="DP50" s="219"/>
      <c r="DQ50" s="205">
        <v>1</v>
      </c>
      <c r="DR50" s="220">
        <f>DA50</f>
        <v>167</v>
      </c>
      <c r="DS50" s="221">
        <v>381</v>
      </c>
      <c r="DT50" s="207">
        <f>DC50</f>
        <v>3</v>
      </c>
      <c r="DU50" s="222">
        <f>DD50</f>
        <v>10</v>
      </c>
      <c r="DV50" s="209"/>
      <c r="DW50" s="210">
        <v>1</v>
      </c>
      <c r="DX50" s="211"/>
      <c r="DY50" s="212">
        <f t="shared" ref="DY50:DZ58" si="168">DT50</f>
        <v>3</v>
      </c>
      <c r="DZ50" s="212">
        <f t="shared" si="168"/>
        <v>10</v>
      </c>
      <c r="EA50" s="213">
        <v>4</v>
      </c>
      <c r="EB50" s="214">
        <f>EA46-DZ50</f>
        <v>11</v>
      </c>
      <c r="EC50" s="215">
        <f t="shared" ref="EC50:EC58" si="169">IF(EB50&lt;0,0,IF(EB50&lt;18,1,IF(EB50&lt;36,2,3)))</f>
        <v>1</v>
      </c>
      <c r="ED50" s="216">
        <f t="shared" ref="ED50:ED58" si="170">DY50-EA50</f>
        <v>-1</v>
      </c>
      <c r="EE50" s="217">
        <f t="shared" ref="EE50:EE58" si="171">IF(EA50&lt;1,"",IF((2+ED50+EC50)&gt;-1,(2+ED50+EC50),0))</f>
        <v>2</v>
      </c>
      <c r="EF50" s="218"/>
      <c r="EG50" s="219"/>
      <c r="EH50" s="205">
        <v>1</v>
      </c>
      <c r="EI50" s="220">
        <f>DR50</f>
        <v>167</v>
      </c>
      <c r="EJ50" s="221">
        <v>381</v>
      </c>
      <c r="EK50" s="207">
        <f>DT50</f>
        <v>3</v>
      </c>
      <c r="EL50" s="222">
        <f>DU50</f>
        <v>10</v>
      </c>
      <c r="EM50" s="209"/>
      <c r="EN50" s="210">
        <v>1</v>
      </c>
      <c r="EO50" s="211"/>
      <c r="EP50" s="212">
        <f t="shared" ref="EP50:EQ58" si="172">EK50</f>
        <v>3</v>
      </c>
      <c r="EQ50" s="212">
        <f t="shared" si="172"/>
        <v>10</v>
      </c>
      <c r="ER50" s="213">
        <v>3</v>
      </c>
      <c r="ES50" s="214">
        <f>ER46-EQ50</f>
        <v>5</v>
      </c>
      <c r="ET50" s="215">
        <f t="shared" ref="ET50:ET58" si="173">IF(ES50&lt;0,0,IF(ES50&lt;18,1,IF(ES50&lt;36,2,3)))</f>
        <v>1</v>
      </c>
      <c r="EU50" s="216">
        <f t="shared" ref="EU50:EU58" si="174">EP50-ER50</f>
        <v>0</v>
      </c>
      <c r="EV50" s="217">
        <f t="shared" ref="EV50:EV58" si="175">IF(ER50&lt;1,"",IF((2+EU50+ET50)&gt;-1,(2+EU50+ET50),0))</f>
        <v>3</v>
      </c>
      <c r="EW50" s="218"/>
      <c r="EX50" s="219"/>
      <c r="EY50" s="205">
        <v>1</v>
      </c>
      <c r="EZ50" s="220">
        <f>EI50</f>
        <v>167</v>
      </c>
      <c r="FA50" s="221">
        <v>381</v>
      </c>
      <c r="FB50" s="207">
        <f>EK50</f>
        <v>3</v>
      </c>
      <c r="FC50" s="222">
        <f>EL50</f>
        <v>10</v>
      </c>
      <c r="FD50" s="209"/>
      <c r="FE50" s="210">
        <v>1</v>
      </c>
      <c r="FF50" s="211"/>
      <c r="FG50" s="212">
        <f t="shared" ref="FG50:FH58" si="176">FB50</f>
        <v>3</v>
      </c>
      <c r="FH50" s="212">
        <f t="shared" si="176"/>
        <v>10</v>
      </c>
      <c r="FI50" s="213">
        <v>4</v>
      </c>
      <c r="FJ50" s="214">
        <f>FI46-FH50</f>
        <v>2</v>
      </c>
      <c r="FK50" s="215">
        <f t="shared" ref="FK50:FK58" si="177">IF(FJ50&lt;0,0,IF(FJ50&lt;18,1,IF(FJ50&lt;36,2,3)))</f>
        <v>1</v>
      </c>
      <c r="FL50" s="216">
        <f t="shared" ref="FL50:FL58" si="178">FG50-FI50</f>
        <v>-1</v>
      </c>
      <c r="FM50" s="217">
        <f t="shared" ref="FM50:FM58" si="179">IF(FI50&lt;1,"",IF((2+FL50+FK50)&gt;-1,(2+FL50+FK50),0))</f>
        <v>2</v>
      </c>
      <c r="FN50" s="218"/>
      <c r="FO50" s="219"/>
      <c r="FP50" s="205">
        <v>1</v>
      </c>
      <c r="FQ50" s="220">
        <f>EZ50</f>
        <v>167</v>
      </c>
      <c r="FR50" s="221">
        <v>381</v>
      </c>
      <c r="FS50" s="207">
        <f>FB50</f>
        <v>3</v>
      </c>
      <c r="FT50" s="222">
        <f>FC50</f>
        <v>10</v>
      </c>
      <c r="FU50" s="209"/>
      <c r="FV50" s="210">
        <v>1</v>
      </c>
      <c r="FW50" s="211"/>
      <c r="FX50" s="212">
        <f t="shared" ref="FX50:FY58" si="180">FS50</f>
        <v>3</v>
      </c>
      <c r="FY50" s="212">
        <f t="shared" si="180"/>
        <v>10</v>
      </c>
      <c r="FZ50" s="676"/>
      <c r="GA50" s="677">
        <f>FZ46-FY50</f>
        <v>18</v>
      </c>
      <c r="GB50" s="677">
        <f t="shared" ref="GB50:GB58" si="181">IF(GA50&lt;0,0,IF(GA50&lt;18,1,IF(GA50&lt;36,2,3)))</f>
        <v>2</v>
      </c>
      <c r="GC50" s="677">
        <f t="shared" ref="GC50:GC58" si="182">FX50-FZ50</f>
        <v>3</v>
      </c>
      <c r="GD50" s="678" t="str">
        <f t="shared" ref="GD50:GD58" si="183">IF(FZ50&lt;1,"",IF((2+GC50+GB50)&gt;-1,(2+GC50+GB50),0))</f>
        <v/>
      </c>
      <c r="GE50" s="218"/>
      <c r="GF50" s="219"/>
      <c r="GG50" s="205">
        <v>1</v>
      </c>
      <c r="GH50" s="220">
        <f>FQ50</f>
        <v>167</v>
      </c>
      <c r="GI50" s="221">
        <v>381</v>
      </c>
      <c r="GJ50" s="207">
        <f>FS50</f>
        <v>3</v>
      </c>
      <c r="GK50" s="222">
        <f>FT50</f>
        <v>10</v>
      </c>
      <c r="GL50" s="209"/>
      <c r="GM50" s="210">
        <v>1</v>
      </c>
      <c r="GN50" s="211"/>
      <c r="GO50" s="212">
        <f t="shared" ref="GO50:GP58" si="184">GJ50</f>
        <v>3</v>
      </c>
      <c r="GP50" s="212">
        <f t="shared" si="184"/>
        <v>10</v>
      </c>
      <c r="GQ50" s="213">
        <v>4</v>
      </c>
      <c r="GR50" s="214">
        <f>GQ46-GP50</f>
        <v>9</v>
      </c>
      <c r="GS50" s="215">
        <f t="shared" ref="GS50:GS58" si="185">IF(GR50&lt;0,0,IF(GR50&lt;18,1,IF(GR50&lt;36,2,3)))</f>
        <v>1</v>
      </c>
      <c r="GT50" s="216">
        <f t="shared" ref="GT50:GT58" si="186">GO50-GQ50</f>
        <v>-1</v>
      </c>
      <c r="GU50" s="217">
        <f t="shared" ref="GU50:GU58" si="187">IF(GQ50&lt;1,"",IF((2+GT50+GS50)&gt;-1,(2+GT50+GS50),0))</f>
        <v>2</v>
      </c>
      <c r="GV50" s="223"/>
      <c r="GW50" s="224"/>
    </row>
    <row r="51" spans="1:205" s="225" customFormat="1" ht="16.149999999999999" customHeight="1">
      <c r="A51" s="204"/>
      <c r="B51" s="205">
        <v>2</v>
      </c>
      <c r="C51" s="206">
        <f t="shared" ref="C51:C58" si="188">C12</f>
        <v>353</v>
      </c>
      <c r="D51" s="206">
        <v>381</v>
      </c>
      <c r="E51" s="207">
        <f t="shared" ref="E51:F58" si="189">E12</f>
        <v>4</v>
      </c>
      <c r="F51" s="208">
        <f t="shared" si="189"/>
        <v>16</v>
      </c>
      <c r="G51" s="209"/>
      <c r="H51" s="210">
        <v>2</v>
      </c>
      <c r="I51" s="211"/>
      <c r="J51" s="212">
        <f t="shared" si="140"/>
        <v>4</v>
      </c>
      <c r="K51" s="212">
        <f t="shared" si="140"/>
        <v>16</v>
      </c>
      <c r="L51" s="213">
        <v>5</v>
      </c>
      <c r="M51" s="214">
        <f>L46-K51</f>
        <v>7</v>
      </c>
      <c r="N51" s="215">
        <f t="shared" si="141"/>
        <v>1</v>
      </c>
      <c r="O51" s="216">
        <f t="shared" si="142"/>
        <v>-1</v>
      </c>
      <c r="P51" s="217">
        <f t="shared" si="143"/>
        <v>2</v>
      </c>
      <c r="Q51" s="218"/>
      <c r="R51" s="219"/>
      <c r="S51" s="205">
        <v>2</v>
      </c>
      <c r="T51" s="220">
        <f t="shared" ref="T51:T58" si="190">C51</f>
        <v>353</v>
      </c>
      <c r="U51" s="221">
        <v>381</v>
      </c>
      <c r="V51" s="207">
        <f t="shared" ref="V51:W58" si="191">E51</f>
        <v>4</v>
      </c>
      <c r="W51" s="222">
        <f t="shared" si="191"/>
        <v>16</v>
      </c>
      <c r="X51" s="209"/>
      <c r="Y51" s="210">
        <v>2</v>
      </c>
      <c r="Z51" s="211"/>
      <c r="AA51" s="212">
        <f t="shared" si="144"/>
        <v>4</v>
      </c>
      <c r="AB51" s="212">
        <f t="shared" si="144"/>
        <v>16</v>
      </c>
      <c r="AC51" s="676"/>
      <c r="AD51" s="677">
        <f>AC46-AB51</f>
        <v>2</v>
      </c>
      <c r="AE51" s="677">
        <f t="shared" si="145"/>
        <v>1</v>
      </c>
      <c r="AF51" s="677">
        <f t="shared" si="146"/>
        <v>4</v>
      </c>
      <c r="AG51" s="678" t="str">
        <f t="shared" si="147"/>
        <v/>
      </c>
      <c r="AH51" s="218"/>
      <c r="AI51" s="219"/>
      <c r="AJ51" s="205">
        <v>2</v>
      </c>
      <c r="AK51" s="220">
        <f t="shared" ref="AK51:AK58" si="192">T51</f>
        <v>353</v>
      </c>
      <c r="AL51" s="221">
        <v>381</v>
      </c>
      <c r="AM51" s="207">
        <f t="shared" ref="AM51:AN58" si="193">V51</f>
        <v>4</v>
      </c>
      <c r="AN51" s="222">
        <f t="shared" si="193"/>
        <v>16</v>
      </c>
      <c r="AO51" s="209"/>
      <c r="AP51" s="210">
        <v>2</v>
      </c>
      <c r="AQ51" s="211"/>
      <c r="AR51" s="212">
        <f t="shared" si="148"/>
        <v>4</v>
      </c>
      <c r="AS51" s="212">
        <f t="shared" si="148"/>
        <v>16</v>
      </c>
      <c r="AT51" s="213">
        <v>6</v>
      </c>
      <c r="AU51" s="214">
        <f>AT46-AS51</f>
        <v>-4</v>
      </c>
      <c r="AV51" s="215">
        <f t="shared" si="149"/>
        <v>0</v>
      </c>
      <c r="AW51" s="216">
        <f t="shared" si="150"/>
        <v>-2</v>
      </c>
      <c r="AX51" s="217">
        <f t="shared" si="151"/>
        <v>0</v>
      </c>
      <c r="AY51" s="218"/>
      <c r="AZ51" s="219"/>
      <c r="BA51" s="205">
        <v>2</v>
      </c>
      <c r="BB51" s="220">
        <f t="shared" ref="BB51:BB58" si="194">AK51</f>
        <v>353</v>
      </c>
      <c r="BC51" s="221">
        <v>381</v>
      </c>
      <c r="BD51" s="207">
        <f t="shared" ref="BD51:BE58" si="195">AM51</f>
        <v>4</v>
      </c>
      <c r="BE51" s="222">
        <f t="shared" si="195"/>
        <v>16</v>
      </c>
      <c r="BF51" s="209"/>
      <c r="BG51" s="210">
        <v>2</v>
      </c>
      <c r="BH51" s="211"/>
      <c r="BI51" s="212">
        <f t="shared" si="152"/>
        <v>4</v>
      </c>
      <c r="BJ51" s="212">
        <f t="shared" si="152"/>
        <v>16</v>
      </c>
      <c r="BK51" s="676"/>
      <c r="BL51" s="677">
        <f>BK46-BJ51</f>
        <v>8</v>
      </c>
      <c r="BM51" s="677">
        <f t="shared" si="153"/>
        <v>1</v>
      </c>
      <c r="BN51" s="677">
        <f t="shared" si="154"/>
        <v>4</v>
      </c>
      <c r="BO51" s="678" t="str">
        <f t="shared" si="155"/>
        <v/>
      </c>
      <c r="BP51" s="218"/>
      <c r="BQ51" s="219"/>
      <c r="BR51" s="205">
        <v>2</v>
      </c>
      <c r="BS51" s="220">
        <f t="shared" ref="BS51:BS58" si="196">BB51</f>
        <v>353</v>
      </c>
      <c r="BT51" s="221">
        <v>381</v>
      </c>
      <c r="BU51" s="207">
        <f t="shared" ref="BU51:BV58" si="197">BD51</f>
        <v>4</v>
      </c>
      <c r="BV51" s="222">
        <f t="shared" si="197"/>
        <v>16</v>
      </c>
      <c r="BW51" s="209"/>
      <c r="BX51" s="210">
        <v>2</v>
      </c>
      <c r="BY51" s="211"/>
      <c r="BZ51" s="212">
        <f t="shared" si="156"/>
        <v>4</v>
      </c>
      <c r="CA51" s="212">
        <f t="shared" si="156"/>
        <v>16</v>
      </c>
      <c r="CB51" s="213">
        <v>5</v>
      </c>
      <c r="CC51" s="214">
        <f>CB46-CA51</f>
        <v>0</v>
      </c>
      <c r="CD51" s="215">
        <f t="shared" si="157"/>
        <v>1</v>
      </c>
      <c r="CE51" s="216">
        <f t="shared" si="158"/>
        <v>-1</v>
      </c>
      <c r="CF51" s="217">
        <f t="shared" si="159"/>
        <v>2</v>
      </c>
      <c r="CG51" s="218"/>
      <c r="CH51" s="219"/>
      <c r="CI51" s="205">
        <v>2</v>
      </c>
      <c r="CJ51" s="220">
        <f t="shared" ref="CJ51:CJ58" si="198">BS51</f>
        <v>353</v>
      </c>
      <c r="CK51" s="221">
        <v>381</v>
      </c>
      <c r="CL51" s="207">
        <f t="shared" ref="CL51:CM58" si="199">BU51</f>
        <v>4</v>
      </c>
      <c r="CM51" s="222">
        <f t="shared" si="199"/>
        <v>16</v>
      </c>
      <c r="CN51" s="209"/>
      <c r="CO51" s="210">
        <v>2</v>
      </c>
      <c r="CP51" s="211"/>
      <c r="CQ51" s="212">
        <f t="shared" si="160"/>
        <v>4</v>
      </c>
      <c r="CR51" s="212">
        <f t="shared" si="160"/>
        <v>16</v>
      </c>
      <c r="CS51" s="213">
        <v>6</v>
      </c>
      <c r="CT51" s="214">
        <f>CS46-CR51</f>
        <v>2</v>
      </c>
      <c r="CU51" s="215">
        <f t="shared" si="161"/>
        <v>1</v>
      </c>
      <c r="CV51" s="216">
        <f t="shared" si="162"/>
        <v>-2</v>
      </c>
      <c r="CW51" s="217">
        <f t="shared" si="163"/>
        <v>1</v>
      </c>
      <c r="CX51" s="218"/>
      <c r="CY51" s="219"/>
      <c r="CZ51" s="205">
        <v>2</v>
      </c>
      <c r="DA51" s="220">
        <f t="shared" ref="DA51:DA58" si="200">CJ51</f>
        <v>353</v>
      </c>
      <c r="DB51" s="221">
        <v>381</v>
      </c>
      <c r="DC51" s="207">
        <f t="shared" ref="DC51:DD58" si="201">CL51</f>
        <v>4</v>
      </c>
      <c r="DD51" s="222">
        <f t="shared" si="201"/>
        <v>16</v>
      </c>
      <c r="DE51" s="209"/>
      <c r="DF51" s="210">
        <v>2</v>
      </c>
      <c r="DG51" s="211"/>
      <c r="DH51" s="212">
        <f t="shared" si="164"/>
        <v>4</v>
      </c>
      <c r="DI51" s="212">
        <f t="shared" si="164"/>
        <v>16</v>
      </c>
      <c r="DJ51" s="213">
        <v>7</v>
      </c>
      <c r="DK51" s="214">
        <f>DJ46-DI51</f>
        <v>5</v>
      </c>
      <c r="DL51" s="215">
        <f t="shared" si="165"/>
        <v>1</v>
      </c>
      <c r="DM51" s="216">
        <f t="shared" si="166"/>
        <v>-3</v>
      </c>
      <c r="DN51" s="217">
        <f t="shared" si="167"/>
        <v>0</v>
      </c>
      <c r="DO51" s="218"/>
      <c r="DP51" s="219"/>
      <c r="DQ51" s="205">
        <v>2</v>
      </c>
      <c r="DR51" s="220">
        <f t="shared" ref="DR51:DR58" si="202">DA51</f>
        <v>353</v>
      </c>
      <c r="DS51" s="221">
        <v>381</v>
      </c>
      <c r="DT51" s="207">
        <f t="shared" ref="DT51:DU58" si="203">DC51</f>
        <v>4</v>
      </c>
      <c r="DU51" s="222">
        <f t="shared" si="203"/>
        <v>16</v>
      </c>
      <c r="DV51" s="209"/>
      <c r="DW51" s="210">
        <v>2</v>
      </c>
      <c r="DX51" s="211"/>
      <c r="DY51" s="212">
        <f t="shared" si="168"/>
        <v>4</v>
      </c>
      <c r="DZ51" s="212">
        <f t="shared" si="168"/>
        <v>16</v>
      </c>
      <c r="EA51" s="213">
        <v>5</v>
      </c>
      <c r="EB51" s="214">
        <f>EA46-DZ51</f>
        <v>5</v>
      </c>
      <c r="EC51" s="215">
        <f t="shared" si="169"/>
        <v>1</v>
      </c>
      <c r="ED51" s="216">
        <f t="shared" si="170"/>
        <v>-1</v>
      </c>
      <c r="EE51" s="217">
        <f t="shared" si="171"/>
        <v>2</v>
      </c>
      <c r="EF51" s="218"/>
      <c r="EG51" s="219"/>
      <c r="EH51" s="205">
        <v>2</v>
      </c>
      <c r="EI51" s="220">
        <f t="shared" ref="EI51:EI58" si="204">DR51</f>
        <v>353</v>
      </c>
      <c r="EJ51" s="221">
        <v>381</v>
      </c>
      <c r="EK51" s="207">
        <f t="shared" ref="EK51:EL58" si="205">DT51</f>
        <v>4</v>
      </c>
      <c r="EL51" s="222">
        <f t="shared" si="205"/>
        <v>16</v>
      </c>
      <c r="EM51" s="209"/>
      <c r="EN51" s="210">
        <v>2</v>
      </c>
      <c r="EO51" s="211"/>
      <c r="EP51" s="212">
        <f t="shared" si="172"/>
        <v>4</v>
      </c>
      <c r="EQ51" s="212">
        <f t="shared" si="172"/>
        <v>16</v>
      </c>
      <c r="ER51" s="213">
        <v>6</v>
      </c>
      <c r="ES51" s="214">
        <f>ER46-EQ51</f>
        <v>-1</v>
      </c>
      <c r="ET51" s="215">
        <f t="shared" si="173"/>
        <v>0</v>
      </c>
      <c r="EU51" s="216">
        <f t="shared" si="174"/>
        <v>-2</v>
      </c>
      <c r="EV51" s="217">
        <f t="shared" si="175"/>
        <v>0</v>
      </c>
      <c r="EW51" s="218"/>
      <c r="EX51" s="219"/>
      <c r="EY51" s="205">
        <v>2</v>
      </c>
      <c r="EZ51" s="220">
        <f t="shared" ref="EZ51:EZ58" si="206">EI51</f>
        <v>353</v>
      </c>
      <c r="FA51" s="221">
        <v>381</v>
      </c>
      <c r="FB51" s="207">
        <f t="shared" ref="FB51:FC58" si="207">EK51</f>
        <v>4</v>
      </c>
      <c r="FC51" s="222">
        <f t="shared" si="207"/>
        <v>16</v>
      </c>
      <c r="FD51" s="209"/>
      <c r="FE51" s="210">
        <v>2</v>
      </c>
      <c r="FF51" s="211"/>
      <c r="FG51" s="212">
        <f t="shared" si="176"/>
        <v>4</v>
      </c>
      <c r="FH51" s="212">
        <f t="shared" si="176"/>
        <v>16</v>
      </c>
      <c r="FI51" s="213">
        <v>5</v>
      </c>
      <c r="FJ51" s="214">
        <f>FI46-FH51</f>
        <v>-4</v>
      </c>
      <c r="FK51" s="215">
        <f t="shared" si="177"/>
        <v>0</v>
      </c>
      <c r="FL51" s="216">
        <f t="shared" si="178"/>
        <v>-1</v>
      </c>
      <c r="FM51" s="217">
        <f t="shared" si="179"/>
        <v>1</v>
      </c>
      <c r="FN51" s="218"/>
      <c r="FO51" s="219"/>
      <c r="FP51" s="205">
        <v>2</v>
      </c>
      <c r="FQ51" s="220">
        <f t="shared" ref="FQ51:FQ58" si="208">EZ51</f>
        <v>353</v>
      </c>
      <c r="FR51" s="221">
        <v>381</v>
      </c>
      <c r="FS51" s="207">
        <f t="shared" ref="FS51:FT58" si="209">FB51</f>
        <v>4</v>
      </c>
      <c r="FT51" s="222">
        <f t="shared" si="209"/>
        <v>16</v>
      </c>
      <c r="FU51" s="209"/>
      <c r="FV51" s="210">
        <v>2</v>
      </c>
      <c r="FW51" s="211"/>
      <c r="FX51" s="212">
        <f t="shared" si="180"/>
        <v>4</v>
      </c>
      <c r="FY51" s="212">
        <f t="shared" si="180"/>
        <v>16</v>
      </c>
      <c r="FZ51" s="676"/>
      <c r="GA51" s="677">
        <f>FZ46-FY51</f>
        <v>12</v>
      </c>
      <c r="GB51" s="677">
        <f t="shared" si="181"/>
        <v>1</v>
      </c>
      <c r="GC51" s="677">
        <f t="shared" si="182"/>
        <v>4</v>
      </c>
      <c r="GD51" s="678" t="str">
        <f t="shared" si="183"/>
        <v/>
      </c>
      <c r="GE51" s="218"/>
      <c r="GF51" s="219"/>
      <c r="GG51" s="205">
        <v>2</v>
      </c>
      <c r="GH51" s="220">
        <f t="shared" ref="GH51:GH58" si="210">FQ51</f>
        <v>353</v>
      </c>
      <c r="GI51" s="221">
        <v>381</v>
      </c>
      <c r="GJ51" s="207">
        <f t="shared" ref="GJ51:GK58" si="211">FS51</f>
        <v>4</v>
      </c>
      <c r="GK51" s="222">
        <f t="shared" si="211"/>
        <v>16</v>
      </c>
      <c r="GL51" s="209"/>
      <c r="GM51" s="210">
        <v>2</v>
      </c>
      <c r="GN51" s="211"/>
      <c r="GO51" s="212">
        <f t="shared" si="184"/>
        <v>4</v>
      </c>
      <c r="GP51" s="212">
        <f t="shared" si="184"/>
        <v>16</v>
      </c>
      <c r="GQ51" s="213">
        <v>6</v>
      </c>
      <c r="GR51" s="214">
        <f>GQ46-GP51</f>
        <v>3</v>
      </c>
      <c r="GS51" s="215">
        <f t="shared" si="185"/>
        <v>1</v>
      </c>
      <c r="GT51" s="216">
        <f t="shared" si="186"/>
        <v>-2</v>
      </c>
      <c r="GU51" s="217">
        <f t="shared" si="187"/>
        <v>1</v>
      </c>
      <c r="GV51" s="223"/>
      <c r="GW51" s="224"/>
    </row>
    <row r="52" spans="1:205" s="225" customFormat="1" ht="16.149999999999999" customHeight="1">
      <c r="A52" s="204"/>
      <c r="B52" s="205">
        <v>3</v>
      </c>
      <c r="C52" s="206">
        <f t="shared" si="188"/>
        <v>547</v>
      </c>
      <c r="D52" s="206">
        <v>381</v>
      </c>
      <c r="E52" s="207">
        <f t="shared" si="189"/>
        <v>5</v>
      </c>
      <c r="F52" s="208">
        <f t="shared" si="189"/>
        <v>6</v>
      </c>
      <c r="G52" s="209"/>
      <c r="H52" s="210">
        <v>3</v>
      </c>
      <c r="I52" s="211"/>
      <c r="J52" s="212">
        <f t="shared" si="140"/>
        <v>5</v>
      </c>
      <c r="K52" s="212">
        <f t="shared" si="140"/>
        <v>6</v>
      </c>
      <c r="L52" s="213">
        <v>7</v>
      </c>
      <c r="M52" s="214">
        <f>L46-K52</f>
        <v>17</v>
      </c>
      <c r="N52" s="215">
        <f t="shared" si="141"/>
        <v>1</v>
      </c>
      <c r="O52" s="216">
        <f t="shared" si="142"/>
        <v>-2</v>
      </c>
      <c r="P52" s="217">
        <f t="shared" si="143"/>
        <v>1</v>
      </c>
      <c r="Q52" s="218"/>
      <c r="R52" s="219"/>
      <c r="S52" s="205">
        <v>3</v>
      </c>
      <c r="T52" s="220">
        <f t="shared" si="190"/>
        <v>547</v>
      </c>
      <c r="U52" s="221">
        <v>381</v>
      </c>
      <c r="V52" s="207">
        <f t="shared" si="191"/>
        <v>5</v>
      </c>
      <c r="W52" s="222">
        <f t="shared" si="191"/>
        <v>6</v>
      </c>
      <c r="X52" s="209"/>
      <c r="Y52" s="210">
        <v>3</v>
      </c>
      <c r="Z52" s="211"/>
      <c r="AA52" s="212">
        <f t="shared" si="144"/>
        <v>5</v>
      </c>
      <c r="AB52" s="212">
        <f t="shared" si="144"/>
        <v>6</v>
      </c>
      <c r="AC52" s="676"/>
      <c r="AD52" s="677">
        <f>AC46-AB52</f>
        <v>12</v>
      </c>
      <c r="AE52" s="677">
        <f t="shared" si="145"/>
        <v>1</v>
      </c>
      <c r="AF52" s="677">
        <f t="shared" si="146"/>
        <v>5</v>
      </c>
      <c r="AG52" s="678" t="str">
        <f t="shared" si="147"/>
        <v/>
      </c>
      <c r="AH52" s="218"/>
      <c r="AI52" s="219"/>
      <c r="AJ52" s="205">
        <v>3</v>
      </c>
      <c r="AK52" s="220">
        <f t="shared" si="192"/>
        <v>547</v>
      </c>
      <c r="AL52" s="221">
        <v>381</v>
      </c>
      <c r="AM52" s="207">
        <f t="shared" si="193"/>
        <v>5</v>
      </c>
      <c r="AN52" s="222">
        <f t="shared" si="193"/>
        <v>6</v>
      </c>
      <c r="AO52" s="209"/>
      <c r="AP52" s="210">
        <v>3</v>
      </c>
      <c r="AQ52" s="211"/>
      <c r="AR52" s="212">
        <f t="shared" si="148"/>
        <v>5</v>
      </c>
      <c r="AS52" s="212">
        <f t="shared" si="148"/>
        <v>6</v>
      </c>
      <c r="AT52" s="213">
        <v>5</v>
      </c>
      <c r="AU52" s="214">
        <f>AT46-AS52</f>
        <v>6</v>
      </c>
      <c r="AV52" s="215">
        <f t="shared" si="149"/>
        <v>1</v>
      </c>
      <c r="AW52" s="216">
        <f t="shared" si="150"/>
        <v>0</v>
      </c>
      <c r="AX52" s="217">
        <f t="shared" si="151"/>
        <v>3</v>
      </c>
      <c r="AY52" s="218"/>
      <c r="AZ52" s="219"/>
      <c r="BA52" s="205">
        <v>3</v>
      </c>
      <c r="BB52" s="220">
        <f t="shared" si="194"/>
        <v>547</v>
      </c>
      <c r="BC52" s="221">
        <v>381</v>
      </c>
      <c r="BD52" s="207">
        <f t="shared" si="195"/>
        <v>5</v>
      </c>
      <c r="BE52" s="222">
        <f t="shared" si="195"/>
        <v>6</v>
      </c>
      <c r="BF52" s="209"/>
      <c r="BG52" s="210">
        <v>3</v>
      </c>
      <c r="BH52" s="211"/>
      <c r="BI52" s="212">
        <f t="shared" si="152"/>
        <v>5</v>
      </c>
      <c r="BJ52" s="212">
        <f t="shared" si="152"/>
        <v>6</v>
      </c>
      <c r="BK52" s="676"/>
      <c r="BL52" s="677">
        <f>BK46-BJ52</f>
        <v>18</v>
      </c>
      <c r="BM52" s="677">
        <f t="shared" si="153"/>
        <v>2</v>
      </c>
      <c r="BN52" s="677">
        <f t="shared" si="154"/>
        <v>5</v>
      </c>
      <c r="BO52" s="678" t="str">
        <f t="shared" si="155"/>
        <v/>
      </c>
      <c r="BP52" s="218"/>
      <c r="BQ52" s="219"/>
      <c r="BR52" s="205">
        <v>3</v>
      </c>
      <c r="BS52" s="220">
        <f t="shared" si="196"/>
        <v>547</v>
      </c>
      <c r="BT52" s="221">
        <v>381</v>
      </c>
      <c r="BU52" s="207">
        <f t="shared" si="197"/>
        <v>5</v>
      </c>
      <c r="BV52" s="222">
        <f t="shared" si="197"/>
        <v>6</v>
      </c>
      <c r="BW52" s="209"/>
      <c r="BX52" s="210">
        <v>3</v>
      </c>
      <c r="BY52" s="211"/>
      <c r="BZ52" s="212">
        <f t="shared" si="156"/>
        <v>5</v>
      </c>
      <c r="CA52" s="212">
        <f t="shared" si="156"/>
        <v>6</v>
      </c>
      <c r="CB52" s="213">
        <v>7</v>
      </c>
      <c r="CC52" s="214">
        <f>CB46-CA52</f>
        <v>10</v>
      </c>
      <c r="CD52" s="215">
        <f t="shared" si="157"/>
        <v>1</v>
      </c>
      <c r="CE52" s="216">
        <f t="shared" si="158"/>
        <v>-2</v>
      </c>
      <c r="CF52" s="217">
        <f t="shared" si="159"/>
        <v>1</v>
      </c>
      <c r="CG52" s="218"/>
      <c r="CH52" s="219"/>
      <c r="CI52" s="205">
        <v>3</v>
      </c>
      <c r="CJ52" s="220">
        <f t="shared" si="198"/>
        <v>547</v>
      </c>
      <c r="CK52" s="221">
        <v>381</v>
      </c>
      <c r="CL52" s="207">
        <f t="shared" si="199"/>
        <v>5</v>
      </c>
      <c r="CM52" s="222">
        <f t="shared" si="199"/>
        <v>6</v>
      </c>
      <c r="CN52" s="209"/>
      <c r="CO52" s="210">
        <v>3</v>
      </c>
      <c r="CP52" s="211"/>
      <c r="CQ52" s="212">
        <f t="shared" si="160"/>
        <v>5</v>
      </c>
      <c r="CR52" s="212">
        <f t="shared" si="160"/>
        <v>6</v>
      </c>
      <c r="CS52" s="213">
        <v>8</v>
      </c>
      <c r="CT52" s="214">
        <f>CS46-CR52</f>
        <v>12</v>
      </c>
      <c r="CU52" s="215">
        <f t="shared" si="161"/>
        <v>1</v>
      </c>
      <c r="CV52" s="216">
        <f t="shared" si="162"/>
        <v>-3</v>
      </c>
      <c r="CW52" s="217">
        <f t="shared" si="163"/>
        <v>0</v>
      </c>
      <c r="CX52" s="218"/>
      <c r="CY52" s="219"/>
      <c r="CZ52" s="205">
        <v>3</v>
      </c>
      <c r="DA52" s="220">
        <f t="shared" si="200"/>
        <v>547</v>
      </c>
      <c r="DB52" s="221">
        <v>381</v>
      </c>
      <c r="DC52" s="207">
        <f t="shared" si="201"/>
        <v>5</v>
      </c>
      <c r="DD52" s="222">
        <f t="shared" si="201"/>
        <v>6</v>
      </c>
      <c r="DE52" s="209"/>
      <c r="DF52" s="210">
        <v>3</v>
      </c>
      <c r="DG52" s="211"/>
      <c r="DH52" s="212">
        <f t="shared" si="164"/>
        <v>5</v>
      </c>
      <c r="DI52" s="212">
        <f t="shared" si="164"/>
        <v>6</v>
      </c>
      <c r="DJ52" s="213">
        <v>8</v>
      </c>
      <c r="DK52" s="214">
        <f>DJ46-DI52</f>
        <v>15</v>
      </c>
      <c r="DL52" s="215">
        <f t="shared" si="165"/>
        <v>1</v>
      </c>
      <c r="DM52" s="216">
        <f t="shared" si="166"/>
        <v>-3</v>
      </c>
      <c r="DN52" s="217">
        <f t="shared" si="167"/>
        <v>0</v>
      </c>
      <c r="DO52" s="218"/>
      <c r="DP52" s="219"/>
      <c r="DQ52" s="205">
        <v>3</v>
      </c>
      <c r="DR52" s="220">
        <f t="shared" si="202"/>
        <v>547</v>
      </c>
      <c r="DS52" s="221">
        <v>381</v>
      </c>
      <c r="DT52" s="207">
        <f t="shared" si="203"/>
        <v>5</v>
      </c>
      <c r="DU52" s="222">
        <f t="shared" si="203"/>
        <v>6</v>
      </c>
      <c r="DV52" s="209"/>
      <c r="DW52" s="210">
        <v>3</v>
      </c>
      <c r="DX52" s="211"/>
      <c r="DY52" s="212">
        <f t="shared" si="168"/>
        <v>5</v>
      </c>
      <c r="DZ52" s="212">
        <f t="shared" si="168"/>
        <v>6</v>
      </c>
      <c r="EA52" s="213">
        <v>8</v>
      </c>
      <c r="EB52" s="214">
        <f>EA46-DZ52</f>
        <v>15</v>
      </c>
      <c r="EC52" s="215">
        <f t="shared" si="169"/>
        <v>1</v>
      </c>
      <c r="ED52" s="216">
        <f t="shared" si="170"/>
        <v>-3</v>
      </c>
      <c r="EE52" s="217">
        <f t="shared" si="171"/>
        <v>0</v>
      </c>
      <c r="EF52" s="218"/>
      <c r="EG52" s="219"/>
      <c r="EH52" s="205">
        <v>3</v>
      </c>
      <c r="EI52" s="220">
        <f t="shared" si="204"/>
        <v>547</v>
      </c>
      <c r="EJ52" s="221">
        <v>381</v>
      </c>
      <c r="EK52" s="207">
        <f t="shared" si="205"/>
        <v>5</v>
      </c>
      <c r="EL52" s="222">
        <f t="shared" si="205"/>
        <v>6</v>
      </c>
      <c r="EM52" s="209"/>
      <c r="EN52" s="210">
        <v>3</v>
      </c>
      <c r="EO52" s="211"/>
      <c r="EP52" s="212">
        <f t="shared" si="172"/>
        <v>5</v>
      </c>
      <c r="EQ52" s="212">
        <f t="shared" si="172"/>
        <v>6</v>
      </c>
      <c r="ER52" s="213">
        <v>7</v>
      </c>
      <c r="ES52" s="214">
        <f>ER46-EQ52</f>
        <v>9</v>
      </c>
      <c r="ET52" s="215">
        <f t="shared" si="173"/>
        <v>1</v>
      </c>
      <c r="EU52" s="216">
        <f t="shared" si="174"/>
        <v>-2</v>
      </c>
      <c r="EV52" s="217">
        <f t="shared" si="175"/>
        <v>1</v>
      </c>
      <c r="EW52" s="218"/>
      <c r="EX52" s="219"/>
      <c r="EY52" s="205">
        <v>3</v>
      </c>
      <c r="EZ52" s="220">
        <f t="shared" si="206"/>
        <v>547</v>
      </c>
      <c r="FA52" s="221">
        <v>381</v>
      </c>
      <c r="FB52" s="207">
        <f t="shared" si="207"/>
        <v>5</v>
      </c>
      <c r="FC52" s="222">
        <f t="shared" si="207"/>
        <v>6</v>
      </c>
      <c r="FD52" s="209"/>
      <c r="FE52" s="210">
        <v>3</v>
      </c>
      <c r="FF52" s="211"/>
      <c r="FG52" s="212">
        <f t="shared" si="176"/>
        <v>5</v>
      </c>
      <c r="FH52" s="212">
        <f t="shared" si="176"/>
        <v>6</v>
      </c>
      <c r="FI52" s="213">
        <v>7</v>
      </c>
      <c r="FJ52" s="214">
        <f>FI46-FH52</f>
        <v>6</v>
      </c>
      <c r="FK52" s="215">
        <f t="shared" si="177"/>
        <v>1</v>
      </c>
      <c r="FL52" s="216">
        <f t="shared" si="178"/>
        <v>-2</v>
      </c>
      <c r="FM52" s="217">
        <f t="shared" si="179"/>
        <v>1</v>
      </c>
      <c r="FN52" s="218"/>
      <c r="FO52" s="219"/>
      <c r="FP52" s="205">
        <v>3</v>
      </c>
      <c r="FQ52" s="220">
        <f t="shared" si="208"/>
        <v>547</v>
      </c>
      <c r="FR52" s="221">
        <v>381</v>
      </c>
      <c r="FS52" s="207">
        <f t="shared" si="209"/>
        <v>5</v>
      </c>
      <c r="FT52" s="222">
        <f t="shared" si="209"/>
        <v>6</v>
      </c>
      <c r="FU52" s="209"/>
      <c r="FV52" s="210">
        <v>3</v>
      </c>
      <c r="FW52" s="211"/>
      <c r="FX52" s="212">
        <f t="shared" si="180"/>
        <v>5</v>
      </c>
      <c r="FY52" s="212">
        <f t="shared" si="180"/>
        <v>6</v>
      </c>
      <c r="FZ52" s="676"/>
      <c r="GA52" s="677">
        <f>FZ46-FY52</f>
        <v>22</v>
      </c>
      <c r="GB52" s="677">
        <f t="shared" si="181"/>
        <v>2</v>
      </c>
      <c r="GC52" s="677">
        <f t="shared" si="182"/>
        <v>5</v>
      </c>
      <c r="GD52" s="678" t="str">
        <f t="shared" si="183"/>
        <v/>
      </c>
      <c r="GE52" s="218"/>
      <c r="GF52" s="219"/>
      <c r="GG52" s="205">
        <v>3</v>
      </c>
      <c r="GH52" s="220">
        <f t="shared" si="210"/>
        <v>547</v>
      </c>
      <c r="GI52" s="221">
        <v>381</v>
      </c>
      <c r="GJ52" s="207">
        <f t="shared" si="211"/>
        <v>5</v>
      </c>
      <c r="GK52" s="222">
        <f t="shared" si="211"/>
        <v>6</v>
      </c>
      <c r="GL52" s="209"/>
      <c r="GM52" s="210">
        <v>3</v>
      </c>
      <c r="GN52" s="211"/>
      <c r="GO52" s="212">
        <f t="shared" si="184"/>
        <v>5</v>
      </c>
      <c r="GP52" s="212">
        <f t="shared" si="184"/>
        <v>6</v>
      </c>
      <c r="GQ52" s="213">
        <v>6</v>
      </c>
      <c r="GR52" s="214">
        <f>GQ46-GP52</f>
        <v>13</v>
      </c>
      <c r="GS52" s="215">
        <f t="shared" si="185"/>
        <v>1</v>
      </c>
      <c r="GT52" s="216">
        <f t="shared" si="186"/>
        <v>-1</v>
      </c>
      <c r="GU52" s="217">
        <f t="shared" si="187"/>
        <v>2</v>
      </c>
      <c r="GV52" s="223"/>
      <c r="GW52" s="224"/>
    </row>
    <row r="53" spans="1:205" s="225" customFormat="1" ht="16.149999999999999" customHeight="1">
      <c r="A53" s="204"/>
      <c r="B53" s="205">
        <v>4</v>
      </c>
      <c r="C53" s="206">
        <f t="shared" si="188"/>
        <v>334</v>
      </c>
      <c r="D53" s="206">
        <v>381</v>
      </c>
      <c r="E53" s="207">
        <f t="shared" si="189"/>
        <v>4</v>
      </c>
      <c r="F53" s="208">
        <f t="shared" si="189"/>
        <v>18</v>
      </c>
      <c r="G53" s="209"/>
      <c r="H53" s="210">
        <v>4</v>
      </c>
      <c r="I53" s="211"/>
      <c r="J53" s="212">
        <f t="shared" si="140"/>
        <v>4</v>
      </c>
      <c r="K53" s="212">
        <f t="shared" si="140"/>
        <v>18</v>
      </c>
      <c r="L53" s="213">
        <v>5</v>
      </c>
      <c r="M53" s="214">
        <f>L46-K53</f>
        <v>5</v>
      </c>
      <c r="N53" s="215">
        <f t="shared" si="141"/>
        <v>1</v>
      </c>
      <c r="O53" s="216">
        <f t="shared" si="142"/>
        <v>-1</v>
      </c>
      <c r="P53" s="217">
        <f t="shared" si="143"/>
        <v>2</v>
      </c>
      <c r="Q53" s="218"/>
      <c r="R53" s="219"/>
      <c r="S53" s="205">
        <v>4</v>
      </c>
      <c r="T53" s="220">
        <f t="shared" si="190"/>
        <v>334</v>
      </c>
      <c r="U53" s="221">
        <v>381</v>
      </c>
      <c r="V53" s="207">
        <f t="shared" si="191"/>
        <v>4</v>
      </c>
      <c r="W53" s="222">
        <f t="shared" si="191"/>
        <v>18</v>
      </c>
      <c r="X53" s="209"/>
      <c r="Y53" s="210">
        <v>4</v>
      </c>
      <c r="Z53" s="211"/>
      <c r="AA53" s="212">
        <f t="shared" si="144"/>
        <v>4</v>
      </c>
      <c r="AB53" s="212">
        <f t="shared" si="144"/>
        <v>18</v>
      </c>
      <c r="AC53" s="676"/>
      <c r="AD53" s="677">
        <f>AC46-AB53</f>
        <v>0</v>
      </c>
      <c r="AE53" s="677">
        <f t="shared" si="145"/>
        <v>1</v>
      </c>
      <c r="AF53" s="677">
        <f t="shared" si="146"/>
        <v>4</v>
      </c>
      <c r="AG53" s="678" t="str">
        <f t="shared" si="147"/>
        <v/>
      </c>
      <c r="AH53" s="218"/>
      <c r="AI53" s="219"/>
      <c r="AJ53" s="205">
        <v>4</v>
      </c>
      <c r="AK53" s="220">
        <f t="shared" si="192"/>
        <v>334</v>
      </c>
      <c r="AL53" s="221">
        <v>381</v>
      </c>
      <c r="AM53" s="207">
        <f t="shared" si="193"/>
        <v>4</v>
      </c>
      <c r="AN53" s="222">
        <f t="shared" si="193"/>
        <v>18</v>
      </c>
      <c r="AO53" s="209"/>
      <c r="AP53" s="210">
        <v>4</v>
      </c>
      <c r="AQ53" s="211"/>
      <c r="AR53" s="212">
        <f t="shared" si="148"/>
        <v>4</v>
      </c>
      <c r="AS53" s="212">
        <f t="shared" si="148"/>
        <v>18</v>
      </c>
      <c r="AT53" s="213">
        <v>5</v>
      </c>
      <c r="AU53" s="214">
        <f>AT46-AS53</f>
        <v>-6</v>
      </c>
      <c r="AV53" s="215">
        <f t="shared" si="149"/>
        <v>0</v>
      </c>
      <c r="AW53" s="216">
        <f t="shared" si="150"/>
        <v>-1</v>
      </c>
      <c r="AX53" s="217">
        <f t="shared" si="151"/>
        <v>1</v>
      </c>
      <c r="AY53" s="218"/>
      <c r="AZ53" s="219"/>
      <c r="BA53" s="205">
        <v>4</v>
      </c>
      <c r="BB53" s="220">
        <f t="shared" si="194"/>
        <v>334</v>
      </c>
      <c r="BC53" s="221">
        <v>381</v>
      </c>
      <c r="BD53" s="207">
        <f t="shared" si="195"/>
        <v>4</v>
      </c>
      <c r="BE53" s="222">
        <f t="shared" si="195"/>
        <v>18</v>
      </c>
      <c r="BF53" s="209"/>
      <c r="BG53" s="210">
        <v>4</v>
      </c>
      <c r="BH53" s="211"/>
      <c r="BI53" s="212">
        <f t="shared" si="152"/>
        <v>4</v>
      </c>
      <c r="BJ53" s="212">
        <f t="shared" si="152"/>
        <v>18</v>
      </c>
      <c r="BK53" s="676"/>
      <c r="BL53" s="677">
        <f>BK46-BJ53</f>
        <v>6</v>
      </c>
      <c r="BM53" s="677">
        <f t="shared" si="153"/>
        <v>1</v>
      </c>
      <c r="BN53" s="677">
        <f t="shared" si="154"/>
        <v>4</v>
      </c>
      <c r="BO53" s="678" t="str">
        <f t="shared" si="155"/>
        <v/>
      </c>
      <c r="BP53" s="218"/>
      <c r="BQ53" s="219"/>
      <c r="BR53" s="205">
        <v>4</v>
      </c>
      <c r="BS53" s="220">
        <f t="shared" si="196"/>
        <v>334</v>
      </c>
      <c r="BT53" s="221">
        <v>381</v>
      </c>
      <c r="BU53" s="207">
        <f t="shared" si="197"/>
        <v>4</v>
      </c>
      <c r="BV53" s="222">
        <f t="shared" si="197"/>
        <v>18</v>
      </c>
      <c r="BW53" s="209"/>
      <c r="BX53" s="210">
        <v>4</v>
      </c>
      <c r="BY53" s="211"/>
      <c r="BZ53" s="212">
        <f t="shared" si="156"/>
        <v>4</v>
      </c>
      <c r="CA53" s="212">
        <f t="shared" si="156"/>
        <v>18</v>
      </c>
      <c r="CB53" s="213">
        <v>5</v>
      </c>
      <c r="CC53" s="214">
        <f>CB46-CA53</f>
        <v>-2</v>
      </c>
      <c r="CD53" s="215">
        <f t="shared" si="157"/>
        <v>0</v>
      </c>
      <c r="CE53" s="216">
        <f t="shared" si="158"/>
        <v>-1</v>
      </c>
      <c r="CF53" s="217">
        <f t="shared" si="159"/>
        <v>1</v>
      </c>
      <c r="CG53" s="218"/>
      <c r="CH53" s="219"/>
      <c r="CI53" s="205">
        <v>4</v>
      </c>
      <c r="CJ53" s="220">
        <f t="shared" si="198"/>
        <v>334</v>
      </c>
      <c r="CK53" s="221">
        <v>381</v>
      </c>
      <c r="CL53" s="207">
        <f t="shared" si="199"/>
        <v>4</v>
      </c>
      <c r="CM53" s="222">
        <f t="shared" si="199"/>
        <v>18</v>
      </c>
      <c r="CN53" s="209"/>
      <c r="CO53" s="210">
        <v>4</v>
      </c>
      <c r="CP53" s="211"/>
      <c r="CQ53" s="212">
        <f t="shared" si="160"/>
        <v>4</v>
      </c>
      <c r="CR53" s="212">
        <f t="shared" si="160"/>
        <v>18</v>
      </c>
      <c r="CS53" s="213">
        <v>8</v>
      </c>
      <c r="CT53" s="214">
        <f>CS46-CR53</f>
        <v>0</v>
      </c>
      <c r="CU53" s="215">
        <f t="shared" si="161"/>
        <v>1</v>
      </c>
      <c r="CV53" s="216">
        <f t="shared" si="162"/>
        <v>-4</v>
      </c>
      <c r="CW53" s="217">
        <f t="shared" si="163"/>
        <v>0</v>
      </c>
      <c r="CX53" s="218"/>
      <c r="CY53" s="219"/>
      <c r="CZ53" s="205">
        <v>4</v>
      </c>
      <c r="DA53" s="220">
        <f t="shared" si="200"/>
        <v>334</v>
      </c>
      <c r="DB53" s="221">
        <v>381</v>
      </c>
      <c r="DC53" s="207">
        <f t="shared" si="201"/>
        <v>4</v>
      </c>
      <c r="DD53" s="222">
        <f t="shared" si="201"/>
        <v>18</v>
      </c>
      <c r="DE53" s="209"/>
      <c r="DF53" s="210">
        <v>4</v>
      </c>
      <c r="DG53" s="211"/>
      <c r="DH53" s="212">
        <f t="shared" si="164"/>
        <v>4</v>
      </c>
      <c r="DI53" s="212">
        <f t="shared" si="164"/>
        <v>18</v>
      </c>
      <c r="DJ53" s="213">
        <v>8</v>
      </c>
      <c r="DK53" s="214">
        <f>DJ46-DI53</f>
        <v>3</v>
      </c>
      <c r="DL53" s="215">
        <f t="shared" si="165"/>
        <v>1</v>
      </c>
      <c r="DM53" s="216">
        <f t="shared" si="166"/>
        <v>-4</v>
      </c>
      <c r="DN53" s="217">
        <f t="shared" si="167"/>
        <v>0</v>
      </c>
      <c r="DO53" s="218"/>
      <c r="DP53" s="219"/>
      <c r="DQ53" s="205">
        <v>4</v>
      </c>
      <c r="DR53" s="220">
        <f t="shared" si="202"/>
        <v>334</v>
      </c>
      <c r="DS53" s="221">
        <v>381</v>
      </c>
      <c r="DT53" s="207">
        <f t="shared" si="203"/>
        <v>4</v>
      </c>
      <c r="DU53" s="222">
        <f t="shared" si="203"/>
        <v>18</v>
      </c>
      <c r="DV53" s="209"/>
      <c r="DW53" s="210">
        <v>4</v>
      </c>
      <c r="DX53" s="211"/>
      <c r="DY53" s="212">
        <f t="shared" si="168"/>
        <v>4</v>
      </c>
      <c r="DZ53" s="212">
        <f t="shared" si="168"/>
        <v>18</v>
      </c>
      <c r="EA53" s="213">
        <v>7</v>
      </c>
      <c r="EB53" s="214">
        <f>EA46-DZ53</f>
        <v>3</v>
      </c>
      <c r="EC53" s="215">
        <f t="shared" si="169"/>
        <v>1</v>
      </c>
      <c r="ED53" s="216">
        <f t="shared" si="170"/>
        <v>-3</v>
      </c>
      <c r="EE53" s="217">
        <f t="shared" si="171"/>
        <v>0</v>
      </c>
      <c r="EF53" s="218"/>
      <c r="EG53" s="219"/>
      <c r="EH53" s="205">
        <v>4</v>
      </c>
      <c r="EI53" s="220">
        <f t="shared" si="204"/>
        <v>334</v>
      </c>
      <c r="EJ53" s="221">
        <v>381</v>
      </c>
      <c r="EK53" s="207">
        <f t="shared" si="205"/>
        <v>4</v>
      </c>
      <c r="EL53" s="222">
        <f t="shared" si="205"/>
        <v>18</v>
      </c>
      <c r="EM53" s="209"/>
      <c r="EN53" s="210">
        <v>4</v>
      </c>
      <c r="EO53" s="211"/>
      <c r="EP53" s="212">
        <f t="shared" si="172"/>
        <v>4</v>
      </c>
      <c r="EQ53" s="212">
        <f t="shared" si="172"/>
        <v>18</v>
      </c>
      <c r="ER53" s="213">
        <v>6</v>
      </c>
      <c r="ES53" s="214">
        <f>ER46-EQ53</f>
        <v>-3</v>
      </c>
      <c r="ET53" s="215">
        <f t="shared" si="173"/>
        <v>0</v>
      </c>
      <c r="EU53" s="216">
        <f t="shared" si="174"/>
        <v>-2</v>
      </c>
      <c r="EV53" s="217">
        <f t="shared" si="175"/>
        <v>0</v>
      </c>
      <c r="EW53" s="218"/>
      <c r="EX53" s="219"/>
      <c r="EY53" s="205">
        <v>4</v>
      </c>
      <c r="EZ53" s="220">
        <f t="shared" si="206"/>
        <v>334</v>
      </c>
      <c r="FA53" s="221">
        <v>381</v>
      </c>
      <c r="FB53" s="207">
        <f t="shared" si="207"/>
        <v>4</v>
      </c>
      <c r="FC53" s="222">
        <f t="shared" si="207"/>
        <v>18</v>
      </c>
      <c r="FD53" s="209"/>
      <c r="FE53" s="210">
        <v>4</v>
      </c>
      <c r="FF53" s="211"/>
      <c r="FG53" s="212">
        <f t="shared" si="176"/>
        <v>4</v>
      </c>
      <c r="FH53" s="212">
        <f t="shared" si="176"/>
        <v>18</v>
      </c>
      <c r="FI53" s="213">
        <v>6</v>
      </c>
      <c r="FJ53" s="214">
        <f>FI46-FH53</f>
        <v>-6</v>
      </c>
      <c r="FK53" s="215">
        <f t="shared" si="177"/>
        <v>0</v>
      </c>
      <c r="FL53" s="216">
        <f t="shared" si="178"/>
        <v>-2</v>
      </c>
      <c r="FM53" s="217">
        <f t="shared" si="179"/>
        <v>0</v>
      </c>
      <c r="FN53" s="218"/>
      <c r="FO53" s="219"/>
      <c r="FP53" s="205">
        <v>4</v>
      </c>
      <c r="FQ53" s="220">
        <f t="shared" si="208"/>
        <v>334</v>
      </c>
      <c r="FR53" s="221">
        <v>381</v>
      </c>
      <c r="FS53" s="207">
        <f t="shared" si="209"/>
        <v>4</v>
      </c>
      <c r="FT53" s="222">
        <f t="shared" si="209"/>
        <v>18</v>
      </c>
      <c r="FU53" s="209"/>
      <c r="FV53" s="210">
        <v>4</v>
      </c>
      <c r="FW53" s="211"/>
      <c r="FX53" s="212">
        <f t="shared" si="180"/>
        <v>4</v>
      </c>
      <c r="FY53" s="212">
        <f t="shared" si="180"/>
        <v>18</v>
      </c>
      <c r="FZ53" s="676"/>
      <c r="GA53" s="677">
        <f>FZ46-FY53</f>
        <v>10</v>
      </c>
      <c r="GB53" s="677">
        <f t="shared" si="181"/>
        <v>1</v>
      </c>
      <c r="GC53" s="677">
        <f t="shared" si="182"/>
        <v>4</v>
      </c>
      <c r="GD53" s="678" t="str">
        <f t="shared" si="183"/>
        <v/>
      </c>
      <c r="GE53" s="218"/>
      <c r="GF53" s="219"/>
      <c r="GG53" s="205">
        <v>4</v>
      </c>
      <c r="GH53" s="220">
        <f t="shared" si="210"/>
        <v>334</v>
      </c>
      <c r="GI53" s="221">
        <v>381</v>
      </c>
      <c r="GJ53" s="207">
        <f t="shared" si="211"/>
        <v>4</v>
      </c>
      <c r="GK53" s="222">
        <f t="shared" si="211"/>
        <v>18</v>
      </c>
      <c r="GL53" s="209"/>
      <c r="GM53" s="210">
        <v>4</v>
      </c>
      <c r="GN53" s="211"/>
      <c r="GO53" s="212">
        <f t="shared" si="184"/>
        <v>4</v>
      </c>
      <c r="GP53" s="212">
        <f t="shared" si="184"/>
        <v>18</v>
      </c>
      <c r="GQ53" s="213">
        <v>5</v>
      </c>
      <c r="GR53" s="214">
        <f>GQ46-GP53</f>
        <v>1</v>
      </c>
      <c r="GS53" s="215">
        <f t="shared" si="185"/>
        <v>1</v>
      </c>
      <c r="GT53" s="216">
        <f t="shared" si="186"/>
        <v>-1</v>
      </c>
      <c r="GU53" s="217">
        <f t="shared" si="187"/>
        <v>2</v>
      </c>
      <c r="GV53" s="223"/>
      <c r="GW53" s="224"/>
    </row>
    <row r="54" spans="1:205" s="225" customFormat="1" ht="16.149999999999999" customHeight="1">
      <c r="A54" s="204"/>
      <c r="B54" s="205">
        <v>5</v>
      </c>
      <c r="C54" s="206">
        <f t="shared" si="188"/>
        <v>514</v>
      </c>
      <c r="D54" s="206">
        <v>381</v>
      </c>
      <c r="E54" s="207">
        <f t="shared" si="189"/>
        <v>5</v>
      </c>
      <c r="F54" s="208">
        <f t="shared" si="189"/>
        <v>14</v>
      </c>
      <c r="G54" s="209"/>
      <c r="H54" s="210">
        <v>5</v>
      </c>
      <c r="I54" s="211"/>
      <c r="J54" s="212">
        <f t="shared" si="140"/>
        <v>5</v>
      </c>
      <c r="K54" s="212">
        <f t="shared" si="140"/>
        <v>14</v>
      </c>
      <c r="L54" s="213">
        <v>7</v>
      </c>
      <c r="M54" s="214">
        <f>L46-K54</f>
        <v>9</v>
      </c>
      <c r="N54" s="215">
        <f t="shared" si="141"/>
        <v>1</v>
      </c>
      <c r="O54" s="216">
        <f t="shared" si="142"/>
        <v>-2</v>
      </c>
      <c r="P54" s="217">
        <f t="shared" si="143"/>
        <v>1</v>
      </c>
      <c r="Q54" s="218"/>
      <c r="R54" s="219"/>
      <c r="S54" s="205">
        <v>5</v>
      </c>
      <c r="T54" s="220">
        <f t="shared" si="190"/>
        <v>514</v>
      </c>
      <c r="U54" s="221">
        <v>381</v>
      </c>
      <c r="V54" s="207">
        <f t="shared" si="191"/>
        <v>5</v>
      </c>
      <c r="W54" s="222">
        <f t="shared" si="191"/>
        <v>14</v>
      </c>
      <c r="X54" s="209"/>
      <c r="Y54" s="210">
        <v>5</v>
      </c>
      <c r="Z54" s="211"/>
      <c r="AA54" s="212">
        <f t="shared" si="144"/>
        <v>5</v>
      </c>
      <c r="AB54" s="212">
        <f t="shared" si="144"/>
        <v>14</v>
      </c>
      <c r="AC54" s="676"/>
      <c r="AD54" s="677">
        <f>AC46-AB54</f>
        <v>4</v>
      </c>
      <c r="AE54" s="677">
        <f t="shared" si="145"/>
        <v>1</v>
      </c>
      <c r="AF54" s="677">
        <f t="shared" si="146"/>
        <v>5</v>
      </c>
      <c r="AG54" s="678" t="str">
        <f t="shared" si="147"/>
        <v/>
      </c>
      <c r="AH54" s="218"/>
      <c r="AI54" s="219"/>
      <c r="AJ54" s="205">
        <v>5</v>
      </c>
      <c r="AK54" s="220">
        <f t="shared" si="192"/>
        <v>514</v>
      </c>
      <c r="AL54" s="221">
        <v>381</v>
      </c>
      <c r="AM54" s="207">
        <f t="shared" si="193"/>
        <v>5</v>
      </c>
      <c r="AN54" s="222">
        <f t="shared" si="193"/>
        <v>14</v>
      </c>
      <c r="AO54" s="209"/>
      <c r="AP54" s="210">
        <v>5</v>
      </c>
      <c r="AQ54" s="211"/>
      <c r="AR54" s="212">
        <f t="shared" si="148"/>
        <v>5</v>
      </c>
      <c r="AS54" s="212">
        <f t="shared" si="148"/>
        <v>14</v>
      </c>
      <c r="AT54" s="213">
        <v>7</v>
      </c>
      <c r="AU54" s="214">
        <f>AT46-AS54</f>
        <v>-2</v>
      </c>
      <c r="AV54" s="215">
        <f t="shared" si="149"/>
        <v>0</v>
      </c>
      <c r="AW54" s="216">
        <f t="shared" si="150"/>
        <v>-2</v>
      </c>
      <c r="AX54" s="217">
        <f t="shared" si="151"/>
        <v>0</v>
      </c>
      <c r="AY54" s="218"/>
      <c r="AZ54" s="219"/>
      <c r="BA54" s="205">
        <v>5</v>
      </c>
      <c r="BB54" s="220">
        <f t="shared" si="194"/>
        <v>514</v>
      </c>
      <c r="BC54" s="221">
        <v>381</v>
      </c>
      <c r="BD54" s="207">
        <f t="shared" si="195"/>
        <v>5</v>
      </c>
      <c r="BE54" s="222">
        <f t="shared" si="195"/>
        <v>14</v>
      </c>
      <c r="BF54" s="209"/>
      <c r="BG54" s="210">
        <v>5</v>
      </c>
      <c r="BH54" s="211"/>
      <c r="BI54" s="212">
        <f t="shared" si="152"/>
        <v>5</v>
      </c>
      <c r="BJ54" s="212">
        <f t="shared" si="152"/>
        <v>14</v>
      </c>
      <c r="BK54" s="676"/>
      <c r="BL54" s="677">
        <f>BK46-BJ54</f>
        <v>10</v>
      </c>
      <c r="BM54" s="677">
        <f t="shared" si="153"/>
        <v>1</v>
      </c>
      <c r="BN54" s="677">
        <f t="shared" si="154"/>
        <v>5</v>
      </c>
      <c r="BO54" s="678" t="str">
        <f t="shared" si="155"/>
        <v/>
      </c>
      <c r="BP54" s="218"/>
      <c r="BQ54" s="219"/>
      <c r="BR54" s="205">
        <v>5</v>
      </c>
      <c r="BS54" s="220">
        <f t="shared" si="196"/>
        <v>514</v>
      </c>
      <c r="BT54" s="221">
        <v>381</v>
      </c>
      <c r="BU54" s="207">
        <f t="shared" si="197"/>
        <v>5</v>
      </c>
      <c r="BV54" s="222">
        <f t="shared" si="197"/>
        <v>14</v>
      </c>
      <c r="BW54" s="209"/>
      <c r="BX54" s="210">
        <v>5</v>
      </c>
      <c r="BY54" s="211"/>
      <c r="BZ54" s="212">
        <f t="shared" si="156"/>
        <v>5</v>
      </c>
      <c r="CA54" s="212">
        <f t="shared" si="156"/>
        <v>14</v>
      </c>
      <c r="CB54" s="213">
        <v>7</v>
      </c>
      <c r="CC54" s="214">
        <f>CB46-CA54</f>
        <v>2</v>
      </c>
      <c r="CD54" s="215">
        <f t="shared" si="157"/>
        <v>1</v>
      </c>
      <c r="CE54" s="216">
        <f t="shared" si="158"/>
        <v>-2</v>
      </c>
      <c r="CF54" s="217">
        <f t="shared" si="159"/>
        <v>1</v>
      </c>
      <c r="CG54" s="218"/>
      <c r="CH54" s="219"/>
      <c r="CI54" s="205">
        <v>5</v>
      </c>
      <c r="CJ54" s="220">
        <f t="shared" si="198"/>
        <v>514</v>
      </c>
      <c r="CK54" s="221">
        <v>381</v>
      </c>
      <c r="CL54" s="207">
        <f t="shared" si="199"/>
        <v>5</v>
      </c>
      <c r="CM54" s="222">
        <f t="shared" si="199"/>
        <v>14</v>
      </c>
      <c r="CN54" s="209"/>
      <c r="CO54" s="210">
        <v>5</v>
      </c>
      <c r="CP54" s="211"/>
      <c r="CQ54" s="212">
        <f t="shared" si="160"/>
        <v>5</v>
      </c>
      <c r="CR54" s="212">
        <f t="shared" si="160"/>
        <v>14</v>
      </c>
      <c r="CS54" s="213">
        <v>8</v>
      </c>
      <c r="CT54" s="214">
        <f>CS46-CR54</f>
        <v>4</v>
      </c>
      <c r="CU54" s="215">
        <f t="shared" si="161"/>
        <v>1</v>
      </c>
      <c r="CV54" s="216">
        <f t="shared" si="162"/>
        <v>-3</v>
      </c>
      <c r="CW54" s="217">
        <f t="shared" si="163"/>
        <v>0</v>
      </c>
      <c r="CX54" s="218"/>
      <c r="CY54" s="219"/>
      <c r="CZ54" s="205">
        <v>5</v>
      </c>
      <c r="DA54" s="220">
        <f t="shared" si="200"/>
        <v>514</v>
      </c>
      <c r="DB54" s="221">
        <v>381</v>
      </c>
      <c r="DC54" s="207">
        <f t="shared" si="201"/>
        <v>5</v>
      </c>
      <c r="DD54" s="222">
        <f t="shared" si="201"/>
        <v>14</v>
      </c>
      <c r="DE54" s="209"/>
      <c r="DF54" s="210">
        <v>5</v>
      </c>
      <c r="DG54" s="211"/>
      <c r="DH54" s="212">
        <f t="shared" si="164"/>
        <v>5</v>
      </c>
      <c r="DI54" s="212">
        <f t="shared" si="164"/>
        <v>14</v>
      </c>
      <c r="DJ54" s="213">
        <v>8</v>
      </c>
      <c r="DK54" s="214">
        <f>DJ46-DI54</f>
        <v>7</v>
      </c>
      <c r="DL54" s="215">
        <f t="shared" si="165"/>
        <v>1</v>
      </c>
      <c r="DM54" s="216">
        <f t="shared" si="166"/>
        <v>-3</v>
      </c>
      <c r="DN54" s="217">
        <f t="shared" si="167"/>
        <v>0</v>
      </c>
      <c r="DO54" s="218"/>
      <c r="DP54" s="219"/>
      <c r="DQ54" s="205">
        <v>5</v>
      </c>
      <c r="DR54" s="220">
        <f t="shared" si="202"/>
        <v>514</v>
      </c>
      <c r="DS54" s="221">
        <v>381</v>
      </c>
      <c r="DT54" s="207">
        <f t="shared" si="203"/>
        <v>5</v>
      </c>
      <c r="DU54" s="222">
        <f t="shared" si="203"/>
        <v>14</v>
      </c>
      <c r="DV54" s="209"/>
      <c r="DW54" s="210">
        <v>5</v>
      </c>
      <c r="DX54" s="211"/>
      <c r="DY54" s="212">
        <f t="shared" si="168"/>
        <v>5</v>
      </c>
      <c r="DZ54" s="212">
        <f t="shared" si="168"/>
        <v>14</v>
      </c>
      <c r="EA54" s="213">
        <v>6</v>
      </c>
      <c r="EB54" s="214">
        <f>EA46-DZ54</f>
        <v>7</v>
      </c>
      <c r="EC54" s="215">
        <f t="shared" si="169"/>
        <v>1</v>
      </c>
      <c r="ED54" s="216">
        <f t="shared" si="170"/>
        <v>-1</v>
      </c>
      <c r="EE54" s="217">
        <f t="shared" si="171"/>
        <v>2</v>
      </c>
      <c r="EF54" s="218"/>
      <c r="EG54" s="219"/>
      <c r="EH54" s="205">
        <v>5</v>
      </c>
      <c r="EI54" s="220">
        <f t="shared" si="204"/>
        <v>514</v>
      </c>
      <c r="EJ54" s="221">
        <v>381</v>
      </c>
      <c r="EK54" s="207">
        <f t="shared" si="205"/>
        <v>5</v>
      </c>
      <c r="EL54" s="222">
        <f t="shared" si="205"/>
        <v>14</v>
      </c>
      <c r="EM54" s="209"/>
      <c r="EN54" s="210">
        <v>5</v>
      </c>
      <c r="EO54" s="211"/>
      <c r="EP54" s="212">
        <f t="shared" si="172"/>
        <v>5</v>
      </c>
      <c r="EQ54" s="212">
        <f t="shared" si="172"/>
        <v>14</v>
      </c>
      <c r="ER54" s="213">
        <v>6</v>
      </c>
      <c r="ES54" s="214">
        <f>ER46-EQ54</f>
        <v>1</v>
      </c>
      <c r="ET54" s="215">
        <f t="shared" si="173"/>
        <v>1</v>
      </c>
      <c r="EU54" s="216">
        <f t="shared" si="174"/>
        <v>-1</v>
      </c>
      <c r="EV54" s="217">
        <f t="shared" si="175"/>
        <v>2</v>
      </c>
      <c r="EW54" s="218"/>
      <c r="EX54" s="219"/>
      <c r="EY54" s="205">
        <v>5</v>
      </c>
      <c r="EZ54" s="220">
        <f t="shared" si="206"/>
        <v>514</v>
      </c>
      <c r="FA54" s="221">
        <v>381</v>
      </c>
      <c r="FB54" s="207">
        <f t="shared" si="207"/>
        <v>5</v>
      </c>
      <c r="FC54" s="222">
        <f t="shared" si="207"/>
        <v>14</v>
      </c>
      <c r="FD54" s="209"/>
      <c r="FE54" s="210">
        <v>5</v>
      </c>
      <c r="FF54" s="211"/>
      <c r="FG54" s="212">
        <f t="shared" si="176"/>
        <v>5</v>
      </c>
      <c r="FH54" s="212">
        <f t="shared" si="176"/>
        <v>14</v>
      </c>
      <c r="FI54" s="213">
        <v>5</v>
      </c>
      <c r="FJ54" s="214">
        <f>FI46-FH54</f>
        <v>-2</v>
      </c>
      <c r="FK54" s="215">
        <f t="shared" si="177"/>
        <v>0</v>
      </c>
      <c r="FL54" s="216">
        <f t="shared" si="178"/>
        <v>0</v>
      </c>
      <c r="FM54" s="217">
        <f t="shared" si="179"/>
        <v>2</v>
      </c>
      <c r="FN54" s="218"/>
      <c r="FO54" s="219"/>
      <c r="FP54" s="205">
        <v>5</v>
      </c>
      <c r="FQ54" s="220">
        <f t="shared" si="208"/>
        <v>514</v>
      </c>
      <c r="FR54" s="221">
        <v>381</v>
      </c>
      <c r="FS54" s="207">
        <f t="shared" si="209"/>
        <v>5</v>
      </c>
      <c r="FT54" s="222">
        <f t="shared" si="209"/>
        <v>14</v>
      </c>
      <c r="FU54" s="209"/>
      <c r="FV54" s="210">
        <v>5</v>
      </c>
      <c r="FW54" s="211"/>
      <c r="FX54" s="212">
        <f t="shared" si="180"/>
        <v>5</v>
      </c>
      <c r="FY54" s="212">
        <f t="shared" si="180"/>
        <v>14</v>
      </c>
      <c r="FZ54" s="676"/>
      <c r="GA54" s="677">
        <f>FZ46-FY54</f>
        <v>14</v>
      </c>
      <c r="GB54" s="677">
        <f t="shared" si="181"/>
        <v>1</v>
      </c>
      <c r="GC54" s="677">
        <f t="shared" si="182"/>
        <v>5</v>
      </c>
      <c r="GD54" s="678" t="str">
        <f t="shared" si="183"/>
        <v/>
      </c>
      <c r="GE54" s="218"/>
      <c r="GF54" s="219"/>
      <c r="GG54" s="205">
        <v>5</v>
      </c>
      <c r="GH54" s="220">
        <f t="shared" si="210"/>
        <v>514</v>
      </c>
      <c r="GI54" s="221">
        <v>381</v>
      </c>
      <c r="GJ54" s="207">
        <f t="shared" si="211"/>
        <v>5</v>
      </c>
      <c r="GK54" s="222">
        <f t="shared" si="211"/>
        <v>14</v>
      </c>
      <c r="GL54" s="209"/>
      <c r="GM54" s="210">
        <v>5</v>
      </c>
      <c r="GN54" s="211"/>
      <c r="GO54" s="212">
        <f t="shared" si="184"/>
        <v>5</v>
      </c>
      <c r="GP54" s="212">
        <f t="shared" si="184"/>
        <v>14</v>
      </c>
      <c r="GQ54" s="213">
        <v>6</v>
      </c>
      <c r="GR54" s="214">
        <f>GQ46-GP54</f>
        <v>5</v>
      </c>
      <c r="GS54" s="215">
        <f t="shared" si="185"/>
        <v>1</v>
      </c>
      <c r="GT54" s="216">
        <f t="shared" si="186"/>
        <v>-1</v>
      </c>
      <c r="GU54" s="217">
        <f t="shared" si="187"/>
        <v>2</v>
      </c>
      <c r="GV54" s="223"/>
      <c r="GW54" s="224"/>
    </row>
    <row r="55" spans="1:205" s="225" customFormat="1" ht="16.149999999999999" customHeight="1">
      <c r="A55" s="204"/>
      <c r="B55" s="205">
        <v>6</v>
      </c>
      <c r="C55" s="206">
        <f t="shared" si="188"/>
        <v>335</v>
      </c>
      <c r="D55" s="206">
        <v>381</v>
      </c>
      <c r="E55" s="207">
        <f t="shared" si="189"/>
        <v>4</v>
      </c>
      <c r="F55" s="208">
        <f t="shared" si="189"/>
        <v>2</v>
      </c>
      <c r="G55" s="209"/>
      <c r="H55" s="210">
        <v>6</v>
      </c>
      <c r="I55" s="211"/>
      <c r="J55" s="212">
        <f t="shared" si="140"/>
        <v>4</v>
      </c>
      <c r="K55" s="212">
        <f t="shared" si="140"/>
        <v>2</v>
      </c>
      <c r="L55" s="213">
        <v>5</v>
      </c>
      <c r="M55" s="214">
        <f>L46-K55</f>
        <v>21</v>
      </c>
      <c r="N55" s="215">
        <f t="shared" si="141"/>
        <v>2</v>
      </c>
      <c r="O55" s="216">
        <f t="shared" si="142"/>
        <v>-1</v>
      </c>
      <c r="P55" s="217">
        <f t="shared" si="143"/>
        <v>3</v>
      </c>
      <c r="Q55" s="218"/>
      <c r="R55" s="219"/>
      <c r="S55" s="205">
        <v>6</v>
      </c>
      <c r="T55" s="220">
        <f t="shared" si="190"/>
        <v>335</v>
      </c>
      <c r="U55" s="221">
        <v>381</v>
      </c>
      <c r="V55" s="207">
        <f t="shared" si="191"/>
        <v>4</v>
      </c>
      <c r="W55" s="222">
        <f t="shared" si="191"/>
        <v>2</v>
      </c>
      <c r="X55" s="209"/>
      <c r="Y55" s="210">
        <v>6</v>
      </c>
      <c r="Z55" s="211"/>
      <c r="AA55" s="212">
        <f t="shared" si="144"/>
        <v>4</v>
      </c>
      <c r="AB55" s="212">
        <f t="shared" si="144"/>
        <v>2</v>
      </c>
      <c r="AC55" s="676"/>
      <c r="AD55" s="677">
        <f>AC46-AB55</f>
        <v>16</v>
      </c>
      <c r="AE55" s="677">
        <f t="shared" si="145"/>
        <v>1</v>
      </c>
      <c r="AF55" s="677">
        <f t="shared" si="146"/>
        <v>4</v>
      </c>
      <c r="AG55" s="678" t="str">
        <f t="shared" si="147"/>
        <v/>
      </c>
      <c r="AH55" s="218"/>
      <c r="AI55" s="219"/>
      <c r="AJ55" s="205">
        <v>6</v>
      </c>
      <c r="AK55" s="220">
        <f t="shared" si="192"/>
        <v>335</v>
      </c>
      <c r="AL55" s="221">
        <v>381</v>
      </c>
      <c r="AM55" s="207">
        <f t="shared" si="193"/>
        <v>4</v>
      </c>
      <c r="AN55" s="222">
        <f t="shared" si="193"/>
        <v>2</v>
      </c>
      <c r="AO55" s="209"/>
      <c r="AP55" s="210">
        <v>6</v>
      </c>
      <c r="AQ55" s="211"/>
      <c r="AR55" s="212">
        <f t="shared" si="148"/>
        <v>4</v>
      </c>
      <c r="AS55" s="212">
        <f t="shared" si="148"/>
        <v>2</v>
      </c>
      <c r="AT55" s="213">
        <v>4</v>
      </c>
      <c r="AU55" s="214">
        <f>AT46-AS55</f>
        <v>10</v>
      </c>
      <c r="AV55" s="215">
        <f t="shared" si="149"/>
        <v>1</v>
      </c>
      <c r="AW55" s="216">
        <f t="shared" si="150"/>
        <v>0</v>
      </c>
      <c r="AX55" s="217">
        <f t="shared" si="151"/>
        <v>3</v>
      </c>
      <c r="AY55" s="218"/>
      <c r="AZ55" s="219"/>
      <c r="BA55" s="205">
        <v>6</v>
      </c>
      <c r="BB55" s="220">
        <f t="shared" si="194"/>
        <v>335</v>
      </c>
      <c r="BC55" s="221">
        <v>381</v>
      </c>
      <c r="BD55" s="207">
        <f t="shared" si="195"/>
        <v>4</v>
      </c>
      <c r="BE55" s="222">
        <f t="shared" si="195"/>
        <v>2</v>
      </c>
      <c r="BF55" s="209"/>
      <c r="BG55" s="210">
        <v>6</v>
      </c>
      <c r="BH55" s="211"/>
      <c r="BI55" s="212">
        <f t="shared" si="152"/>
        <v>4</v>
      </c>
      <c r="BJ55" s="212">
        <f t="shared" si="152"/>
        <v>2</v>
      </c>
      <c r="BK55" s="676"/>
      <c r="BL55" s="677">
        <f>BK46-BJ55</f>
        <v>22</v>
      </c>
      <c r="BM55" s="677">
        <f t="shared" si="153"/>
        <v>2</v>
      </c>
      <c r="BN55" s="677">
        <f t="shared" si="154"/>
        <v>4</v>
      </c>
      <c r="BO55" s="678" t="str">
        <f t="shared" si="155"/>
        <v/>
      </c>
      <c r="BP55" s="218"/>
      <c r="BQ55" s="219"/>
      <c r="BR55" s="205">
        <v>6</v>
      </c>
      <c r="BS55" s="220">
        <f t="shared" si="196"/>
        <v>335</v>
      </c>
      <c r="BT55" s="221">
        <v>381</v>
      </c>
      <c r="BU55" s="207">
        <f t="shared" si="197"/>
        <v>4</v>
      </c>
      <c r="BV55" s="222">
        <f t="shared" si="197"/>
        <v>2</v>
      </c>
      <c r="BW55" s="209"/>
      <c r="BX55" s="210">
        <v>6</v>
      </c>
      <c r="BY55" s="211"/>
      <c r="BZ55" s="212">
        <f t="shared" si="156"/>
        <v>4</v>
      </c>
      <c r="CA55" s="212">
        <f t="shared" si="156"/>
        <v>2</v>
      </c>
      <c r="CB55" s="213">
        <v>6</v>
      </c>
      <c r="CC55" s="214">
        <f>CB46-CA55</f>
        <v>14</v>
      </c>
      <c r="CD55" s="215">
        <f t="shared" si="157"/>
        <v>1</v>
      </c>
      <c r="CE55" s="216">
        <f t="shared" si="158"/>
        <v>-2</v>
      </c>
      <c r="CF55" s="217">
        <f t="shared" si="159"/>
        <v>1</v>
      </c>
      <c r="CG55" s="218"/>
      <c r="CH55" s="219"/>
      <c r="CI55" s="205">
        <v>6</v>
      </c>
      <c r="CJ55" s="220">
        <f t="shared" si="198"/>
        <v>335</v>
      </c>
      <c r="CK55" s="221">
        <v>381</v>
      </c>
      <c r="CL55" s="207">
        <f t="shared" si="199"/>
        <v>4</v>
      </c>
      <c r="CM55" s="222">
        <f t="shared" si="199"/>
        <v>2</v>
      </c>
      <c r="CN55" s="209"/>
      <c r="CO55" s="210">
        <v>6</v>
      </c>
      <c r="CP55" s="211"/>
      <c r="CQ55" s="212">
        <f t="shared" si="160"/>
        <v>4</v>
      </c>
      <c r="CR55" s="212">
        <f t="shared" si="160"/>
        <v>2</v>
      </c>
      <c r="CS55" s="213">
        <v>5</v>
      </c>
      <c r="CT55" s="214">
        <f>CS46-CR55</f>
        <v>16</v>
      </c>
      <c r="CU55" s="215">
        <f t="shared" si="161"/>
        <v>1</v>
      </c>
      <c r="CV55" s="216">
        <f t="shared" si="162"/>
        <v>-1</v>
      </c>
      <c r="CW55" s="217">
        <f t="shared" si="163"/>
        <v>2</v>
      </c>
      <c r="CX55" s="218"/>
      <c r="CY55" s="219"/>
      <c r="CZ55" s="205">
        <v>6</v>
      </c>
      <c r="DA55" s="220">
        <f t="shared" si="200"/>
        <v>335</v>
      </c>
      <c r="DB55" s="221">
        <v>381</v>
      </c>
      <c r="DC55" s="207">
        <f t="shared" si="201"/>
        <v>4</v>
      </c>
      <c r="DD55" s="222">
        <f t="shared" si="201"/>
        <v>2</v>
      </c>
      <c r="DE55" s="209"/>
      <c r="DF55" s="210">
        <v>6</v>
      </c>
      <c r="DG55" s="211"/>
      <c r="DH55" s="212">
        <f t="shared" si="164"/>
        <v>4</v>
      </c>
      <c r="DI55" s="212">
        <f t="shared" si="164"/>
        <v>2</v>
      </c>
      <c r="DJ55" s="213">
        <v>5</v>
      </c>
      <c r="DK55" s="214">
        <f>DJ46-DI55</f>
        <v>19</v>
      </c>
      <c r="DL55" s="215">
        <f t="shared" si="165"/>
        <v>2</v>
      </c>
      <c r="DM55" s="216">
        <f t="shared" si="166"/>
        <v>-1</v>
      </c>
      <c r="DN55" s="217">
        <f t="shared" si="167"/>
        <v>3</v>
      </c>
      <c r="DO55" s="218"/>
      <c r="DP55" s="219"/>
      <c r="DQ55" s="205">
        <v>6</v>
      </c>
      <c r="DR55" s="220">
        <f t="shared" si="202"/>
        <v>335</v>
      </c>
      <c r="DS55" s="221">
        <v>381</v>
      </c>
      <c r="DT55" s="207">
        <f t="shared" si="203"/>
        <v>4</v>
      </c>
      <c r="DU55" s="222">
        <f t="shared" si="203"/>
        <v>2</v>
      </c>
      <c r="DV55" s="209"/>
      <c r="DW55" s="210">
        <v>6</v>
      </c>
      <c r="DX55" s="211"/>
      <c r="DY55" s="212">
        <f t="shared" si="168"/>
        <v>4</v>
      </c>
      <c r="DZ55" s="212">
        <f t="shared" si="168"/>
        <v>2</v>
      </c>
      <c r="EA55" s="213">
        <v>6</v>
      </c>
      <c r="EB55" s="214">
        <f>EA46-DZ55</f>
        <v>19</v>
      </c>
      <c r="EC55" s="215">
        <f t="shared" si="169"/>
        <v>2</v>
      </c>
      <c r="ED55" s="216">
        <f t="shared" si="170"/>
        <v>-2</v>
      </c>
      <c r="EE55" s="217">
        <f t="shared" si="171"/>
        <v>2</v>
      </c>
      <c r="EF55" s="218"/>
      <c r="EG55" s="219"/>
      <c r="EH55" s="205">
        <v>6</v>
      </c>
      <c r="EI55" s="220">
        <f t="shared" si="204"/>
        <v>335</v>
      </c>
      <c r="EJ55" s="221">
        <v>381</v>
      </c>
      <c r="EK55" s="207">
        <f t="shared" si="205"/>
        <v>4</v>
      </c>
      <c r="EL55" s="222">
        <f t="shared" si="205"/>
        <v>2</v>
      </c>
      <c r="EM55" s="209"/>
      <c r="EN55" s="210">
        <v>6</v>
      </c>
      <c r="EO55" s="211"/>
      <c r="EP55" s="212">
        <f t="shared" si="172"/>
        <v>4</v>
      </c>
      <c r="EQ55" s="212">
        <f t="shared" si="172"/>
        <v>2</v>
      </c>
      <c r="ER55" s="213">
        <v>6</v>
      </c>
      <c r="ES55" s="214">
        <f>ER46-EQ55</f>
        <v>13</v>
      </c>
      <c r="ET55" s="215">
        <f t="shared" si="173"/>
        <v>1</v>
      </c>
      <c r="EU55" s="216">
        <f t="shared" si="174"/>
        <v>-2</v>
      </c>
      <c r="EV55" s="217">
        <f t="shared" si="175"/>
        <v>1</v>
      </c>
      <c r="EW55" s="218"/>
      <c r="EX55" s="219"/>
      <c r="EY55" s="205">
        <v>6</v>
      </c>
      <c r="EZ55" s="220">
        <f t="shared" si="206"/>
        <v>335</v>
      </c>
      <c r="FA55" s="221">
        <v>381</v>
      </c>
      <c r="FB55" s="207">
        <f t="shared" si="207"/>
        <v>4</v>
      </c>
      <c r="FC55" s="222">
        <f t="shared" si="207"/>
        <v>2</v>
      </c>
      <c r="FD55" s="209"/>
      <c r="FE55" s="210">
        <v>6</v>
      </c>
      <c r="FF55" s="211"/>
      <c r="FG55" s="212">
        <f t="shared" si="176"/>
        <v>4</v>
      </c>
      <c r="FH55" s="212">
        <f t="shared" si="176"/>
        <v>2</v>
      </c>
      <c r="FI55" s="213">
        <v>5</v>
      </c>
      <c r="FJ55" s="214">
        <f>FI46-FH55</f>
        <v>10</v>
      </c>
      <c r="FK55" s="215">
        <f t="shared" si="177"/>
        <v>1</v>
      </c>
      <c r="FL55" s="216">
        <f t="shared" si="178"/>
        <v>-1</v>
      </c>
      <c r="FM55" s="217">
        <f t="shared" si="179"/>
        <v>2</v>
      </c>
      <c r="FN55" s="218"/>
      <c r="FO55" s="219"/>
      <c r="FP55" s="205">
        <v>6</v>
      </c>
      <c r="FQ55" s="220">
        <f t="shared" si="208"/>
        <v>335</v>
      </c>
      <c r="FR55" s="221">
        <v>381</v>
      </c>
      <c r="FS55" s="207">
        <f t="shared" si="209"/>
        <v>4</v>
      </c>
      <c r="FT55" s="222">
        <f t="shared" si="209"/>
        <v>2</v>
      </c>
      <c r="FU55" s="209"/>
      <c r="FV55" s="210">
        <v>6</v>
      </c>
      <c r="FW55" s="211"/>
      <c r="FX55" s="212">
        <f t="shared" si="180"/>
        <v>4</v>
      </c>
      <c r="FY55" s="212">
        <f t="shared" si="180"/>
        <v>2</v>
      </c>
      <c r="FZ55" s="676"/>
      <c r="GA55" s="677">
        <f>FZ46-FY55</f>
        <v>26</v>
      </c>
      <c r="GB55" s="677">
        <f t="shared" si="181"/>
        <v>2</v>
      </c>
      <c r="GC55" s="677">
        <f t="shared" si="182"/>
        <v>4</v>
      </c>
      <c r="GD55" s="678" t="str">
        <f t="shared" si="183"/>
        <v/>
      </c>
      <c r="GE55" s="218"/>
      <c r="GF55" s="219"/>
      <c r="GG55" s="205">
        <v>6</v>
      </c>
      <c r="GH55" s="220">
        <f t="shared" si="210"/>
        <v>335</v>
      </c>
      <c r="GI55" s="221">
        <v>381</v>
      </c>
      <c r="GJ55" s="207">
        <f t="shared" si="211"/>
        <v>4</v>
      </c>
      <c r="GK55" s="222">
        <f t="shared" si="211"/>
        <v>2</v>
      </c>
      <c r="GL55" s="209"/>
      <c r="GM55" s="210">
        <v>6</v>
      </c>
      <c r="GN55" s="211"/>
      <c r="GO55" s="212">
        <f t="shared" si="184"/>
        <v>4</v>
      </c>
      <c r="GP55" s="212">
        <f t="shared" si="184"/>
        <v>2</v>
      </c>
      <c r="GQ55" s="213">
        <v>6</v>
      </c>
      <c r="GR55" s="214">
        <f>GQ46-GP55</f>
        <v>17</v>
      </c>
      <c r="GS55" s="215">
        <f t="shared" si="185"/>
        <v>1</v>
      </c>
      <c r="GT55" s="216">
        <f t="shared" si="186"/>
        <v>-2</v>
      </c>
      <c r="GU55" s="217">
        <f t="shared" si="187"/>
        <v>1</v>
      </c>
      <c r="GV55" s="223"/>
      <c r="GW55" s="224"/>
    </row>
    <row r="56" spans="1:205" s="225" customFormat="1" ht="16.149999999999999" customHeight="1">
      <c r="A56" s="204"/>
      <c r="B56" s="205">
        <v>7</v>
      </c>
      <c r="C56" s="206">
        <f t="shared" si="188"/>
        <v>147</v>
      </c>
      <c r="D56" s="206">
        <v>381</v>
      </c>
      <c r="E56" s="207">
        <f t="shared" si="189"/>
        <v>3</v>
      </c>
      <c r="F56" s="208">
        <f t="shared" si="189"/>
        <v>8</v>
      </c>
      <c r="G56" s="209"/>
      <c r="H56" s="210">
        <v>7</v>
      </c>
      <c r="I56" s="211"/>
      <c r="J56" s="212">
        <f t="shared" si="140"/>
        <v>3</v>
      </c>
      <c r="K56" s="212">
        <f t="shared" si="140"/>
        <v>8</v>
      </c>
      <c r="L56" s="213">
        <v>4</v>
      </c>
      <c r="M56" s="214">
        <f>L46-K56</f>
        <v>15</v>
      </c>
      <c r="N56" s="215">
        <f t="shared" si="141"/>
        <v>1</v>
      </c>
      <c r="O56" s="216">
        <f t="shared" si="142"/>
        <v>-1</v>
      </c>
      <c r="P56" s="217">
        <f t="shared" si="143"/>
        <v>2</v>
      </c>
      <c r="Q56" s="218"/>
      <c r="R56" s="219"/>
      <c r="S56" s="205">
        <v>7</v>
      </c>
      <c r="T56" s="220">
        <f t="shared" si="190"/>
        <v>147</v>
      </c>
      <c r="U56" s="221">
        <v>381</v>
      </c>
      <c r="V56" s="207">
        <f t="shared" si="191"/>
        <v>3</v>
      </c>
      <c r="W56" s="222">
        <f t="shared" si="191"/>
        <v>8</v>
      </c>
      <c r="X56" s="209"/>
      <c r="Y56" s="210">
        <v>7</v>
      </c>
      <c r="Z56" s="211"/>
      <c r="AA56" s="212">
        <f t="shared" si="144"/>
        <v>3</v>
      </c>
      <c r="AB56" s="212">
        <f t="shared" si="144"/>
        <v>8</v>
      </c>
      <c r="AC56" s="676"/>
      <c r="AD56" s="677">
        <f>AC46-AB56</f>
        <v>10</v>
      </c>
      <c r="AE56" s="677">
        <f t="shared" si="145"/>
        <v>1</v>
      </c>
      <c r="AF56" s="677">
        <f t="shared" si="146"/>
        <v>3</v>
      </c>
      <c r="AG56" s="678" t="str">
        <f t="shared" si="147"/>
        <v/>
      </c>
      <c r="AH56" s="218"/>
      <c r="AI56" s="219"/>
      <c r="AJ56" s="205">
        <v>7</v>
      </c>
      <c r="AK56" s="220">
        <f t="shared" si="192"/>
        <v>147</v>
      </c>
      <c r="AL56" s="221">
        <v>381</v>
      </c>
      <c r="AM56" s="207">
        <f t="shared" si="193"/>
        <v>3</v>
      </c>
      <c r="AN56" s="222">
        <f t="shared" si="193"/>
        <v>8</v>
      </c>
      <c r="AO56" s="209"/>
      <c r="AP56" s="210">
        <v>7</v>
      </c>
      <c r="AQ56" s="211"/>
      <c r="AR56" s="212">
        <f t="shared" si="148"/>
        <v>3</v>
      </c>
      <c r="AS56" s="212">
        <f t="shared" si="148"/>
        <v>8</v>
      </c>
      <c r="AT56" s="213">
        <v>6</v>
      </c>
      <c r="AU56" s="214">
        <f>AT46-AS56</f>
        <v>4</v>
      </c>
      <c r="AV56" s="215">
        <f t="shared" si="149"/>
        <v>1</v>
      </c>
      <c r="AW56" s="216">
        <f t="shared" si="150"/>
        <v>-3</v>
      </c>
      <c r="AX56" s="217">
        <f t="shared" si="151"/>
        <v>0</v>
      </c>
      <c r="AY56" s="218"/>
      <c r="AZ56" s="219"/>
      <c r="BA56" s="205">
        <v>7</v>
      </c>
      <c r="BB56" s="220">
        <f t="shared" si="194"/>
        <v>147</v>
      </c>
      <c r="BC56" s="221">
        <v>381</v>
      </c>
      <c r="BD56" s="207">
        <f t="shared" si="195"/>
        <v>3</v>
      </c>
      <c r="BE56" s="222">
        <f t="shared" si="195"/>
        <v>8</v>
      </c>
      <c r="BF56" s="209"/>
      <c r="BG56" s="210">
        <v>7</v>
      </c>
      <c r="BH56" s="211"/>
      <c r="BI56" s="212">
        <f t="shared" si="152"/>
        <v>3</v>
      </c>
      <c r="BJ56" s="212">
        <f t="shared" si="152"/>
        <v>8</v>
      </c>
      <c r="BK56" s="676"/>
      <c r="BL56" s="677">
        <f>BK46-BJ56</f>
        <v>16</v>
      </c>
      <c r="BM56" s="677">
        <f t="shared" si="153"/>
        <v>1</v>
      </c>
      <c r="BN56" s="677">
        <f t="shared" si="154"/>
        <v>3</v>
      </c>
      <c r="BO56" s="678" t="str">
        <f t="shared" si="155"/>
        <v/>
      </c>
      <c r="BP56" s="218"/>
      <c r="BQ56" s="219"/>
      <c r="BR56" s="205">
        <v>7</v>
      </c>
      <c r="BS56" s="220">
        <f t="shared" si="196"/>
        <v>147</v>
      </c>
      <c r="BT56" s="221">
        <v>381</v>
      </c>
      <c r="BU56" s="207">
        <f t="shared" si="197"/>
        <v>3</v>
      </c>
      <c r="BV56" s="222">
        <f t="shared" si="197"/>
        <v>8</v>
      </c>
      <c r="BW56" s="209"/>
      <c r="BX56" s="210">
        <v>7</v>
      </c>
      <c r="BY56" s="211"/>
      <c r="BZ56" s="212">
        <f t="shared" si="156"/>
        <v>3</v>
      </c>
      <c r="CA56" s="212">
        <f t="shared" si="156"/>
        <v>8</v>
      </c>
      <c r="CB56" s="213">
        <v>3</v>
      </c>
      <c r="CC56" s="214">
        <f>CB46-CA56</f>
        <v>8</v>
      </c>
      <c r="CD56" s="215">
        <f t="shared" si="157"/>
        <v>1</v>
      </c>
      <c r="CE56" s="216">
        <f t="shared" si="158"/>
        <v>0</v>
      </c>
      <c r="CF56" s="217">
        <f t="shared" si="159"/>
        <v>3</v>
      </c>
      <c r="CG56" s="218"/>
      <c r="CH56" s="219"/>
      <c r="CI56" s="205">
        <v>7</v>
      </c>
      <c r="CJ56" s="220">
        <f t="shared" si="198"/>
        <v>147</v>
      </c>
      <c r="CK56" s="221">
        <v>381</v>
      </c>
      <c r="CL56" s="207">
        <f t="shared" si="199"/>
        <v>3</v>
      </c>
      <c r="CM56" s="222">
        <f t="shared" si="199"/>
        <v>8</v>
      </c>
      <c r="CN56" s="209"/>
      <c r="CO56" s="210">
        <v>7</v>
      </c>
      <c r="CP56" s="211"/>
      <c r="CQ56" s="212">
        <f t="shared" si="160"/>
        <v>3</v>
      </c>
      <c r="CR56" s="212">
        <f t="shared" si="160"/>
        <v>8</v>
      </c>
      <c r="CS56" s="213">
        <v>4</v>
      </c>
      <c r="CT56" s="214">
        <f>CS46-CR56</f>
        <v>10</v>
      </c>
      <c r="CU56" s="215">
        <f t="shared" si="161"/>
        <v>1</v>
      </c>
      <c r="CV56" s="216">
        <f t="shared" si="162"/>
        <v>-1</v>
      </c>
      <c r="CW56" s="217">
        <f t="shared" si="163"/>
        <v>2</v>
      </c>
      <c r="CX56" s="218"/>
      <c r="CY56" s="219"/>
      <c r="CZ56" s="205">
        <v>7</v>
      </c>
      <c r="DA56" s="220">
        <f t="shared" si="200"/>
        <v>147</v>
      </c>
      <c r="DB56" s="221">
        <v>381</v>
      </c>
      <c r="DC56" s="207">
        <f t="shared" si="201"/>
        <v>3</v>
      </c>
      <c r="DD56" s="222">
        <f t="shared" si="201"/>
        <v>8</v>
      </c>
      <c r="DE56" s="209"/>
      <c r="DF56" s="210">
        <v>7</v>
      </c>
      <c r="DG56" s="211"/>
      <c r="DH56" s="212">
        <f t="shared" si="164"/>
        <v>3</v>
      </c>
      <c r="DI56" s="212">
        <f t="shared" si="164"/>
        <v>8</v>
      </c>
      <c r="DJ56" s="213">
        <v>3</v>
      </c>
      <c r="DK56" s="214">
        <f>DJ46-DI56</f>
        <v>13</v>
      </c>
      <c r="DL56" s="215">
        <f t="shared" si="165"/>
        <v>1</v>
      </c>
      <c r="DM56" s="216">
        <f t="shared" si="166"/>
        <v>0</v>
      </c>
      <c r="DN56" s="217">
        <f t="shared" si="167"/>
        <v>3</v>
      </c>
      <c r="DO56" s="218"/>
      <c r="DP56" s="219"/>
      <c r="DQ56" s="205">
        <v>7</v>
      </c>
      <c r="DR56" s="220">
        <f t="shared" si="202"/>
        <v>147</v>
      </c>
      <c r="DS56" s="221">
        <v>381</v>
      </c>
      <c r="DT56" s="207">
        <f t="shared" si="203"/>
        <v>3</v>
      </c>
      <c r="DU56" s="222">
        <f t="shared" si="203"/>
        <v>8</v>
      </c>
      <c r="DV56" s="209"/>
      <c r="DW56" s="210">
        <v>7</v>
      </c>
      <c r="DX56" s="211"/>
      <c r="DY56" s="212">
        <f t="shared" si="168"/>
        <v>3</v>
      </c>
      <c r="DZ56" s="212">
        <f t="shared" si="168"/>
        <v>8</v>
      </c>
      <c r="EA56" s="213">
        <v>6</v>
      </c>
      <c r="EB56" s="214">
        <f>EA46-DZ56</f>
        <v>13</v>
      </c>
      <c r="EC56" s="215">
        <f t="shared" si="169"/>
        <v>1</v>
      </c>
      <c r="ED56" s="216">
        <f t="shared" si="170"/>
        <v>-3</v>
      </c>
      <c r="EE56" s="217">
        <f t="shared" si="171"/>
        <v>0</v>
      </c>
      <c r="EF56" s="218"/>
      <c r="EG56" s="219"/>
      <c r="EH56" s="205">
        <v>7</v>
      </c>
      <c r="EI56" s="220">
        <f t="shared" si="204"/>
        <v>147</v>
      </c>
      <c r="EJ56" s="221">
        <v>381</v>
      </c>
      <c r="EK56" s="207">
        <f t="shared" si="205"/>
        <v>3</v>
      </c>
      <c r="EL56" s="222">
        <f t="shared" si="205"/>
        <v>8</v>
      </c>
      <c r="EM56" s="209"/>
      <c r="EN56" s="210">
        <v>7</v>
      </c>
      <c r="EO56" s="211"/>
      <c r="EP56" s="212">
        <f t="shared" si="172"/>
        <v>3</v>
      </c>
      <c r="EQ56" s="212">
        <f t="shared" si="172"/>
        <v>8</v>
      </c>
      <c r="ER56" s="213">
        <v>5</v>
      </c>
      <c r="ES56" s="214">
        <f>ER46-EQ56</f>
        <v>7</v>
      </c>
      <c r="ET56" s="215">
        <f t="shared" si="173"/>
        <v>1</v>
      </c>
      <c r="EU56" s="216">
        <f t="shared" si="174"/>
        <v>-2</v>
      </c>
      <c r="EV56" s="217">
        <f t="shared" si="175"/>
        <v>1</v>
      </c>
      <c r="EW56" s="218"/>
      <c r="EX56" s="219"/>
      <c r="EY56" s="205">
        <v>7</v>
      </c>
      <c r="EZ56" s="220">
        <f t="shared" si="206"/>
        <v>147</v>
      </c>
      <c r="FA56" s="221">
        <v>381</v>
      </c>
      <c r="FB56" s="207">
        <f t="shared" si="207"/>
        <v>3</v>
      </c>
      <c r="FC56" s="222">
        <f t="shared" si="207"/>
        <v>8</v>
      </c>
      <c r="FD56" s="209"/>
      <c r="FE56" s="210">
        <v>7</v>
      </c>
      <c r="FF56" s="211"/>
      <c r="FG56" s="212">
        <f t="shared" si="176"/>
        <v>3</v>
      </c>
      <c r="FH56" s="212">
        <f t="shared" si="176"/>
        <v>8</v>
      </c>
      <c r="FI56" s="213">
        <v>4</v>
      </c>
      <c r="FJ56" s="214">
        <f>FI46-FH56</f>
        <v>4</v>
      </c>
      <c r="FK56" s="215">
        <f t="shared" si="177"/>
        <v>1</v>
      </c>
      <c r="FL56" s="216">
        <f t="shared" si="178"/>
        <v>-1</v>
      </c>
      <c r="FM56" s="217">
        <f t="shared" si="179"/>
        <v>2</v>
      </c>
      <c r="FN56" s="218"/>
      <c r="FO56" s="219"/>
      <c r="FP56" s="205">
        <v>7</v>
      </c>
      <c r="FQ56" s="220">
        <f t="shared" si="208"/>
        <v>147</v>
      </c>
      <c r="FR56" s="221">
        <v>381</v>
      </c>
      <c r="FS56" s="207">
        <f t="shared" si="209"/>
        <v>3</v>
      </c>
      <c r="FT56" s="222">
        <f t="shared" si="209"/>
        <v>8</v>
      </c>
      <c r="FU56" s="209"/>
      <c r="FV56" s="210">
        <v>7</v>
      </c>
      <c r="FW56" s="211"/>
      <c r="FX56" s="212">
        <f t="shared" si="180"/>
        <v>3</v>
      </c>
      <c r="FY56" s="212">
        <f t="shared" si="180"/>
        <v>8</v>
      </c>
      <c r="FZ56" s="676"/>
      <c r="GA56" s="677">
        <f>FZ46-FY56</f>
        <v>20</v>
      </c>
      <c r="GB56" s="677">
        <f t="shared" si="181"/>
        <v>2</v>
      </c>
      <c r="GC56" s="677">
        <f t="shared" si="182"/>
        <v>3</v>
      </c>
      <c r="GD56" s="678" t="str">
        <f t="shared" si="183"/>
        <v/>
      </c>
      <c r="GE56" s="218"/>
      <c r="GF56" s="219"/>
      <c r="GG56" s="205">
        <v>7</v>
      </c>
      <c r="GH56" s="220">
        <f t="shared" si="210"/>
        <v>147</v>
      </c>
      <c r="GI56" s="221">
        <v>381</v>
      </c>
      <c r="GJ56" s="207">
        <f t="shared" si="211"/>
        <v>3</v>
      </c>
      <c r="GK56" s="222">
        <f t="shared" si="211"/>
        <v>8</v>
      </c>
      <c r="GL56" s="209"/>
      <c r="GM56" s="210">
        <v>7</v>
      </c>
      <c r="GN56" s="211"/>
      <c r="GO56" s="212">
        <f t="shared" si="184"/>
        <v>3</v>
      </c>
      <c r="GP56" s="212">
        <f t="shared" si="184"/>
        <v>8</v>
      </c>
      <c r="GQ56" s="213">
        <v>3</v>
      </c>
      <c r="GR56" s="214">
        <f>GQ46-GP56</f>
        <v>11</v>
      </c>
      <c r="GS56" s="215">
        <f t="shared" si="185"/>
        <v>1</v>
      </c>
      <c r="GT56" s="216">
        <f t="shared" si="186"/>
        <v>0</v>
      </c>
      <c r="GU56" s="217">
        <f t="shared" si="187"/>
        <v>3</v>
      </c>
      <c r="GV56" s="223"/>
      <c r="GW56" s="224"/>
    </row>
    <row r="57" spans="1:205" s="225" customFormat="1" ht="16.149999999999999" customHeight="1">
      <c r="A57" s="204"/>
      <c r="B57" s="205">
        <v>8</v>
      </c>
      <c r="C57" s="206">
        <f t="shared" si="188"/>
        <v>358</v>
      </c>
      <c r="D57" s="206">
        <v>381</v>
      </c>
      <c r="E57" s="207">
        <f t="shared" si="189"/>
        <v>4</v>
      </c>
      <c r="F57" s="208">
        <f t="shared" si="189"/>
        <v>4</v>
      </c>
      <c r="G57" s="209"/>
      <c r="H57" s="210">
        <v>8</v>
      </c>
      <c r="I57" s="211"/>
      <c r="J57" s="212">
        <f t="shared" si="140"/>
        <v>4</v>
      </c>
      <c r="K57" s="212">
        <f t="shared" si="140"/>
        <v>4</v>
      </c>
      <c r="L57" s="213">
        <v>6</v>
      </c>
      <c r="M57" s="214">
        <f>L46-K57</f>
        <v>19</v>
      </c>
      <c r="N57" s="215">
        <f t="shared" si="141"/>
        <v>2</v>
      </c>
      <c r="O57" s="216">
        <f t="shared" si="142"/>
        <v>-2</v>
      </c>
      <c r="P57" s="217">
        <f t="shared" si="143"/>
        <v>2</v>
      </c>
      <c r="Q57" s="218"/>
      <c r="R57" s="219"/>
      <c r="S57" s="205">
        <v>8</v>
      </c>
      <c r="T57" s="220">
        <f t="shared" si="190"/>
        <v>358</v>
      </c>
      <c r="U57" s="221">
        <v>381</v>
      </c>
      <c r="V57" s="207">
        <f t="shared" si="191"/>
        <v>4</v>
      </c>
      <c r="W57" s="222">
        <f t="shared" si="191"/>
        <v>4</v>
      </c>
      <c r="X57" s="209"/>
      <c r="Y57" s="210">
        <v>8</v>
      </c>
      <c r="Z57" s="211"/>
      <c r="AA57" s="212">
        <f t="shared" si="144"/>
        <v>4</v>
      </c>
      <c r="AB57" s="212">
        <f t="shared" si="144"/>
        <v>4</v>
      </c>
      <c r="AC57" s="676"/>
      <c r="AD57" s="677">
        <f>AC46-AB57</f>
        <v>14</v>
      </c>
      <c r="AE57" s="677">
        <f t="shared" si="145"/>
        <v>1</v>
      </c>
      <c r="AF57" s="677">
        <f t="shared" si="146"/>
        <v>4</v>
      </c>
      <c r="AG57" s="678" t="str">
        <f t="shared" si="147"/>
        <v/>
      </c>
      <c r="AH57" s="218"/>
      <c r="AI57" s="219"/>
      <c r="AJ57" s="205">
        <v>8</v>
      </c>
      <c r="AK57" s="220">
        <f t="shared" si="192"/>
        <v>358</v>
      </c>
      <c r="AL57" s="221">
        <v>381</v>
      </c>
      <c r="AM57" s="207">
        <f t="shared" si="193"/>
        <v>4</v>
      </c>
      <c r="AN57" s="222">
        <f t="shared" si="193"/>
        <v>4</v>
      </c>
      <c r="AO57" s="209"/>
      <c r="AP57" s="210">
        <v>8</v>
      </c>
      <c r="AQ57" s="211"/>
      <c r="AR57" s="212">
        <f t="shared" si="148"/>
        <v>4</v>
      </c>
      <c r="AS57" s="212">
        <f t="shared" si="148"/>
        <v>4</v>
      </c>
      <c r="AT57" s="213">
        <v>5</v>
      </c>
      <c r="AU57" s="214">
        <f>AT46-AS57</f>
        <v>8</v>
      </c>
      <c r="AV57" s="215">
        <f t="shared" si="149"/>
        <v>1</v>
      </c>
      <c r="AW57" s="216">
        <f t="shared" si="150"/>
        <v>-1</v>
      </c>
      <c r="AX57" s="217">
        <f t="shared" si="151"/>
        <v>2</v>
      </c>
      <c r="AY57" s="218"/>
      <c r="AZ57" s="219"/>
      <c r="BA57" s="205">
        <v>8</v>
      </c>
      <c r="BB57" s="220">
        <f t="shared" si="194"/>
        <v>358</v>
      </c>
      <c r="BC57" s="221">
        <v>381</v>
      </c>
      <c r="BD57" s="207">
        <f t="shared" si="195"/>
        <v>4</v>
      </c>
      <c r="BE57" s="222">
        <f t="shared" si="195"/>
        <v>4</v>
      </c>
      <c r="BF57" s="209"/>
      <c r="BG57" s="210">
        <v>8</v>
      </c>
      <c r="BH57" s="211"/>
      <c r="BI57" s="212">
        <f t="shared" si="152"/>
        <v>4</v>
      </c>
      <c r="BJ57" s="212">
        <f t="shared" si="152"/>
        <v>4</v>
      </c>
      <c r="BK57" s="676"/>
      <c r="BL57" s="677">
        <f>BK46-BJ57</f>
        <v>20</v>
      </c>
      <c r="BM57" s="677">
        <f t="shared" si="153"/>
        <v>2</v>
      </c>
      <c r="BN57" s="677">
        <f t="shared" si="154"/>
        <v>4</v>
      </c>
      <c r="BO57" s="678" t="str">
        <f t="shared" si="155"/>
        <v/>
      </c>
      <c r="BP57" s="218"/>
      <c r="BQ57" s="219"/>
      <c r="BR57" s="205">
        <v>8</v>
      </c>
      <c r="BS57" s="220">
        <f t="shared" si="196"/>
        <v>358</v>
      </c>
      <c r="BT57" s="221">
        <v>381</v>
      </c>
      <c r="BU57" s="207">
        <f t="shared" si="197"/>
        <v>4</v>
      </c>
      <c r="BV57" s="222">
        <f t="shared" si="197"/>
        <v>4</v>
      </c>
      <c r="BW57" s="209"/>
      <c r="BX57" s="210">
        <v>8</v>
      </c>
      <c r="BY57" s="211"/>
      <c r="BZ57" s="212">
        <f t="shared" si="156"/>
        <v>4</v>
      </c>
      <c r="CA57" s="212">
        <f t="shared" si="156"/>
        <v>4</v>
      </c>
      <c r="CB57" s="213">
        <v>5</v>
      </c>
      <c r="CC57" s="214">
        <f>CB46-CA57</f>
        <v>12</v>
      </c>
      <c r="CD57" s="215">
        <f t="shared" si="157"/>
        <v>1</v>
      </c>
      <c r="CE57" s="216">
        <f t="shared" si="158"/>
        <v>-1</v>
      </c>
      <c r="CF57" s="217">
        <f t="shared" si="159"/>
        <v>2</v>
      </c>
      <c r="CG57" s="218"/>
      <c r="CH57" s="219"/>
      <c r="CI57" s="205">
        <v>8</v>
      </c>
      <c r="CJ57" s="220">
        <f t="shared" si="198"/>
        <v>358</v>
      </c>
      <c r="CK57" s="221">
        <v>381</v>
      </c>
      <c r="CL57" s="207">
        <f t="shared" si="199"/>
        <v>4</v>
      </c>
      <c r="CM57" s="222">
        <f t="shared" si="199"/>
        <v>4</v>
      </c>
      <c r="CN57" s="209"/>
      <c r="CO57" s="210">
        <v>8</v>
      </c>
      <c r="CP57" s="211"/>
      <c r="CQ57" s="212">
        <f t="shared" si="160"/>
        <v>4</v>
      </c>
      <c r="CR57" s="212">
        <f t="shared" si="160"/>
        <v>4</v>
      </c>
      <c r="CS57" s="213">
        <v>6</v>
      </c>
      <c r="CT57" s="214">
        <f>CS46-CR57</f>
        <v>14</v>
      </c>
      <c r="CU57" s="215">
        <f t="shared" si="161"/>
        <v>1</v>
      </c>
      <c r="CV57" s="216">
        <f t="shared" si="162"/>
        <v>-2</v>
      </c>
      <c r="CW57" s="217">
        <f t="shared" si="163"/>
        <v>1</v>
      </c>
      <c r="CX57" s="218"/>
      <c r="CY57" s="219"/>
      <c r="CZ57" s="205">
        <v>8</v>
      </c>
      <c r="DA57" s="220">
        <f t="shared" si="200"/>
        <v>358</v>
      </c>
      <c r="DB57" s="221">
        <v>381</v>
      </c>
      <c r="DC57" s="207">
        <f t="shared" si="201"/>
        <v>4</v>
      </c>
      <c r="DD57" s="222">
        <f t="shared" si="201"/>
        <v>4</v>
      </c>
      <c r="DE57" s="209"/>
      <c r="DF57" s="210">
        <v>8</v>
      </c>
      <c r="DG57" s="211"/>
      <c r="DH57" s="212">
        <f t="shared" si="164"/>
        <v>4</v>
      </c>
      <c r="DI57" s="212">
        <f t="shared" si="164"/>
        <v>4</v>
      </c>
      <c r="DJ57" s="213">
        <v>6</v>
      </c>
      <c r="DK57" s="214">
        <f>DJ46-DI57</f>
        <v>17</v>
      </c>
      <c r="DL57" s="215">
        <f t="shared" si="165"/>
        <v>1</v>
      </c>
      <c r="DM57" s="216">
        <f t="shared" si="166"/>
        <v>-2</v>
      </c>
      <c r="DN57" s="217">
        <f t="shared" si="167"/>
        <v>1</v>
      </c>
      <c r="DO57" s="218"/>
      <c r="DP57" s="219"/>
      <c r="DQ57" s="205">
        <v>8</v>
      </c>
      <c r="DR57" s="220">
        <f t="shared" si="202"/>
        <v>358</v>
      </c>
      <c r="DS57" s="221">
        <v>381</v>
      </c>
      <c r="DT57" s="207">
        <f t="shared" si="203"/>
        <v>4</v>
      </c>
      <c r="DU57" s="222">
        <f t="shared" si="203"/>
        <v>4</v>
      </c>
      <c r="DV57" s="209"/>
      <c r="DW57" s="210">
        <v>8</v>
      </c>
      <c r="DX57" s="211"/>
      <c r="DY57" s="212">
        <f t="shared" si="168"/>
        <v>4</v>
      </c>
      <c r="DZ57" s="212">
        <f t="shared" si="168"/>
        <v>4</v>
      </c>
      <c r="EA57" s="213">
        <v>5</v>
      </c>
      <c r="EB57" s="214">
        <f>EA46-DZ57</f>
        <v>17</v>
      </c>
      <c r="EC57" s="215">
        <f t="shared" si="169"/>
        <v>1</v>
      </c>
      <c r="ED57" s="216">
        <f t="shared" si="170"/>
        <v>-1</v>
      </c>
      <c r="EE57" s="217">
        <f t="shared" si="171"/>
        <v>2</v>
      </c>
      <c r="EF57" s="218"/>
      <c r="EG57" s="219"/>
      <c r="EH57" s="205">
        <v>8</v>
      </c>
      <c r="EI57" s="220">
        <f t="shared" si="204"/>
        <v>358</v>
      </c>
      <c r="EJ57" s="221">
        <v>381</v>
      </c>
      <c r="EK57" s="207">
        <f t="shared" si="205"/>
        <v>4</v>
      </c>
      <c r="EL57" s="222">
        <f t="shared" si="205"/>
        <v>4</v>
      </c>
      <c r="EM57" s="209"/>
      <c r="EN57" s="210">
        <v>8</v>
      </c>
      <c r="EO57" s="211"/>
      <c r="EP57" s="212">
        <f t="shared" si="172"/>
        <v>4</v>
      </c>
      <c r="EQ57" s="212">
        <f t="shared" si="172"/>
        <v>4</v>
      </c>
      <c r="ER57" s="213">
        <v>7</v>
      </c>
      <c r="ES57" s="214">
        <f>ER46-EQ57</f>
        <v>11</v>
      </c>
      <c r="ET57" s="215">
        <f t="shared" si="173"/>
        <v>1</v>
      </c>
      <c r="EU57" s="216">
        <f t="shared" si="174"/>
        <v>-3</v>
      </c>
      <c r="EV57" s="217">
        <f t="shared" si="175"/>
        <v>0</v>
      </c>
      <c r="EW57" s="218"/>
      <c r="EX57" s="219"/>
      <c r="EY57" s="205">
        <v>8</v>
      </c>
      <c r="EZ57" s="220">
        <f t="shared" si="206"/>
        <v>358</v>
      </c>
      <c r="FA57" s="221">
        <v>381</v>
      </c>
      <c r="FB57" s="207">
        <f t="shared" si="207"/>
        <v>4</v>
      </c>
      <c r="FC57" s="222">
        <f t="shared" si="207"/>
        <v>4</v>
      </c>
      <c r="FD57" s="209"/>
      <c r="FE57" s="210">
        <v>8</v>
      </c>
      <c r="FF57" s="211"/>
      <c r="FG57" s="212">
        <f t="shared" si="176"/>
        <v>4</v>
      </c>
      <c r="FH57" s="212">
        <f t="shared" si="176"/>
        <v>4</v>
      </c>
      <c r="FI57" s="213">
        <v>6</v>
      </c>
      <c r="FJ57" s="214">
        <f>FI46-FH57</f>
        <v>8</v>
      </c>
      <c r="FK57" s="215">
        <f t="shared" si="177"/>
        <v>1</v>
      </c>
      <c r="FL57" s="216">
        <f t="shared" si="178"/>
        <v>-2</v>
      </c>
      <c r="FM57" s="217">
        <f t="shared" si="179"/>
        <v>1</v>
      </c>
      <c r="FN57" s="218"/>
      <c r="FO57" s="219"/>
      <c r="FP57" s="205">
        <v>8</v>
      </c>
      <c r="FQ57" s="220">
        <f t="shared" si="208"/>
        <v>358</v>
      </c>
      <c r="FR57" s="221">
        <v>381</v>
      </c>
      <c r="FS57" s="207">
        <f t="shared" si="209"/>
        <v>4</v>
      </c>
      <c r="FT57" s="222">
        <f t="shared" si="209"/>
        <v>4</v>
      </c>
      <c r="FU57" s="209"/>
      <c r="FV57" s="210">
        <v>8</v>
      </c>
      <c r="FW57" s="211"/>
      <c r="FX57" s="212">
        <f t="shared" si="180"/>
        <v>4</v>
      </c>
      <c r="FY57" s="212">
        <f t="shared" si="180"/>
        <v>4</v>
      </c>
      <c r="FZ57" s="676"/>
      <c r="GA57" s="677">
        <f>FZ46-FY57</f>
        <v>24</v>
      </c>
      <c r="GB57" s="677">
        <f t="shared" si="181"/>
        <v>2</v>
      </c>
      <c r="GC57" s="677">
        <f t="shared" si="182"/>
        <v>4</v>
      </c>
      <c r="GD57" s="678" t="str">
        <f t="shared" si="183"/>
        <v/>
      </c>
      <c r="GE57" s="218"/>
      <c r="GF57" s="219"/>
      <c r="GG57" s="205">
        <v>8</v>
      </c>
      <c r="GH57" s="220">
        <f t="shared" si="210"/>
        <v>358</v>
      </c>
      <c r="GI57" s="221">
        <v>381</v>
      </c>
      <c r="GJ57" s="207">
        <f t="shared" si="211"/>
        <v>4</v>
      </c>
      <c r="GK57" s="222">
        <f t="shared" si="211"/>
        <v>4</v>
      </c>
      <c r="GL57" s="209"/>
      <c r="GM57" s="210">
        <v>8</v>
      </c>
      <c r="GN57" s="211"/>
      <c r="GO57" s="212">
        <f t="shared" si="184"/>
        <v>4</v>
      </c>
      <c r="GP57" s="212">
        <f t="shared" si="184"/>
        <v>4</v>
      </c>
      <c r="GQ57" s="213">
        <v>6</v>
      </c>
      <c r="GR57" s="214">
        <f>GQ46-GP57</f>
        <v>15</v>
      </c>
      <c r="GS57" s="215">
        <f t="shared" si="185"/>
        <v>1</v>
      </c>
      <c r="GT57" s="216">
        <f t="shared" si="186"/>
        <v>-2</v>
      </c>
      <c r="GU57" s="217">
        <f t="shared" si="187"/>
        <v>1</v>
      </c>
      <c r="GV57" s="223"/>
      <c r="GW57" s="224"/>
    </row>
    <row r="58" spans="1:205" s="225" customFormat="1" ht="16.149999999999999" customHeight="1">
      <c r="A58" s="226"/>
      <c r="B58" s="205">
        <v>9</v>
      </c>
      <c r="C58" s="206">
        <f t="shared" si="188"/>
        <v>324</v>
      </c>
      <c r="D58" s="206">
        <v>381</v>
      </c>
      <c r="E58" s="207">
        <f t="shared" si="189"/>
        <v>4</v>
      </c>
      <c r="F58" s="208">
        <f t="shared" si="189"/>
        <v>12</v>
      </c>
      <c r="G58" s="209"/>
      <c r="H58" s="210">
        <v>9</v>
      </c>
      <c r="I58" s="211"/>
      <c r="J58" s="212">
        <f t="shared" si="140"/>
        <v>4</v>
      </c>
      <c r="K58" s="212">
        <f t="shared" si="140"/>
        <v>12</v>
      </c>
      <c r="L58" s="213">
        <v>5</v>
      </c>
      <c r="M58" s="214">
        <f>L46-K58</f>
        <v>11</v>
      </c>
      <c r="N58" s="215">
        <f t="shared" si="141"/>
        <v>1</v>
      </c>
      <c r="O58" s="216">
        <f t="shared" si="142"/>
        <v>-1</v>
      </c>
      <c r="P58" s="217">
        <f t="shared" si="143"/>
        <v>2</v>
      </c>
      <c r="Q58" s="218"/>
      <c r="R58" s="227"/>
      <c r="S58" s="205">
        <v>9</v>
      </c>
      <c r="T58" s="220">
        <f t="shared" si="190"/>
        <v>324</v>
      </c>
      <c r="U58" s="221">
        <v>381</v>
      </c>
      <c r="V58" s="207">
        <f t="shared" si="191"/>
        <v>4</v>
      </c>
      <c r="W58" s="222">
        <f t="shared" si="191"/>
        <v>12</v>
      </c>
      <c r="X58" s="209"/>
      <c r="Y58" s="210">
        <v>9</v>
      </c>
      <c r="Z58" s="211"/>
      <c r="AA58" s="212">
        <f t="shared" si="144"/>
        <v>4</v>
      </c>
      <c r="AB58" s="212">
        <f t="shared" si="144"/>
        <v>12</v>
      </c>
      <c r="AC58" s="676"/>
      <c r="AD58" s="677">
        <f>AC46-AB58</f>
        <v>6</v>
      </c>
      <c r="AE58" s="677">
        <f t="shared" si="145"/>
        <v>1</v>
      </c>
      <c r="AF58" s="677">
        <f t="shared" si="146"/>
        <v>4</v>
      </c>
      <c r="AG58" s="678" t="str">
        <f t="shared" si="147"/>
        <v/>
      </c>
      <c r="AH58" s="218"/>
      <c r="AI58" s="227"/>
      <c r="AJ58" s="205">
        <v>9</v>
      </c>
      <c r="AK58" s="220">
        <f t="shared" si="192"/>
        <v>324</v>
      </c>
      <c r="AL58" s="221">
        <v>381</v>
      </c>
      <c r="AM58" s="207">
        <f t="shared" si="193"/>
        <v>4</v>
      </c>
      <c r="AN58" s="222">
        <f t="shared" si="193"/>
        <v>12</v>
      </c>
      <c r="AO58" s="209"/>
      <c r="AP58" s="210">
        <v>9</v>
      </c>
      <c r="AQ58" s="211"/>
      <c r="AR58" s="212">
        <f t="shared" si="148"/>
        <v>4</v>
      </c>
      <c r="AS58" s="212">
        <f t="shared" si="148"/>
        <v>12</v>
      </c>
      <c r="AT58" s="213">
        <v>6</v>
      </c>
      <c r="AU58" s="214">
        <f>AT46-AS58</f>
        <v>0</v>
      </c>
      <c r="AV58" s="215">
        <f t="shared" si="149"/>
        <v>1</v>
      </c>
      <c r="AW58" s="216">
        <f t="shared" si="150"/>
        <v>-2</v>
      </c>
      <c r="AX58" s="217">
        <f t="shared" si="151"/>
        <v>1</v>
      </c>
      <c r="AY58" s="218"/>
      <c r="AZ58" s="227"/>
      <c r="BA58" s="205">
        <v>9</v>
      </c>
      <c r="BB58" s="220">
        <f t="shared" si="194"/>
        <v>324</v>
      </c>
      <c r="BC58" s="221">
        <v>381</v>
      </c>
      <c r="BD58" s="207">
        <f t="shared" si="195"/>
        <v>4</v>
      </c>
      <c r="BE58" s="222">
        <f t="shared" si="195"/>
        <v>12</v>
      </c>
      <c r="BF58" s="209"/>
      <c r="BG58" s="210">
        <v>9</v>
      </c>
      <c r="BH58" s="211"/>
      <c r="BI58" s="212">
        <f t="shared" si="152"/>
        <v>4</v>
      </c>
      <c r="BJ58" s="212">
        <f t="shared" si="152"/>
        <v>12</v>
      </c>
      <c r="BK58" s="676"/>
      <c r="BL58" s="677">
        <f>BK46-BJ58</f>
        <v>12</v>
      </c>
      <c r="BM58" s="677">
        <f t="shared" si="153"/>
        <v>1</v>
      </c>
      <c r="BN58" s="677">
        <f t="shared" si="154"/>
        <v>4</v>
      </c>
      <c r="BO58" s="678" t="str">
        <f t="shared" si="155"/>
        <v/>
      </c>
      <c r="BP58" s="218"/>
      <c r="BQ58" s="227"/>
      <c r="BR58" s="205">
        <v>9</v>
      </c>
      <c r="BS58" s="220">
        <f t="shared" si="196"/>
        <v>324</v>
      </c>
      <c r="BT58" s="221">
        <v>381</v>
      </c>
      <c r="BU58" s="207">
        <f t="shared" si="197"/>
        <v>4</v>
      </c>
      <c r="BV58" s="222">
        <f t="shared" si="197"/>
        <v>12</v>
      </c>
      <c r="BW58" s="209"/>
      <c r="BX58" s="210">
        <v>9</v>
      </c>
      <c r="BY58" s="211"/>
      <c r="BZ58" s="212">
        <f t="shared" si="156"/>
        <v>4</v>
      </c>
      <c r="CA58" s="212">
        <f t="shared" si="156"/>
        <v>12</v>
      </c>
      <c r="CB58" s="213">
        <v>6</v>
      </c>
      <c r="CC58" s="214">
        <f>CB46-CA58</f>
        <v>4</v>
      </c>
      <c r="CD58" s="215">
        <f t="shared" si="157"/>
        <v>1</v>
      </c>
      <c r="CE58" s="216">
        <f t="shared" si="158"/>
        <v>-2</v>
      </c>
      <c r="CF58" s="217">
        <f t="shared" si="159"/>
        <v>1</v>
      </c>
      <c r="CG58" s="218"/>
      <c r="CH58" s="227"/>
      <c r="CI58" s="205">
        <v>9</v>
      </c>
      <c r="CJ58" s="220">
        <f t="shared" si="198"/>
        <v>324</v>
      </c>
      <c r="CK58" s="221">
        <v>381</v>
      </c>
      <c r="CL58" s="207">
        <f t="shared" si="199"/>
        <v>4</v>
      </c>
      <c r="CM58" s="222">
        <f t="shared" si="199"/>
        <v>12</v>
      </c>
      <c r="CN58" s="209"/>
      <c r="CO58" s="210">
        <v>9</v>
      </c>
      <c r="CP58" s="211"/>
      <c r="CQ58" s="212">
        <f t="shared" si="160"/>
        <v>4</v>
      </c>
      <c r="CR58" s="212">
        <f t="shared" si="160"/>
        <v>12</v>
      </c>
      <c r="CS58" s="213">
        <v>5</v>
      </c>
      <c r="CT58" s="214">
        <f>CS46-CR58</f>
        <v>6</v>
      </c>
      <c r="CU58" s="215">
        <f t="shared" si="161"/>
        <v>1</v>
      </c>
      <c r="CV58" s="216">
        <f t="shared" si="162"/>
        <v>-1</v>
      </c>
      <c r="CW58" s="217">
        <f t="shared" si="163"/>
        <v>2</v>
      </c>
      <c r="CX58" s="218"/>
      <c r="CY58" s="227"/>
      <c r="CZ58" s="205">
        <v>9</v>
      </c>
      <c r="DA58" s="220">
        <f t="shared" si="200"/>
        <v>324</v>
      </c>
      <c r="DB58" s="221">
        <v>381</v>
      </c>
      <c r="DC58" s="207">
        <f t="shared" si="201"/>
        <v>4</v>
      </c>
      <c r="DD58" s="222">
        <f t="shared" si="201"/>
        <v>12</v>
      </c>
      <c r="DE58" s="209"/>
      <c r="DF58" s="210">
        <v>9</v>
      </c>
      <c r="DG58" s="211"/>
      <c r="DH58" s="212">
        <f t="shared" si="164"/>
        <v>4</v>
      </c>
      <c r="DI58" s="212">
        <f t="shared" si="164"/>
        <v>12</v>
      </c>
      <c r="DJ58" s="213">
        <v>4</v>
      </c>
      <c r="DK58" s="214">
        <f>DJ46-DI58</f>
        <v>9</v>
      </c>
      <c r="DL58" s="215">
        <f t="shared" si="165"/>
        <v>1</v>
      </c>
      <c r="DM58" s="216">
        <f t="shared" si="166"/>
        <v>0</v>
      </c>
      <c r="DN58" s="217">
        <f t="shared" si="167"/>
        <v>3</v>
      </c>
      <c r="DO58" s="218"/>
      <c r="DP58" s="227"/>
      <c r="DQ58" s="205">
        <v>9</v>
      </c>
      <c r="DR58" s="220">
        <f t="shared" si="202"/>
        <v>324</v>
      </c>
      <c r="DS58" s="221">
        <v>381</v>
      </c>
      <c r="DT58" s="207">
        <f t="shared" si="203"/>
        <v>4</v>
      </c>
      <c r="DU58" s="222">
        <f t="shared" si="203"/>
        <v>12</v>
      </c>
      <c r="DV58" s="209"/>
      <c r="DW58" s="210">
        <v>9</v>
      </c>
      <c r="DX58" s="211"/>
      <c r="DY58" s="212">
        <f t="shared" si="168"/>
        <v>4</v>
      </c>
      <c r="DZ58" s="212">
        <f t="shared" si="168"/>
        <v>12</v>
      </c>
      <c r="EA58" s="213">
        <v>5</v>
      </c>
      <c r="EB58" s="214">
        <f>EA46-DZ58</f>
        <v>9</v>
      </c>
      <c r="EC58" s="215">
        <f t="shared" si="169"/>
        <v>1</v>
      </c>
      <c r="ED58" s="216">
        <f t="shared" si="170"/>
        <v>-1</v>
      </c>
      <c r="EE58" s="217">
        <f t="shared" si="171"/>
        <v>2</v>
      </c>
      <c r="EF58" s="218"/>
      <c r="EG58" s="227"/>
      <c r="EH58" s="205">
        <v>9</v>
      </c>
      <c r="EI58" s="220">
        <f t="shared" si="204"/>
        <v>324</v>
      </c>
      <c r="EJ58" s="221">
        <v>381</v>
      </c>
      <c r="EK58" s="207">
        <f t="shared" si="205"/>
        <v>4</v>
      </c>
      <c r="EL58" s="222">
        <f t="shared" si="205"/>
        <v>12</v>
      </c>
      <c r="EM58" s="209"/>
      <c r="EN58" s="210">
        <v>9</v>
      </c>
      <c r="EO58" s="211"/>
      <c r="EP58" s="212">
        <f t="shared" si="172"/>
        <v>4</v>
      </c>
      <c r="EQ58" s="212">
        <f t="shared" si="172"/>
        <v>12</v>
      </c>
      <c r="ER58" s="213">
        <v>6</v>
      </c>
      <c r="ES58" s="214">
        <f>ER46-EQ58</f>
        <v>3</v>
      </c>
      <c r="ET58" s="215">
        <f t="shared" si="173"/>
        <v>1</v>
      </c>
      <c r="EU58" s="216">
        <f t="shared" si="174"/>
        <v>-2</v>
      </c>
      <c r="EV58" s="217">
        <f t="shared" si="175"/>
        <v>1</v>
      </c>
      <c r="EW58" s="218"/>
      <c r="EX58" s="227"/>
      <c r="EY58" s="205">
        <v>9</v>
      </c>
      <c r="EZ58" s="220">
        <f t="shared" si="206"/>
        <v>324</v>
      </c>
      <c r="FA58" s="221">
        <v>381</v>
      </c>
      <c r="FB58" s="207">
        <f t="shared" si="207"/>
        <v>4</v>
      </c>
      <c r="FC58" s="222">
        <f t="shared" si="207"/>
        <v>12</v>
      </c>
      <c r="FD58" s="209"/>
      <c r="FE58" s="210">
        <v>9</v>
      </c>
      <c r="FF58" s="211"/>
      <c r="FG58" s="212">
        <f t="shared" si="176"/>
        <v>4</v>
      </c>
      <c r="FH58" s="212">
        <f t="shared" si="176"/>
        <v>12</v>
      </c>
      <c r="FI58" s="213">
        <v>5</v>
      </c>
      <c r="FJ58" s="214">
        <f>FI46-FH58</f>
        <v>0</v>
      </c>
      <c r="FK58" s="215">
        <f t="shared" si="177"/>
        <v>1</v>
      </c>
      <c r="FL58" s="216">
        <f t="shared" si="178"/>
        <v>-1</v>
      </c>
      <c r="FM58" s="217">
        <f t="shared" si="179"/>
        <v>2</v>
      </c>
      <c r="FN58" s="218"/>
      <c r="FO58" s="227"/>
      <c r="FP58" s="205">
        <v>9</v>
      </c>
      <c r="FQ58" s="220">
        <f t="shared" si="208"/>
        <v>324</v>
      </c>
      <c r="FR58" s="221">
        <v>381</v>
      </c>
      <c r="FS58" s="207">
        <f t="shared" si="209"/>
        <v>4</v>
      </c>
      <c r="FT58" s="222">
        <f t="shared" si="209"/>
        <v>12</v>
      </c>
      <c r="FU58" s="209"/>
      <c r="FV58" s="210">
        <v>9</v>
      </c>
      <c r="FW58" s="211"/>
      <c r="FX58" s="212">
        <f t="shared" si="180"/>
        <v>4</v>
      </c>
      <c r="FY58" s="212">
        <f t="shared" si="180"/>
        <v>12</v>
      </c>
      <c r="FZ58" s="676"/>
      <c r="GA58" s="677">
        <f>FZ46-FY58</f>
        <v>16</v>
      </c>
      <c r="GB58" s="677">
        <f t="shared" si="181"/>
        <v>1</v>
      </c>
      <c r="GC58" s="677">
        <f t="shared" si="182"/>
        <v>4</v>
      </c>
      <c r="GD58" s="678" t="str">
        <f t="shared" si="183"/>
        <v/>
      </c>
      <c r="GE58" s="218"/>
      <c r="GF58" s="227"/>
      <c r="GG58" s="205">
        <v>9</v>
      </c>
      <c r="GH58" s="220">
        <f t="shared" si="210"/>
        <v>324</v>
      </c>
      <c r="GI58" s="221">
        <v>381</v>
      </c>
      <c r="GJ58" s="207">
        <f t="shared" si="211"/>
        <v>4</v>
      </c>
      <c r="GK58" s="222">
        <f t="shared" si="211"/>
        <v>12</v>
      </c>
      <c r="GL58" s="209"/>
      <c r="GM58" s="210">
        <v>9</v>
      </c>
      <c r="GN58" s="211"/>
      <c r="GO58" s="212">
        <f t="shared" si="184"/>
        <v>4</v>
      </c>
      <c r="GP58" s="212">
        <f t="shared" si="184"/>
        <v>12</v>
      </c>
      <c r="GQ58" s="213">
        <v>7</v>
      </c>
      <c r="GR58" s="214">
        <f>GQ46-GP58</f>
        <v>7</v>
      </c>
      <c r="GS58" s="215">
        <f t="shared" si="185"/>
        <v>1</v>
      </c>
      <c r="GT58" s="216">
        <f t="shared" si="186"/>
        <v>-3</v>
      </c>
      <c r="GU58" s="217">
        <f t="shared" si="187"/>
        <v>0</v>
      </c>
      <c r="GV58" s="223"/>
      <c r="GW58" s="224"/>
    </row>
    <row r="59" spans="1:205" s="225" customFormat="1" ht="4.95" customHeight="1" thickBot="1">
      <c r="A59" s="204"/>
      <c r="B59" s="228"/>
      <c r="C59" s="229"/>
      <c r="D59" s="229"/>
      <c r="E59" s="229"/>
      <c r="F59" s="230"/>
      <c r="G59" s="209"/>
      <c r="H59" s="231"/>
      <c r="I59" s="231"/>
      <c r="J59" s="232"/>
      <c r="K59" s="232"/>
      <c r="L59" s="233"/>
      <c r="M59" s="234"/>
      <c r="N59" s="234"/>
      <c r="O59" s="234"/>
      <c r="P59" s="235"/>
      <c r="Q59" s="236"/>
      <c r="R59" s="219"/>
      <c r="S59" s="228"/>
      <c r="T59" s="229"/>
      <c r="U59" s="229"/>
      <c r="V59" s="229"/>
      <c r="W59" s="237"/>
      <c r="X59" s="209"/>
      <c r="Y59" s="231"/>
      <c r="Z59" s="231"/>
      <c r="AA59" s="232"/>
      <c r="AB59" s="232"/>
      <c r="AC59" s="233"/>
      <c r="AD59" s="234"/>
      <c r="AE59" s="234"/>
      <c r="AF59" s="234"/>
      <c r="AG59" s="235"/>
      <c r="AH59" s="236"/>
      <c r="AI59" s="219"/>
      <c r="AJ59" s="228"/>
      <c r="AK59" s="229"/>
      <c r="AL59" s="229"/>
      <c r="AM59" s="229"/>
      <c r="AN59" s="237"/>
      <c r="AO59" s="209"/>
      <c r="AP59" s="231"/>
      <c r="AQ59" s="231"/>
      <c r="AR59" s="232"/>
      <c r="AS59" s="232"/>
      <c r="AT59" s="233"/>
      <c r="AU59" s="234"/>
      <c r="AV59" s="234"/>
      <c r="AW59" s="234"/>
      <c r="AX59" s="235"/>
      <c r="AY59" s="236"/>
      <c r="AZ59" s="219"/>
      <c r="BA59" s="228"/>
      <c r="BB59" s="229"/>
      <c r="BC59" s="229"/>
      <c r="BD59" s="229"/>
      <c r="BE59" s="237"/>
      <c r="BF59" s="209"/>
      <c r="BG59" s="231"/>
      <c r="BH59" s="231"/>
      <c r="BI59" s="232"/>
      <c r="BJ59" s="232"/>
      <c r="BK59" s="233"/>
      <c r="BL59" s="234"/>
      <c r="BM59" s="234"/>
      <c r="BN59" s="234"/>
      <c r="BO59" s="235"/>
      <c r="BP59" s="236"/>
      <c r="BQ59" s="219"/>
      <c r="BR59" s="228"/>
      <c r="BS59" s="229"/>
      <c r="BT59" s="229"/>
      <c r="BU59" s="229"/>
      <c r="BV59" s="237"/>
      <c r="BW59" s="209"/>
      <c r="BX59" s="231"/>
      <c r="BY59" s="231"/>
      <c r="BZ59" s="232"/>
      <c r="CA59" s="232"/>
      <c r="CB59" s="233"/>
      <c r="CC59" s="234"/>
      <c r="CD59" s="234"/>
      <c r="CE59" s="234"/>
      <c r="CF59" s="235"/>
      <c r="CG59" s="236"/>
      <c r="CH59" s="219"/>
      <c r="CI59" s="228"/>
      <c r="CJ59" s="229"/>
      <c r="CK59" s="229"/>
      <c r="CL59" s="229"/>
      <c r="CM59" s="237"/>
      <c r="CN59" s="209"/>
      <c r="CO59" s="231"/>
      <c r="CP59" s="231"/>
      <c r="CQ59" s="232"/>
      <c r="CR59" s="232"/>
      <c r="CS59" s="233"/>
      <c r="CT59" s="234"/>
      <c r="CU59" s="234"/>
      <c r="CV59" s="234"/>
      <c r="CW59" s="235"/>
      <c r="CX59" s="236"/>
      <c r="CY59" s="219"/>
      <c r="CZ59" s="228"/>
      <c r="DA59" s="229"/>
      <c r="DB59" s="229"/>
      <c r="DC59" s="229"/>
      <c r="DD59" s="237"/>
      <c r="DE59" s="209"/>
      <c r="DF59" s="231"/>
      <c r="DG59" s="231"/>
      <c r="DH59" s="232"/>
      <c r="DI59" s="232"/>
      <c r="DJ59" s="233"/>
      <c r="DK59" s="234"/>
      <c r="DL59" s="234"/>
      <c r="DM59" s="234"/>
      <c r="DN59" s="235"/>
      <c r="DO59" s="236"/>
      <c r="DP59" s="219"/>
      <c r="DQ59" s="228"/>
      <c r="DR59" s="229"/>
      <c r="DS59" s="229"/>
      <c r="DT59" s="229"/>
      <c r="DU59" s="237"/>
      <c r="DV59" s="209"/>
      <c r="DW59" s="231"/>
      <c r="DX59" s="231"/>
      <c r="DY59" s="232"/>
      <c r="DZ59" s="232"/>
      <c r="EA59" s="233"/>
      <c r="EB59" s="234"/>
      <c r="EC59" s="234"/>
      <c r="ED59" s="234"/>
      <c r="EE59" s="235"/>
      <c r="EF59" s="236"/>
      <c r="EG59" s="219"/>
      <c r="EH59" s="228"/>
      <c r="EI59" s="229"/>
      <c r="EJ59" s="229"/>
      <c r="EK59" s="229"/>
      <c r="EL59" s="237"/>
      <c r="EM59" s="209"/>
      <c r="EN59" s="231"/>
      <c r="EO59" s="231"/>
      <c r="EP59" s="232"/>
      <c r="EQ59" s="232"/>
      <c r="ER59" s="233"/>
      <c r="ES59" s="234"/>
      <c r="ET59" s="234"/>
      <c r="EU59" s="234"/>
      <c r="EV59" s="235"/>
      <c r="EW59" s="236"/>
      <c r="EX59" s="219"/>
      <c r="EY59" s="228"/>
      <c r="EZ59" s="229"/>
      <c r="FA59" s="229"/>
      <c r="FB59" s="229"/>
      <c r="FC59" s="237"/>
      <c r="FD59" s="209"/>
      <c r="FE59" s="231"/>
      <c r="FF59" s="231"/>
      <c r="FG59" s="232"/>
      <c r="FH59" s="232"/>
      <c r="FI59" s="233"/>
      <c r="FJ59" s="234"/>
      <c r="FK59" s="234"/>
      <c r="FL59" s="234"/>
      <c r="FM59" s="235"/>
      <c r="FN59" s="236"/>
      <c r="FO59" s="219"/>
      <c r="FP59" s="228"/>
      <c r="FQ59" s="229"/>
      <c r="FR59" s="229"/>
      <c r="FS59" s="229"/>
      <c r="FT59" s="237"/>
      <c r="FU59" s="209"/>
      <c r="FV59" s="231"/>
      <c r="FW59" s="231"/>
      <c r="FX59" s="232"/>
      <c r="FY59" s="232"/>
      <c r="FZ59" s="233"/>
      <c r="GA59" s="234"/>
      <c r="GB59" s="234"/>
      <c r="GC59" s="234"/>
      <c r="GD59" s="235"/>
      <c r="GE59" s="236"/>
      <c r="GF59" s="219"/>
      <c r="GG59" s="228"/>
      <c r="GH59" s="229"/>
      <c r="GI59" s="229"/>
      <c r="GJ59" s="229"/>
      <c r="GK59" s="237"/>
      <c r="GL59" s="209"/>
      <c r="GM59" s="231"/>
      <c r="GN59" s="231"/>
      <c r="GO59" s="232"/>
      <c r="GP59" s="232"/>
      <c r="GQ59" s="233"/>
      <c r="GR59" s="234"/>
      <c r="GS59" s="234"/>
      <c r="GT59" s="234"/>
      <c r="GU59" s="235"/>
      <c r="GV59" s="223"/>
      <c r="GW59" s="224"/>
    </row>
    <row r="60" spans="1:205" s="225" customFormat="1" ht="18" customHeight="1" thickBot="1">
      <c r="A60" s="204"/>
      <c r="B60" s="205" t="s">
        <v>93</v>
      </c>
      <c r="C60" s="238">
        <f>SUM(C50:C58)</f>
        <v>3079</v>
      </c>
      <c r="D60" s="238">
        <f>SUM(D50:D58)</f>
        <v>3429</v>
      </c>
      <c r="E60" s="239">
        <f>SUM(E50:E58)</f>
        <v>36</v>
      </c>
      <c r="F60" s="240" t="s">
        <v>93</v>
      </c>
      <c r="G60" s="209"/>
      <c r="H60" s="241" t="s">
        <v>94</v>
      </c>
      <c r="I60" s="211"/>
      <c r="J60" s="212"/>
      <c r="K60" s="212"/>
      <c r="L60" s="242">
        <f>SUM(L50:L58)</f>
        <v>49</v>
      </c>
      <c r="M60" s="243"/>
      <c r="N60" s="244"/>
      <c r="O60" s="245"/>
      <c r="P60" s="242">
        <f>SUM(P50:P59)</f>
        <v>16</v>
      </c>
      <c r="Q60" s="218"/>
      <c r="R60" s="219"/>
      <c r="S60" s="205" t="s">
        <v>93</v>
      </c>
      <c r="T60" s="246">
        <f>SUM(T50:T58)</f>
        <v>3079</v>
      </c>
      <c r="U60" s="238">
        <f>SUM(U50:U58)</f>
        <v>3429</v>
      </c>
      <c r="V60" s="239">
        <f>SUM(V50:V58)</f>
        <v>36</v>
      </c>
      <c r="W60" s="247" t="s">
        <v>93</v>
      </c>
      <c r="X60" s="209"/>
      <c r="Y60" s="241" t="s">
        <v>94</v>
      </c>
      <c r="Z60" s="211"/>
      <c r="AA60" s="212"/>
      <c r="AB60" s="212"/>
      <c r="AC60" s="242">
        <f>SUM(AC50:AC58)</f>
        <v>0</v>
      </c>
      <c r="AD60" s="243"/>
      <c r="AE60" s="244"/>
      <c r="AF60" s="245"/>
      <c r="AG60" s="242">
        <f>SUM(AG50:AG59)</f>
        <v>0</v>
      </c>
      <c r="AH60" s="218"/>
      <c r="AI60" s="219"/>
      <c r="AJ60" s="205" t="s">
        <v>93</v>
      </c>
      <c r="AK60" s="246">
        <f>SUM(AK50:AK58)</f>
        <v>3079</v>
      </c>
      <c r="AL60" s="238">
        <f>SUM(AL50:AL58)</f>
        <v>3429</v>
      </c>
      <c r="AM60" s="239">
        <f>SUM(AM50:AM58)</f>
        <v>36</v>
      </c>
      <c r="AN60" s="247" t="s">
        <v>93</v>
      </c>
      <c r="AO60" s="209"/>
      <c r="AP60" s="241" t="s">
        <v>94</v>
      </c>
      <c r="AQ60" s="211"/>
      <c r="AR60" s="212"/>
      <c r="AS60" s="212"/>
      <c r="AT60" s="242">
        <f>SUM(AT50:AT58)</f>
        <v>47</v>
      </c>
      <c r="AU60" s="243"/>
      <c r="AV60" s="244"/>
      <c r="AW60" s="245"/>
      <c r="AX60" s="242">
        <f>SUM(AX50:AX59)</f>
        <v>13</v>
      </c>
      <c r="AY60" s="218"/>
      <c r="AZ60" s="219"/>
      <c r="BA60" s="205" t="s">
        <v>93</v>
      </c>
      <c r="BB60" s="246">
        <f>SUM(BB50:BB58)</f>
        <v>3079</v>
      </c>
      <c r="BC60" s="238">
        <f>SUM(BC50:BC58)</f>
        <v>3429</v>
      </c>
      <c r="BD60" s="239">
        <f>SUM(BD50:BD58)</f>
        <v>36</v>
      </c>
      <c r="BE60" s="247" t="s">
        <v>93</v>
      </c>
      <c r="BF60" s="209"/>
      <c r="BG60" s="241" t="s">
        <v>94</v>
      </c>
      <c r="BH60" s="211"/>
      <c r="BI60" s="212"/>
      <c r="BJ60" s="212"/>
      <c r="BK60" s="242">
        <f>SUM(BK50:BK58)</f>
        <v>0</v>
      </c>
      <c r="BL60" s="243"/>
      <c r="BM60" s="244"/>
      <c r="BN60" s="245"/>
      <c r="BO60" s="242">
        <f>SUM(BO50:BO59)</f>
        <v>0</v>
      </c>
      <c r="BP60" s="218"/>
      <c r="BQ60" s="219"/>
      <c r="BR60" s="205" t="s">
        <v>93</v>
      </c>
      <c r="BS60" s="246">
        <f>SUM(BS50:BS58)</f>
        <v>3079</v>
      </c>
      <c r="BT60" s="238">
        <f>SUM(BT50:BT58)</f>
        <v>3429</v>
      </c>
      <c r="BU60" s="239">
        <f>SUM(BU50:BU58)</f>
        <v>36</v>
      </c>
      <c r="BV60" s="247" t="s">
        <v>93</v>
      </c>
      <c r="BW60" s="209"/>
      <c r="BX60" s="241" t="s">
        <v>94</v>
      </c>
      <c r="BY60" s="211"/>
      <c r="BZ60" s="212"/>
      <c r="CA60" s="212"/>
      <c r="CB60" s="242">
        <f>SUM(CB50:CB58)</f>
        <v>48</v>
      </c>
      <c r="CC60" s="243"/>
      <c r="CD60" s="244"/>
      <c r="CE60" s="245"/>
      <c r="CF60" s="242">
        <f>SUM(CF50:CF59)</f>
        <v>14</v>
      </c>
      <c r="CG60" s="218"/>
      <c r="CH60" s="219"/>
      <c r="CI60" s="205" t="s">
        <v>93</v>
      </c>
      <c r="CJ60" s="246">
        <f>SUM(CJ50:CJ58)</f>
        <v>3079</v>
      </c>
      <c r="CK60" s="238">
        <f>SUM(CK50:CK58)</f>
        <v>3429</v>
      </c>
      <c r="CL60" s="239">
        <f>SUM(CL50:CL58)</f>
        <v>36</v>
      </c>
      <c r="CM60" s="247" t="s">
        <v>93</v>
      </c>
      <c r="CN60" s="209"/>
      <c r="CO60" s="241" t="s">
        <v>94</v>
      </c>
      <c r="CP60" s="211"/>
      <c r="CQ60" s="212"/>
      <c r="CR60" s="212"/>
      <c r="CS60" s="242">
        <f>SUM(CS50:CS58)</f>
        <v>56</v>
      </c>
      <c r="CT60" s="243"/>
      <c r="CU60" s="244"/>
      <c r="CV60" s="245"/>
      <c r="CW60" s="242">
        <f>SUM(CW50:CW59)</f>
        <v>8</v>
      </c>
      <c r="CX60" s="218"/>
      <c r="CY60" s="219"/>
      <c r="CZ60" s="205" t="s">
        <v>93</v>
      </c>
      <c r="DA60" s="246">
        <f>SUM(DA50:DA58)</f>
        <v>3079</v>
      </c>
      <c r="DB60" s="238">
        <f>SUM(DB50:DB58)</f>
        <v>3429</v>
      </c>
      <c r="DC60" s="239">
        <f>SUM(DC50:DC58)</f>
        <v>36</v>
      </c>
      <c r="DD60" s="247" t="s">
        <v>93</v>
      </c>
      <c r="DE60" s="209"/>
      <c r="DF60" s="241" t="s">
        <v>94</v>
      </c>
      <c r="DG60" s="211"/>
      <c r="DH60" s="212"/>
      <c r="DI60" s="212"/>
      <c r="DJ60" s="242">
        <f>SUM(DJ50:DJ58)</f>
        <v>57</v>
      </c>
      <c r="DK60" s="243"/>
      <c r="DL60" s="244"/>
      <c r="DM60" s="245"/>
      <c r="DN60" s="242">
        <f>SUM(DN50:DN59)</f>
        <v>10</v>
      </c>
      <c r="DO60" s="218"/>
      <c r="DP60" s="219"/>
      <c r="DQ60" s="205" t="s">
        <v>93</v>
      </c>
      <c r="DR60" s="246">
        <f>SUM(DR50:DR58)</f>
        <v>3079</v>
      </c>
      <c r="DS60" s="238">
        <f>SUM(DS50:DS58)</f>
        <v>3429</v>
      </c>
      <c r="DT60" s="239">
        <f>SUM(DT50:DT58)</f>
        <v>36</v>
      </c>
      <c r="DU60" s="247" t="s">
        <v>93</v>
      </c>
      <c r="DV60" s="209"/>
      <c r="DW60" s="241" t="s">
        <v>94</v>
      </c>
      <c r="DX60" s="211"/>
      <c r="DY60" s="212"/>
      <c r="DZ60" s="212"/>
      <c r="EA60" s="242">
        <f>SUM(EA50:EA58)</f>
        <v>52</v>
      </c>
      <c r="EB60" s="243"/>
      <c r="EC60" s="244"/>
      <c r="ED60" s="245"/>
      <c r="EE60" s="242">
        <f>SUM(EE50:EE59)</f>
        <v>12</v>
      </c>
      <c r="EF60" s="218"/>
      <c r="EG60" s="219"/>
      <c r="EH60" s="205" t="s">
        <v>93</v>
      </c>
      <c r="EI60" s="246">
        <f>SUM(EI50:EI58)</f>
        <v>3079</v>
      </c>
      <c r="EJ60" s="238">
        <f>SUM(EJ50:EJ58)</f>
        <v>3429</v>
      </c>
      <c r="EK60" s="239">
        <f>SUM(EK50:EK58)</f>
        <v>36</v>
      </c>
      <c r="EL60" s="247" t="s">
        <v>93</v>
      </c>
      <c r="EM60" s="209"/>
      <c r="EN60" s="241" t="s">
        <v>94</v>
      </c>
      <c r="EO60" s="211"/>
      <c r="EP60" s="212"/>
      <c r="EQ60" s="212"/>
      <c r="ER60" s="242">
        <f>SUM(ER50:ER58)</f>
        <v>52</v>
      </c>
      <c r="ES60" s="243"/>
      <c r="ET60" s="244"/>
      <c r="EU60" s="245"/>
      <c r="EV60" s="242">
        <f>SUM(EV50:EV59)</f>
        <v>9</v>
      </c>
      <c r="EW60" s="218"/>
      <c r="EX60" s="219"/>
      <c r="EY60" s="205" t="s">
        <v>93</v>
      </c>
      <c r="EZ60" s="246">
        <f>SUM(EZ50:EZ58)</f>
        <v>3079</v>
      </c>
      <c r="FA60" s="238">
        <f>SUM(FA50:FA58)</f>
        <v>3429</v>
      </c>
      <c r="FB60" s="239">
        <f>SUM(FB50:FB58)</f>
        <v>36</v>
      </c>
      <c r="FC60" s="247" t="s">
        <v>93</v>
      </c>
      <c r="FD60" s="209"/>
      <c r="FE60" s="241" t="s">
        <v>94</v>
      </c>
      <c r="FF60" s="211"/>
      <c r="FG60" s="212"/>
      <c r="FH60" s="212"/>
      <c r="FI60" s="242">
        <f>SUM(FI50:FI58)</f>
        <v>47</v>
      </c>
      <c r="FJ60" s="243"/>
      <c r="FK60" s="244"/>
      <c r="FL60" s="245"/>
      <c r="FM60" s="242">
        <f>SUM(FM50:FM59)</f>
        <v>13</v>
      </c>
      <c r="FN60" s="218"/>
      <c r="FO60" s="219"/>
      <c r="FP60" s="205" t="s">
        <v>93</v>
      </c>
      <c r="FQ60" s="246">
        <f>SUM(FQ50:FQ58)</f>
        <v>3079</v>
      </c>
      <c r="FR60" s="238">
        <f>SUM(FR50:FR58)</f>
        <v>3429</v>
      </c>
      <c r="FS60" s="239">
        <f>SUM(FS50:FS58)</f>
        <v>36</v>
      </c>
      <c r="FT60" s="247" t="s">
        <v>93</v>
      </c>
      <c r="FU60" s="209"/>
      <c r="FV60" s="241" t="s">
        <v>94</v>
      </c>
      <c r="FW60" s="211"/>
      <c r="FX60" s="212"/>
      <c r="FY60" s="212"/>
      <c r="FZ60" s="242">
        <f>SUM(FZ50:FZ58)</f>
        <v>0</v>
      </c>
      <c r="GA60" s="243"/>
      <c r="GB60" s="244"/>
      <c r="GC60" s="245"/>
      <c r="GD60" s="242">
        <f>SUM(GD50:GD59)</f>
        <v>0</v>
      </c>
      <c r="GE60" s="218"/>
      <c r="GF60" s="219"/>
      <c r="GG60" s="205" t="s">
        <v>93</v>
      </c>
      <c r="GH60" s="246">
        <f>SUM(GH50:GH58)</f>
        <v>3079</v>
      </c>
      <c r="GI60" s="238">
        <f>SUM(GI50:GI58)</f>
        <v>3429</v>
      </c>
      <c r="GJ60" s="239">
        <f>SUM(GJ50:GJ58)</f>
        <v>36</v>
      </c>
      <c r="GK60" s="247" t="s">
        <v>93</v>
      </c>
      <c r="GL60" s="209"/>
      <c r="GM60" s="241" t="s">
        <v>94</v>
      </c>
      <c r="GN60" s="211"/>
      <c r="GO60" s="212"/>
      <c r="GP60" s="212"/>
      <c r="GQ60" s="242">
        <f>SUM(GQ50:GQ58)</f>
        <v>49</v>
      </c>
      <c r="GR60" s="243"/>
      <c r="GS60" s="244"/>
      <c r="GT60" s="245"/>
      <c r="GU60" s="242">
        <f>SUM(GU50:GU59)</f>
        <v>14</v>
      </c>
      <c r="GV60" s="223"/>
      <c r="GW60" s="224"/>
    </row>
    <row r="61" spans="1:205" s="225" customFormat="1" ht="4.95" customHeight="1">
      <c r="A61" s="204"/>
      <c r="B61" s="228"/>
      <c r="C61" s="229"/>
      <c r="D61" s="229"/>
      <c r="E61" s="229"/>
      <c r="F61" s="230"/>
      <c r="G61" s="209"/>
      <c r="H61" s="231"/>
      <c r="I61" s="231"/>
      <c r="J61" s="232"/>
      <c r="K61" s="232"/>
      <c r="L61" s="248"/>
      <c r="M61" s="249"/>
      <c r="N61" s="249"/>
      <c r="O61" s="249"/>
      <c r="P61" s="250"/>
      <c r="Q61" s="236"/>
      <c r="R61" s="219"/>
      <c r="S61" s="228"/>
      <c r="T61" s="229"/>
      <c r="U61" s="229"/>
      <c r="V61" s="229"/>
      <c r="W61" s="237"/>
      <c r="X61" s="209"/>
      <c r="Y61" s="231"/>
      <c r="Z61" s="231"/>
      <c r="AA61" s="232"/>
      <c r="AB61" s="232"/>
      <c r="AC61" s="248"/>
      <c r="AD61" s="249"/>
      <c r="AE61" s="249"/>
      <c r="AF61" s="249"/>
      <c r="AG61" s="250"/>
      <c r="AH61" s="236"/>
      <c r="AI61" s="219"/>
      <c r="AJ61" s="228"/>
      <c r="AK61" s="229"/>
      <c r="AL61" s="229"/>
      <c r="AM61" s="229"/>
      <c r="AN61" s="237"/>
      <c r="AO61" s="209"/>
      <c r="AP61" s="231"/>
      <c r="AQ61" s="231"/>
      <c r="AR61" s="232"/>
      <c r="AS61" s="232"/>
      <c r="AT61" s="248"/>
      <c r="AU61" s="249"/>
      <c r="AV61" s="249"/>
      <c r="AW61" s="249"/>
      <c r="AX61" s="250"/>
      <c r="AY61" s="236"/>
      <c r="AZ61" s="219"/>
      <c r="BA61" s="228"/>
      <c r="BB61" s="229"/>
      <c r="BC61" s="229"/>
      <c r="BD61" s="229"/>
      <c r="BE61" s="237"/>
      <c r="BF61" s="209"/>
      <c r="BG61" s="231"/>
      <c r="BH61" s="231"/>
      <c r="BI61" s="232"/>
      <c r="BJ61" s="232"/>
      <c r="BK61" s="248"/>
      <c r="BL61" s="249"/>
      <c r="BM61" s="249"/>
      <c r="BN61" s="249"/>
      <c r="BO61" s="250"/>
      <c r="BP61" s="236"/>
      <c r="BQ61" s="219"/>
      <c r="BR61" s="228"/>
      <c r="BS61" s="229"/>
      <c r="BT61" s="229"/>
      <c r="BU61" s="229"/>
      <c r="BV61" s="237"/>
      <c r="BW61" s="209"/>
      <c r="BX61" s="231"/>
      <c r="BY61" s="231"/>
      <c r="BZ61" s="232"/>
      <c r="CA61" s="232"/>
      <c r="CB61" s="248"/>
      <c r="CC61" s="249"/>
      <c r="CD61" s="249"/>
      <c r="CE61" s="249"/>
      <c r="CF61" s="250"/>
      <c r="CG61" s="236"/>
      <c r="CH61" s="219"/>
      <c r="CI61" s="228"/>
      <c r="CJ61" s="229"/>
      <c r="CK61" s="229"/>
      <c r="CL61" s="229"/>
      <c r="CM61" s="237"/>
      <c r="CN61" s="209"/>
      <c r="CO61" s="231"/>
      <c r="CP61" s="231"/>
      <c r="CQ61" s="232"/>
      <c r="CR61" s="232"/>
      <c r="CS61" s="248"/>
      <c r="CT61" s="249"/>
      <c r="CU61" s="249"/>
      <c r="CV61" s="249"/>
      <c r="CW61" s="250"/>
      <c r="CX61" s="236"/>
      <c r="CY61" s="219"/>
      <c r="CZ61" s="228"/>
      <c r="DA61" s="229"/>
      <c r="DB61" s="229"/>
      <c r="DC61" s="229"/>
      <c r="DD61" s="237"/>
      <c r="DE61" s="209"/>
      <c r="DF61" s="231"/>
      <c r="DG61" s="231"/>
      <c r="DH61" s="232"/>
      <c r="DI61" s="232"/>
      <c r="DJ61" s="248"/>
      <c r="DK61" s="249"/>
      <c r="DL61" s="249"/>
      <c r="DM61" s="249"/>
      <c r="DN61" s="250"/>
      <c r="DO61" s="236"/>
      <c r="DP61" s="219"/>
      <c r="DQ61" s="228"/>
      <c r="DR61" s="229"/>
      <c r="DS61" s="229"/>
      <c r="DT61" s="229"/>
      <c r="DU61" s="237"/>
      <c r="DV61" s="209"/>
      <c r="DW61" s="231"/>
      <c r="DX61" s="231"/>
      <c r="DY61" s="232"/>
      <c r="DZ61" s="232"/>
      <c r="EA61" s="248"/>
      <c r="EB61" s="249"/>
      <c r="EC61" s="249"/>
      <c r="ED61" s="249"/>
      <c r="EE61" s="250"/>
      <c r="EF61" s="236"/>
      <c r="EG61" s="219"/>
      <c r="EH61" s="228"/>
      <c r="EI61" s="229"/>
      <c r="EJ61" s="229"/>
      <c r="EK61" s="229"/>
      <c r="EL61" s="237"/>
      <c r="EM61" s="209"/>
      <c r="EN61" s="231"/>
      <c r="EO61" s="231"/>
      <c r="EP61" s="232"/>
      <c r="EQ61" s="232"/>
      <c r="ER61" s="248"/>
      <c r="ES61" s="249"/>
      <c r="ET61" s="249"/>
      <c r="EU61" s="249"/>
      <c r="EV61" s="250"/>
      <c r="EW61" s="236"/>
      <c r="EX61" s="219"/>
      <c r="EY61" s="228"/>
      <c r="EZ61" s="229"/>
      <c r="FA61" s="229"/>
      <c r="FB61" s="229"/>
      <c r="FC61" s="237"/>
      <c r="FD61" s="209"/>
      <c r="FE61" s="231"/>
      <c r="FF61" s="231"/>
      <c r="FG61" s="232"/>
      <c r="FH61" s="232"/>
      <c r="FI61" s="248"/>
      <c r="FJ61" s="249"/>
      <c r="FK61" s="249"/>
      <c r="FL61" s="249"/>
      <c r="FM61" s="250"/>
      <c r="FN61" s="236"/>
      <c r="FO61" s="219"/>
      <c r="FP61" s="228"/>
      <c r="FQ61" s="229"/>
      <c r="FR61" s="229"/>
      <c r="FS61" s="229"/>
      <c r="FT61" s="237"/>
      <c r="FU61" s="209"/>
      <c r="FV61" s="231"/>
      <c r="FW61" s="231"/>
      <c r="FX61" s="232"/>
      <c r="FY61" s="232"/>
      <c r="FZ61" s="248"/>
      <c r="GA61" s="249"/>
      <c r="GB61" s="249"/>
      <c r="GC61" s="249"/>
      <c r="GD61" s="250"/>
      <c r="GE61" s="236"/>
      <c r="GF61" s="219"/>
      <c r="GG61" s="228"/>
      <c r="GH61" s="229"/>
      <c r="GI61" s="229"/>
      <c r="GJ61" s="229"/>
      <c r="GK61" s="237"/>
      <c r="GL61" s="209"/>
      <c r="GM61" s="231"/>
      <c r="GN61" s="231"/>
      <c r="GO61" s="232"/>
      <c r="GP61" s="232"/>
      <c r="GQ61" s="248"/>
      <c r="GR61" s="249"/>
      <c r="GS61" s="249"/>
      <c r="GT61" s="249"/>
      <c r="GU61" s="250"/>
      <c r="GV61" s="223"/>
      <c r="GW61" s="224"/>
    </row>
    <row r="62" spans="1:205" s="225" customFormat="1" ht="16.149999999999999" customHeight="1">
      <c r="A62" s="204"/>
      <c r="B62" s="205">
        <v>10</v>
      </c>
      <c r="C62" s="206">
        <f>C23</f>
        <v>380</v>
      </c>
      <c r="D62" s="206">
        <v>336</v>
      </c>
      <c r="E62" s="207">
        <f>E23</f>
        <v>4</v>
      </c>
      <c r="F62" s="208">
        <f>F23</f>
        <v>9</v>
      </c>
      <c r="G62" s="209"/>
      <c r="H62" s="210">
        <v>10</v>
      </c>
      <c r="I62" s="211"/>
      <c r="J62" s="212">
        <f t="shared" ref="J62:K70" si="212">E62</f>
        <v>4</v>
      </c>
      <c r="K62" s="212">
        <f t="shared" si="212"/>
        <v>9</v>
      </c>
      <c r="L62" s="213">
        <v>7</v>
      </c>
      <c r="M62" s="214">
        <f>L46-K62</f>
        <v>14</v>
      </c>
      <c r="N62" s="215">
        <f t="shared" ref="N62:N70" si="213">IF(M62&lt;0,0,IF(M62&lt;18,1,IF(M62&lt;36,2,3)))</f>
        <v>1</v>
      </c>
      <c r="O62" s="216">
        <f t="shared" ref="O62:O70" si="214">J62-L62</f>
        <v>-3</v>
      </c>
      <c r="P62" s="217">
        <f t="shared" ref="P62:P70" si="215">IF(L62&lt;1,"",IF((2+O62+N62)&gt;-1,(2+O62+N62),0))</f>
        <v>0</v>
      </c>
      <c r="Q62" s="218"/>
      <c r="R62" s="219"/>
      <c r="S62" s="205">
        <v>10</v>
      </c>
      <c r="T62" s="220">
        <f>C62</f>
        <v>380</v>
      </c>
      <c r="U62" s="221">
        <v>336</v>
      </c>
      <c r="V62" s="207">
        <f>E62</f>
        <v>4</v>
      </c>
      <c r="W62" s="222">
        <f>F62</f>
        <v>9</v>
      </c>
      <c r="X62" s="209"/>
      <c r="Y62" s="210">
        <v>10</v>
      </c>
      <c r="Z62" s="211"/>
      <c r="AA62" s="212">
        <f t="shared" ref="AA62:AB70" si="216">V62</f>
        <v>4</v>
      </c>
      <c r="AB62" s="212">
        <f t="shared" si="216"/>
        <v>9</v>
      </c>
      <c r="AC62" s="676"/>
      <c r="AD62" s="677">
        <f>AC46-AB62</f>
        <v>9</v>
      </c>
      <c r="AE62" s="677">
        <f t="shared" ref="AE62:AE70" si="217">IF(AD62&lt;0,0,IF(AD62&lt;18,1,IF(AD62&lt;36,2,3)))</f>
        <v>1</v>
      </c>
      <c r="AF62" s="677">
        <f t="shared" ref="AF62:AF70" si="218">AA62-AC62</f>
        <v>4</v>
      </c>
      <c r="AG62" s="678" t="str">
        <f t="shared" ref="AG62:AG70" si="219">IF(AC62&lt;1,"",IF((2+AF62+AE62)&gt;-1,(2+AF62+AE62),0))</f>
        <v/>
      </c>
      <c r="AH62" s="218"/>
      <c r="AI62" s="219"/>
      <c r="AJ62" s="205">
        <v>10</v>
      </c>
      <c r="AK62" s="220">
        <f>T62</f>
        <v>380</v>
      </c>
      <c r="AL62" s="221">
        <v>336</v>
      </c>
      <c r="AM62" s="207">
        <f>V62</f>
        <v>4</v>
      </c>
      <c r="AN62" s="222">
        <f>W62</f>
        <v>9</v>
      </c>
      <c r="AO62" s="209"/>
      <c r="AP62" s="210">
        <v>10</v>
      </c>
      <c r="AQ62" s="211"/>
      <c r="AR62" s="212">
        <f t="shared" ref="AR62:AS70" si="220">AM62</f>
        <v>4</v>
      </c>
      <c r="AS62" s="212">
        <f t="shared" si="220"/>
        <v>9</v>
      </c>
      <c r="AT62" s="213">
        <v>7</v>
      </c>
      <c r="AU62" s="214">
        <f>AT46-AS62</f>
        <v>3</v>
      </c>
      <c r="AV62" s="215">
        <f t="shared" ref="AV62:AV70" si="221">IF(AU62&lt;0,0,IF(AU62&lt;18,1,IF(AU62&lt;36,2,3)))</f>
        <v>1</v>
      </c>
      <c r="AW62" s="216">
        <f t="shared" ref="AW62:AW70" si="222">AR62-AT62</f>
        <v>-3</v>
      </c>
      <c r="AX62" s="217">
        <f t="shared" ref="AX62:AX70" si="223">IF(AT62&lt;1,"",IF((2+AW62+AV62)&gt;-1,(2+AW62+AV62),0))</f>
        <v>0</v>
      </c>
      <c r="AY62" s="218"/>
      <c r="AZ62" s="219"/>
      <c r="BA62" s="205">
        <v>10</v>
      </c>
      <c r="BB62" s="220">
        <f>AK62</f>
        <v>380</v>
      </c>
      <c r="BC62" s="221">
        <v>336</v>
      </c>
      <c r="BD62" s="207">
        <f>AM62</f>
        <v>4</v>
      </c>
      <c r="BE62" s="222">
        <f>AN62</f>
        <v>9</v>
      </c>
      <c r="BF62" s="209"/>
      <c r="BG62" s="210">
        <v>10</v>
      </c>
      <c r="BH62" s="211"/>
      <c r="BI62" s="212">
        <f t="shared" ref="BI62:BJ70" si="224">BD62</f>
        <v>4</v>
      </c>
      <c r="BJ62" s="212">
        <f t="shared" si="224"/>
        <v>9</v>
      </c>
      <c r="BK62" s="676"/>
      <c r="BL62" s="677">
        <f>BK46-BJ62</f>
        <v>15</v>
      </c>
      <c r="BM62" s="677">
        <f t="shared" ref="BM62:BM70" si="225">IF(BL62&lt;0,0,IF(BL62&lt;18,1,IF(BL62&lt;36,2,3)))</f>
        <v>1</v>
      </c>
      <c r="BN62" s="677">
        <f t="shared" ref="BN62:BN70" si="226">BI62-BK62</f>
        <v>4</v>
      </c>
      <c r="BO62" s="678" t="str">
        <f t="shared" ref="BO62:BO70" si="227">IF(BK62&lt;1,"",IF((2+BN62+BM62)&gt;-1,(2+BN62+BM62),0))</f>
        <v/>
      </c>
      <c r="BP62" s="218"/>
      <c r="BQ62" s="219"/>
      <c r="BR62" s="205">
        <v>10</v>
      </c>
      <c r="BS62" s="220">
        <f>BB62</f>
        <v>380</v>
      </c>
      <c r="BT62" s="221">
        <v>336</v>
      </c>
      <c r="BU62" s="207">
        <f>BD62</f>
        <v>4</v>
      </c>
      <c r="BV62" s="222">
        <f>BE62</f>
        <v>9</v>
      </c>
      <c r="BW62" s="209"/>
      <c r="BX62" s="210">
        <v>10</v>
      </c>
      <c r="BY62" s="211"/>
      <c r="BZ62" s="212">
        <f t="shared" ref="BZ62:CA70" si="228">BU62</f>
        <v>4</v>
      </c>
      <c r="CA62" s="212">
        <f t="shared" si="228"/>
        <v>9</v>
      </c>
      <c r="CB62" s="213">
        <v>6</v>
      </c>
      <c r="CC62" s="214">
        <f>CB46-CA62</f>
        <v>7</v>
      </c>
      <c r="CD62" s="215">
        <f t="shared" ref="CD62:CD70" si="229">IF(CC62&lt;0,0,IF(CC62&lt;18,1,IF(CC62&lt;36,2,3)))</f>
        <v>1</v>
      </c>
      <c r="CE62" s="216">
        <f t="shared" ref="CE62:CE70" si="230">BZ62-CB62</f>
        <v>-2</v>
      </c>
      <c r="CF62" s="217">
        <f t="shared" ref="CF62:CF70" si="231">IF(CB62&lt;1,"",IF((2+CE62+CD62)&gt;-1,(2+CE62+CD62),0))</f>
        <v>1</v>
      </c>
      <c r="CG62" s="218"/>
      <c r="CH62" s="219"/>
      <c r="CI62" s="205">
        <v>10</v>
      </c>
      <c r="CJ62" s="220">
        <f>BS62</f>
        <v>380</v>
      </c>
      <c r="CK62" s="221">
        <v>336</v>
      </c>
      <c r="CL62" s="207">
        <f>BU62</f>
        <v>4</v>
      </c>
      <c r="CM62" s="222">
        <f>BV62</f>
        <v>9</v>
      </c>
      <c r="CN62" s="209"/>
      <c r="CO62" s="210">
        <v>10</v>
      </c>
      <c r="CP62" s="211"/>
      <c r="CQ62" s="212">
        <f t="shared" ref="CQ62:CR70" si="232">CL62</f>
        <v>4</v>
      </c>
      <c r="CR62" s="212">
        <f t="shared" si="232"/>
        <v>9</v>
      </c>
      <c r="CS62" s="213">
        <v>8</v>
      </c>
      <c r="CT62" s="214">
        <f>CS46-CR62</f>
        <v>9</v>
      </c>
      <c r="CU62" s="215">
        <f t="shared" ref="CU62:CU70" si="233">IF(CT62&lt;0,0,IF(CT62&lt;18,1,IF(CT62&lt;36,2,3)))</f>
        <v>1</v>
      </c>
      <c r="CV62" s="216">
        <f t="shared" ref="CV62:CV70" si="234">CQ62-CS62</f>
        <v>-4</v>
      </c>
      <c r="CW62" s="217">
        <f t="shared" ref="CW62:CW70" si="235">IF(CS62&lt;1,"",IF((2+CV62+CU62)&gt;-1,(2+CV62+CU62),0))</f>
        <v>0</v>
      </c>
      <c r="CX62" s="218"/>
      <c r="CY62" s="219"/>
      <c r="CZ62" s="205">
        <v>10</v>
      </c>
      <c r="DA62" s="220">
        <f>CJ62</f>
        <v>380</v>
      </c>
      <c r="DB62" s="221">
        <v>336</v>
      </c>
      <c r="DC62" s="207">
        <f>CL62</f>
        <v>4</v>
      </c>
      <c r="DD62" s="222">
        <f>CM62</f>
        <v>9</v>
      </c>
      <c r="DE62" s="209"/>
      <c r="DF62" s="210">
        <v>10</v>
      </c>
      <c r="DG62" s="211"/>
      <c r="DH62" s="212">
        <f t="shared" ref="DH62:DI70" si="236">DC62</f>
        <v>4</v>
      </c>
      <c r="DI62" s="212">
        <f t="shared" si="236"/>
        <v>9</v>
      </c>
      <c r="DJ62" s="213">
        <v>5</v>
      </c>
      <c r="DK62" s="214">
        <f>DJ46-DI62</f>
        <v>12</v>
      </c>
      <c r="DL62" s="215">
        <f t="shared" ref="DL62:DL70" si="237">IF(DK62&lt;0,0,IF(DK62&lt;18,1,IF(DK62&lt;36,2,3)))</f>
        <v>1</v>
      </c>
      <c r="DM62" s="216">
        <f t="shared" ref="DM62:DM70" si="238">DH62-DJ62</f>
        <v>-1</v>
      </c>
      <c r="DN62" s="217">
        <f t="shared" ref="DN62:DN70" si="239">IF(DJ62&lt;1,"",IF((2+DM62+DL62)&gt;-1,(2+DM62+DL62),0))</f>
        <v>2</v>
      </c>
      <c r="DO62" s="218"/>
      <c r="DP62" s="219"/>
      <c r="DQ62" s="205">
        <v>10</v>
      </c>
      <c r="DR62" s="220">
        <f>DA62</f>
        <v>380</v>
      </c>
      <c r="DS62" s="221">
        <v>336</v>
      </c>
      <c r="DT62" s="207">
        <f>DC62</f>
        <v>4</v>
      </c>
      <c r="DU62" s="222">
        <f>DD62</f>
        <v>9</v>
      </c>
      <c r="DV62" s="209"/>
      <c r="DW62" s="210">
        <v>10</v>
      </c>
      <c r="DX62" s="211"/>
      <c r="DY62" s="212">
        <f t="shared" ref="DY62:DZ70" si="240">DT62</f>
        <v>4</v>
      </c>
      <c r="DZ62" s="212">
        <f t="shared" si="240"/>
        <v>9</v>
      </c>
      <c r="EA62" s="213">
        <v>6</v>
      </c>
      <c r="EB62" s="214">
        <f>EA46-DZ62</f>
        <v>12</v>
      </c>
      <c r="EC62" s="215">
        <f t="shared" ref="EC62:EC70" si="241">IF(EB62&lt;0,0,IF(EB62&lt;18,1,IF(EB62&lt;36,2,3)))</f>
        <v>1</v>
      </c>
      <c r="ED62" s="216">
        <f t="shared" ref="ED62:ED70" si="242">DY62-EA62</f>
        <v>-2</v>
      </c>
      <c r="EE62" s="217">
        <f t="shared" ref="EE62:EE70" si="243">IF(EA62&lt;1,"",IF((2+ED62+EC62)&gt;-1,(2+ED62+EC62),0))</f>
        <v>1</v>
      </c>
      <c r="EF62" s="218"/>
      <c r="EG62" s="219"/>
      <c r="EH62" s="205">
        <v>10</v>
      </c>
      <c r="EI62" s="220">
        <f>DR62</f>
        <v>380</v>
      </c>
      <c r="EJ62" s="221">
        <v>336</v>
      </c>
      <c r="EK62" s="207">
        <f>DT62</f>
        <v>4</v>
      </c>
      <c r="EL62" s="222">
        <f>DU62</f>
        <v>9</v>
      </c>
      <c r="EM62" s="209"/>
      <c r="EN62" s="210">
        <v>10</v>
      </c>
      <c r="EO62" s="211"/>
      <c r="EP62" s="212">
        <f t="shared" ref="EP62:EQ70" si="244">EK62</f>
        <v>4</v>
      </c>
      <c r="EQ62" s="212">
        <f t="shared" si="244"/>
        <v>9</v>
      </c>
      <c r="ER62" s="213">
        <v>6</v>
      </c>
      <c r="ES62" s="214">
        <f>ER46-EQ62</f>
        <v>6</v>
      </c>
      <c r="ET62" s="215">
        <f t="shared" ref="ET62:ET70" si="245">IF(ES62&lt;0,0,IF(ES62&lt;18,1,IF(ES62&lt;36,2,3)))</f>
        <v>1</v>
      </c>
      <c r="EU62" s="216">
        <f t="shared" ref="EU62:EU70" si="246">EP62-ER62</f>
        <v>-2</v>
      </c>
      <c r="EV62" s="217">
        <f t="shared" ref="EV62:EV70" si="247">IF(ER62&lt;1,"",IF((2+EU62+ET62)&gt;-1,(2+EU62+ET62),0))</f>
        <v>1</v>
      </c>
      <c r="EW62" s="218"/>
      <c r="EX62" s="219"/>
      <c r="EY62" s="205">
        <v>10</v>
      </c>
      <c r="EZ62" s="220">
        <f>EI62</f>
        <v>380</v>
      </c>
      <c r="FA62" s="221">
        <v>336</v>
      </c>
      <c r="FB62" s="207">
        <f>EK62</f>
        <v>4</v>
      </c>
      <c r="FC62" s="222">
        <f>EL62</f>
        <v>9</v>
      </c>
      <c r="FD62" s="209"/>
      <c r="FE62" s="210">
        <v>10</v>
      </c>
      <c r="FF62" s="211"/>
      <c r="FG62" s="212">
        <f t="shared" ref="FG62:FH70" si="248">FB62</f>
        <v>4</v>
      </c>
      <c r="FH62" s="212">
        <f t="shared" si="248"/>
        <v>9</v>
      </c>
      <c r="FI62" s="213">
        <v>6</v>
      </c>
      <c r="FJ62" s="214">
        <f>FI46-FH62</f>
        <v>3</v>
      </c>
      <c r="FK62" s="215">
        <f t="shared" ref="FK62:FK70" si="249">IF(FJ62&lt;0,0,IF(FJ62&lt;18,1,IF(FJ62&lt;36,2,3)))</f>
        <v>1</v>
      </c>
      <c r="FL62" s="216">
        <f t="shared" ref="FL62:FL70" si="250">FG62-FI62</f>
        <v>-2</v>
      </c>
      <c r="FM62" s="217">
        <f t="shared" ref="FM62:FM70" si="251">IF(FI62&lt;1,"",IF((2+FL62+FK62)&gt;-1,(2+FL62+FK62),0))</f>
        <v>1</v>
      </c>
      <c r="FN62" s="218"/>
      <c r="FO62" s="219"/>
      <c r="FP62" s="205">
        <v>10</v>
      </c>
      <c r="FQ62" s="220">
        <f>EZ62</f>
        <v>380</v>
      </c>
      <c r="FR62" s="221">
        <v>336</v>
      </c>
      <c r="FS62" s="207">
        <f>FB62</f>
        <v>4</v>
      </c>
      <c r="FT62" s="222">
        <f>FC62</f>
        <v>9</v>
      </c>
      <c r="FU62" s="209"/>
      <c r="FV62" s="210">
        <v>10</v>
      </c>
      <c r="FW62" s="211"/>
      <c r="FX62" s="212">
        <f t="shared" ref="FX62:FY70" si="252">FS62</f>
        <v>4</v>
      </c>
      <c r="FY62" s="212">
        <f t="shared" si="252"/>
        <v>9</v>
      </c>
      <c r="FZ62" s="676"/>
      <c r="GA62" s="677">
        <f>FZ46-FY62</f>
        <v>19</v>
      </c>
      <c r="GB62" s="677">
        <f t="shared" ref="GB62:GB70" si="253">IF(GA62&lt;0,0,IF(GA62&lt;18,1,IF(GA62&lt;36,2,3)))</f>
        <v>2</v>
      </c>
      <c r="GC62" s="677">
        <f t="shared" ref="GC62:GC70" si="254">FX62-FZ62</f>
        <v>4</v>
      </c>
      <c r="GD62" s="678" t="str">
        <f t="shared" ref="GD62:GD70" si="255">IF(FZ62&lt;1,"",IF((2+GC62+GB62)&gt;-1,(2+GC62+GB62),0))</f>
        <v/>
      </c>
      <c r="GE62" s="218"/>
      <c r="GF62" s="219"/>
      <c r="GG62" s="205">
        <v>10</v>
      </c>
      <c r="GH62" s="220">
        <f>FQ62</f>
        <v>380</v>
      </c>
      <c r="GI62" s="221">
        <v>336</v>
      </c>
      <c r="GJ62" s="207">
        <f>FS62</f>
        <v>4</v>
      </c>
      <c r="GK62" s="222">
        <f>FT62</f>
        <v>9</v>
      </c>
      <c r="GL62" s="209"/>
      <c r="GM62" s="210">
        <v>10</v>
      </c>
      <c r="GN62" s="211"/>
      <c r="GO62" s="212">
        <f t="shared" ref="GO62:GP70" si="256">GJ62</f>
        <v>4</v>
      </c>
      <c r="GP62" s="212">
        <f t="shared" si="256"/>
        <v>9</v>
      </c>
      <c r="GQ62" s="213">
        <v>7</v>
      </c>
      <c r="GR62" s="214">
        <f>GQ46-GP62</f>
        <v>10</v>
      </c>
      <c r="GS62" s="215">
        <f t="shared" ref="GS62:GS70" si="257">IF(GR62&lt;0,0,IF(GR62&lt;18,1,IF(GR62&lt;36,2,3)))</f>
        <v>1</v>
      </c>
      <c r="GT62" s="216">
        <f t="shared" ref="GT62:GT70" si="258">GO62-GQ62</f>
        <v>-3</v>
      </c>
      <c r="GU62" s="217">
        <f t="shared" ref="GU62:GU70" si="259">IF(GQ62&lt;1,"",IF((2+GT62+GS62)&gt;-1,(2+GT62+GS62),0))</f>
        <v>0</v>
      </c>
      <c r="GV62" s="223"/>
      <c r="GW62" s="224"/>
    </row>
    <row r="63" spans="1:205" s="225" customFormat="1" ht="16.149999999999999" customHeight="1">
      <c r="A63" s="204"/>
      <c r="B63" s="205">
        <v>11</v>
      </c>
      <c r="C63" s="206">
        <f t="shared" ref="C63:C70" si="260">C24</f>
        <v>358</v>
      </c>
      <c r="D63" s="206">
        <v>336</v>
      </c>
      <c r="E63" s="207">
        <f t="shared" ref="E63:F70" si="261">E24</f>
        <v>4</v>
      </c>
      <c r="F63" s="208">
        <f t="shared" si="261"/>
        <v>1</v>
      </c>
      <c r="G63" s="209"/>
      <c r="H63" s="210">
        <v>11</v>
      </c>
      <c r="I63" s="211"/>
      <c r="J63" s="212">
        <f t="shared" si="212"/>
        <v>4</v>
      </c>
      <c r="K63" s="212">
        <f t="shared" si="212"/>
        <v>1</v>
      </c>
      <c r="L63" s="213">
        <v>7</v>
      </c>
      <c r="M63" s="214">
        <f>L46-K63</f>
        <v>22</v>
      </c>
      <c r="N63" s="215">
        <f t="shared" si="213"/>
        <v>2</v>
      </c>
      <c r="O63" s="216">
        <f t="shared" si="214"/>
        <v>-3</v>
      </c>
      <c r="P63" s="217">
        <f t="shared" si="215"/>
        <v>1</v>
      </c>
      <c r="Q63" s="218"/>
      <c r="R63" s="219"/>
      <c r="S63" s="205">
        <v>11</v>
      </c>
      <c r="T63" s="220">
        <f t="shared" ref="T63:T70" si="262">C63</f>
        <v>358</v>
      </c>
      <c r="U63" s="221">
        <v>336</v>
      </c>
      <c r="V63" s="207">
        <f t="shared" ref="V63:W70" si="263">E63</f>
        <v>4</v>
      </c>
      <c r="W63" s="222">
        <f t="shared" si="263"/>
        <v>1</v>
      </c>
      <c r="X63" s="209"/>
      <c r="Y63" s="210">
        <v>11</v>
      </c>
      <c r="Z63" s="211"/>
      <c r="AA63" s="212">
        <f t="shared" si="216"/>
        <v>4</v>
      </c>
      <c r="AB63" s="212">
        <f t="shared" si="216"/>
        <v>1</v>
      </c>
      <c r="AC63" s="676"/>
      <c r="AD63" s="677">
        <f>AC46-AB63</f>
        <v>17</v>
      </c>
      <c r="AE63" s="677">
        <f t="shared" si="217"/>
        <v>1</v>
      </c>
      <c r="AF63" s="677">
        <f t="shared" si="218"/>
        <v>4</v>
      </c>
      <c r="AG63" s="678" t="str">
        <f t="shared" si="219"/>
        <v/>
      </c>
      <c r="AH63" s="218"/>
      <c r="AI63" s="219"/>
      <c r="AJ63" s="205">
        <v>11</v>
      </c>
      <c r="AK63" s="220">
        <f t="shared" ref="AK63:AK70" si="264">T63</f>
        <v>358</v>
      </c>
      <c r="AL63" s="221">
        <v>336</v>
      </c>
      <c r="AM63" s="207">
        <f t="shared" ref="AM63:AN70" si="265">V63</f>
        <v>4</v>
      </c>
      <c r="AN63" s="222">
        <f t="shared" si="265"/>
        <v>1</v>
      </c>
      <c r="AO63" s="209"/>
      <c r="AP63" s="210">
        <v>11</v>
      </c>
      <c r="AQ63" s="211"/>
      <c r="AR63" s="212">
        <f t="shared" si="220"/>
        <v>4</v>
      </c>
      <c r="AS63" s="212">
        <f t="shared" si="220"/>
        <v>1</v>
      </c>
      <c r="AT63" s="213">
        <v>6</v>
      </c>
      <c r="AU63" s="214">
        <f>AT46-AS63</f>
        <v>11</v>
      </c>
      <c r="AV63" s="215">
        <f t="shared" si="221"/>
        <v>1</v>
      </c>
      <c r="AW63" s="216">
        <f t="shared" si="222"/>
        <v>-2</v>
      </c>
      <c r="AX63" s="217">
        <f t="shared" si="223"/>
        <v>1</v>
      </c>
      <c r="AY63" s="218"/>
      <c r="AZ63" s="219"/>
      <c r="BA63" s="205">
        <v>11</v>
      </c>
      <c r="BB63" s="220">
        <f t="shared" ref="BB63:BB70" si="266">AK63</f>
        <v>358</v>
      </c>
      <c r="BC63" s="221">
        <v>336</v>
      </c>
      <c r="BD63" s="207">
        <f t="shared" ref="BD63:BE70" si="267">AM63</f>
        <v>4</v>
      </c>
      <c r="BE63" s="222">
        <f t="shared" si="267"/>
        <v>1</v>
      </c>
      <c r="BF63" s="209"/>
      <c r="BG63" s="210">
        <v>11</v>
      </c>
      <c r="BH63" s="211"/>
      <c r="BI63" s="212">
        <f t="shared" si="224"/>
        <v>4</v>
      </c>
      <c r="BJ63" s="212">
        <f t="shared" si="224"/>
        <v>1</v>
      </c>
      <c r="BK63" s="676"/>
      <c r="BL63" s="677">
        <f>BK46-BJ63</f>
        <v>23</v>
      </c>
      <c r="BM63" s="677">
        <f t="shared" si="225"/>
        <v>2</v>
      </c>
      <c r="BN63" s="677">
        <f t="shared" si="226"/>
        <v>4</v>
      </c>
      <c r="BO63" s="678" t="str">
        <f t="shared" si="227"/>
        <v/>
      </c>
      <c r="BP63" s="218"/>
      <c r="BQ63" s="219"/>
      <c r="BR63" s="205">
        <v>11</v>
      </c>
      <c r="BS63" s="220">
        <f t="shared" ref="BS63:BS70" si="268">BB63</f>
        <v>358</v>
      </c>
      <c r="BT63" s="221">
        <v>336</v>
      </c>
      <c r="BU63" s="207">
        <f t="shared" ref="BU63:BV70" si="269">BD63</f>
        <v>4</v>
      </c>
      <c r="BV63" s="222">
        <f t="shared" si="269"/>
        <v>1</v>
      </c>
      <c r="BW63" s="209"/>
      <c r="BX63" s="210">
        <v>11</v>
      </c>
      <c r="BY63" s="211"/>
      <c r="BZ63" s="212">
        <f t="shared" si="228"/>
        <v>4</v>
      </c>
      <c r="CA63" s="212">
        <f t="shared" si="228"/>
        <v>1</v>
      </c>
      <c r="CB63" s="213">
        <v>5</v>
      </c>
      <c r="CC63" s="214">
        <f>CB46-CA63</f>
        <v>15</v>
      </c>
      <c r="CD63" s="215">
        <f t="shared" si="229"/>
        <v>1</v>
      </c>
      <c r="CE63" s="216">
        <f t="shared" si="230"/>
        <v>-1</v>
      </c>
      <c r="CF63" s="217">
        <f t="shared" si="231"/>
        <v>2</v>
      </c>
      <c r="CG63" s="218"/>
      <c r="CH63" s="219"/>
      <c r="CI63" s="205">
        <v>11</v>
      </c>
      <c r="CJ63" s="220">
        <f t="shared" ref="CJ63:CJ70" si="270">BS63</f>
        <v>358</v>
      </c>
      <c r="CK63" s="221">
        <v>336</v>
      </c>
      <c r="CL63" s="207">
        <f t="shared" ref="CL63:CM70" si="271">BU63</f>
        <v>4</v>
      </c>
      <c r="CM63" s="222">
        <f t="shared" si="271"/>
        <v>1</v>
      </c>
      <c r="CN63" s="209"/>
      <c r="CO63" s="210">
        <v>11</v>
      </c>
      <c r="CP63" s="211"/>
      <c r="CQ63" s="212">
        <f t="shared" si="232"/>
        <v>4</v>
      </c>
      <c r="CR63" s="212">
        <f t="shared" si="232"/>
        <v>1</v>
      </c>
      <c r="CS63" s="213">
        <v>5</v>
      </c>
      <c r="CT63" s="214">
        <f>CS46-CR63</f>
        <v>17</v>
      </c>
      <c r="CU63" s="215">
        <f t="shared" si="233"/>
        <v>1</v>
      </c>
      <c r="CV63" s="216">
        <f t="shared" si="234"/>
        <v>-1</v>
      </c>
      <c r="CW63" s="217">
        <f t="shared" si="235"/>
        <v>2</v>
      </c>
      <c r="CX63" s="218"/>
      <c r="CY63" s="219"/>
      <c r="CZ63" s="205">
        <v>11</v>
      </c>
      <c r="DA63" s="220">
        <f t="shared" ref="DA63:DA70" si="272">CJ63</f>
        <v>358</v>
      </c>
      <c r="DB63" s="221">
        <v>336</v>
      </c>
      <c r="DC63" s="207">
        <f t="shared" ref="DC63:DD70" si="273">CL63</f>
        <v>4</v>
      </c>
      <c r="DD63" s="222">
        <f t="shared" si="273"/>
        <v>1</v>
      </c>
      <c r="DE63" s="209"/>
      <c r="DF63" s="210">
        <v>11</v>
      </c>
      <c r="DG63" s="211"/>
      <c r="DH63" s="212">
        <f t="shared" si="236"/>
        <v>4</v>
      </c>
      <c r="DI63" s="212">
        <f t="shared" si="236"/>
        <v>1</v>
      </c>
      <c r="DJ63" s="213">
        <v>4</v>
      </c>
      <c r="DK63" s="214">
        <f>DJ46-DI63</f>
        <v>20</v>
      </c>
      <c r="DL63" s="215">
        <f t="shared" si="237"/>
        <v>2</v>
      </c>
      <c r="DM63" s="216">
        <f t="shared" si="238"/>
        <v>0</v>
      </c>
      <c r="DN63" s="217">
        <f t="shared" si="239"/>
        <v>4</v>
      </c>
      <c r="DO63" s="218"/>
      <c r="DP63" s="219"/>
      <c r="DQ63" s="205">
        <v>11</v>
      </c>
      <c r="DR63" s="220">
        <f t="shared" ref="DR63:DR70" si="274">DA63</f>
        <v>358</v>
      </c>
      <c r="DS63" s="221">
        <v>336</v>
      </c>
      <c r="DT63" s="207">
        <f t="shared" ref="DT63:DU70" si="275">DC63</f>
        <v>4</v>
      </c>
      <c r="DU63" s="222">
        <f t="shared" si="275"/>
        <v>1</v>
      </c>
      <c r="DV63" s="209"/>
      <c r="DW63" s="210">
        <v>11</v>
      </c>
      <c r="DX63" s="211"/>
      <c r="DY63" s="212">
        <f t="shared" si="240"/>
        <v>4</v>
      </c>
      <c r="DZ63" s="212">
        <f t="shared" si="240"/>
        <v>1</v>
      </c>
      <c r="EA63" s="213">
        <v>6</v>
      </c>
      <c r="EB63" s="214">
        <f>EA46-DZ63</f>
        <v>20</v>
      </c>
      <c r="EC63" s="215">
        <f t="shared" si="241"/>
        <v>2</v>
      </c>
      <c r="ED63" s="216">
        <f t="shared" si="242"/>
        <v>-2</v>
      </c>
      <c r="EE63" s="217">
        <f t="shared" si="243"/>
        <v>2</v>
      </c>
      <c r="EF63" s="218"/>
      <c r="EG63" s="219"/>
      <c r="EH63" s="205">
        <v>11</v>
      </c>
      <c r="EI63" s="220">
        <f t="shared" ref="EI63:EI70" si="276">DR63</f>
        <v>358</v>
      </c>
      <c r="EJ63" s="221">
        <v>336</v>
      </c>
      <c r="EK63" s="207">
        <f t="shared" ref="EK63:EL70" si="277">DT63</f>
        <v>4</v>
      </c>
      <c r="EL63" s="222">
        <f t="shared" si="277"/>
        <v>1</v>
      </c>
      <c r="EM63" s="209"/>
      <c r="EN63" s="210">
        <v>11</v>
      </c>
      <c r="EO63" s="211"/>
      <c r="EP63" s="212">
        <f t="shared" si="244"/>
        <v>4</v>
      </c>
      <c r="EQ63" s="212">
        <f t="shared" si="244"/>
        <v>1</v>
      </c>
      <c r="ER63" s="213">
        <v>7</v>
      </c>
      <c r="ES63" s="214">
        <f>ER46-EQ63</f>
        <v>14</v>
      </c>
      <c r="ET63" s="215">
        <f t="shared" si="245"/>
        <v>1</v>
      </c>
      <c r="EU63" s="216">
        <f t="shared" si="246"/>
        <v>-3</v>
      </c>
      <c r="EV63" s="217">
        <f t="shared" si="247"/>
        <v>0</v>
      </c>
      <c r="EW63" s="218"/>
      <c r="EX63" s="219"/>
      <c r="EY63" s="205">
        <v>11</v>
      </c>
      <c r="EZ63" s="220">
        <f t="shared" ref="EZ63:EZ70" si="278">EI63</f>
        <v>358</v>
      </c>
      <c r="FA63" s="221">
        <v>336</v>
      </c>
      <c r="FB63" s="207">
        <f t="shared" ref="FB63:FC70" si="279">EK63</f>
        <v>4</v>
      </c>
      <c r="FC63" s="222">
        <f t="shared" si="279"/>
        <v>1</v>
      </c>
      <c r="FD63" s="209"/>
      <c r="FE63" s="210">
        <v>11</v>
      </c>
      <c r="FF63" s="211"/>
      <c r="FG63" s="212">
        <f t="shared" si="248"/>
        <v>4</v>
      </c>
      <c r="FH63" s="212">
        <f t="shared" si="248"/>
        <v>1</v>
      </c>
      <c r="FI63" s="213">
        <v>7</v>
      </c>
      <c r="FJ63" s="214">
        <f>FI46-FH63</f>
        <v>11</v>
      </c>
      <c r="FK63" s="215">
        <f t="shared" si="249"/>
        <v>1</v>
      </c>
      <c r="FL63" s="216">
        <f t="shared" si="250"/>
        <v>-3</v>
      </c>
      <c r="FM63" s="217">
        <f t="shared" si="251"/>
        <v>0</v>
      </c>
      <c r="FN63" s="218"/>
      <c r="FO63" s="219"/>
      <c r="FP63" s="205">
        <v>11</v>
      </c>
      <c r="FQ63" s="220">
        <f t="shared" ref="FQ63:FQ70" si="280">EZ63</f>
        <v>358</v>
      </c>
      <c r="FR63" s="221">
        <v>336</v>
      </c>
      <c r="FS63" s="207">
        <f t="shared" ref="FS63:FT70" si="281">FB63</f>
        <v>4</v>
      </c>
      <c r="FT63" s="222">
        <f t="shared" si="281"/>
        <v>1</v>
      </c>
      <c r="FU63" s="209"/>
      <c r="FV63" s="210">
        <v>11</v>
      </c>
      <c r="FW63" s="211"/>
      <c r="FX63" s="212">
        <f t="shared" si="252"/>
        <v>4</v>
      </c>
      <c r="FY63" s="212">
        <f t="shared" si="252"/>
        <v>1</v>
      </c>
      <c r="FZ63" s="676"/>
      <c r="GA63" s="677">
        <f>FZ46-FY63</f>
        <v>27</v>
      </c>
      <c r="GB63" s="677">
        <f t="shared" si="253"/>
        <v>2</v>
      </c>
      <c r="GC63" s="677">
        <f t="shared" si="254"/>
        <v>4</v>
      </c>
      <c r="GD63" s="678" t="str">
        <f t="shared" si="255"/>
        <v/>
      </c>
      <c r="GE63" s="218"/>
      <c r="GF63" s="219"/>
      <c r="GG63" s="205">
        <v>11</v>
      </c>
      <c r="GH63" s="220">
        <f t="shared" ref="GH63:GH70" si="282">FQ63</f>
        <v>358</v>
      </c>
      <c r="GI63" s="221">
        <v>336</v>
      </c>
      <c r="GJ63" s="207">
        <f t="shared" ref="GJ63:GK70" si="283">FS63</f>
        <v>4</v>
      </c>
      <c r="GK63" s="222">
        <f t="shared" si="283"/>
        <v>1</v>
      </c>
      <c r="GL63" s="209"/>
      <c r="GM63" s="210">
        <v>11</v>
      </c>
      <c r="GN63" s="211"/>
      <c r="GO63" s="212">
        <f t="shared" si="256"/>
        <v>4</v>
      </c>
      <c r="GP63" s="212">
        <f t="shared" si="256"/>
        <v>1</v>
      </c>
      <c r="GQ63" s="213">
        <v>6</v>
      </c>
      <c r="GR63" s="214">
        <f>GQ46-GP63</f>
        <v>18</v>
      </c>
      <c r="GS63" s="215">
        <f t="shared" si="257"/>
        <v>2</v>
      </c>
      <c r="GT63" s="216">
        <f t="shared" si="258"/>
        <v>-2</v>
      </c>
      <c r="GU63" s="217">
        <f t="shared" si="259"/>
        <v>2</v>
      </c>
      <c r="GV63" s="223"/>
      <c r="GW63" s="224"/>
    </row>
    <row r="64" spans="1:205" s="225" customFormat="1" ht="16.149999999999999" customHeight="1">
      <c r="A64" s="204"/>
      <c r="B64" s="205">
        <v>12</v>
      </c>
      <c r="C64" s="206">
        <f t="shared" si="260"/>
        <v>359</v>
      </c>
      <c r="D64" s="206">
        <v>336</v>
      </c>
      <c r="E64" s="207">
        <f t="shared" si="261"/>
        <v>4</v>
      </c>
      <c r="F64" s="208">
        <f t="shared" si="261"/>
        <v>13</v>
      </c>
      <c r="G64" s="209"/>
      <c r="H64" s="210">
        <v>12</v>
      </c>
      <c r="I64" s="211"/>
      <c r="J64" s="212">
        <f t="shared" si="212"/>
        <v>4</v>
      </c>
      <c r="K64" s="212">
        <f t="shared" si="212"/>
        <v>13</v>
      </c>
      <c r="L64" s="213">
        <v>4</v>
      </c>
      <c r="M64" s="214">
        <f>L46-K64</f>
        <v>10</v>
      </c>
      <c r="N64" s="215">
        <f t="shared" si="213"/>
        <v>1</v>
      </c>
      <c r="O64" s="216">
        <f t="shared" si="214"/>
        <v>0</v>
      </c>
      <c r="P64" s="217">
        <f t="shared" si="215"/>
        <v>3</v>
      </c>
      <c r="Q64" s="218"/>
      <c r="R64" s="219"/>
      <c r="S64" s="205">
        <v>12</v>
      </c>
      <c r="T64" s="220">
        <f t="shared" si="262"/>
        <v>359</v>
      </c>
      <c r="U64" s="221">
        <v>336</v>
      </c>
      <c r="V64" s="207">
        <f t="shared" si="263"/>
        <v>4</v>
      </c>
      <c r="W64" s="222">
        <f t="shared" si="263"/>
        <v>13</v>
      </c>
      <c r="X64" s="209"/>
      <c r="Y64" s="210">
        <v>12</v>
      </c>
      <c r="Z64" s="211"/>
      <c r="AA64" s="212">
        <f t="shared" si="216"/>
        <v>4</v>
      </c>
      <c r="AB64" s="212">
        <f t="shared" si="216"/>
        <v>13</v>
      </c>
      <c r="AC64" s="676"/>
      <c r="AD64" s="677">
        <f>AC46-AB64</f>
        <v>5</v>
      </c>
      <c r="AE64" s="677">
        <f t="shared" si="217"/>
        <v>1</v>
      </c>
      <c r="AF64" s="677">
        <f t="shared" si="218"/>
        <v>4</v>
      </c>
      <c r="AG64" s="678" t="str">
        <f t="shared" si="219"/>
        <v/>
      </c>
      <c r="AH64" s="218"/>
      <c r="AI64" s="219"/>
      <c r="AJ64" s="205">
        <v>12</v>
      </c>
      <c r="AK64" s="220">
        <f t="shared" si="264"/>
        <v>359</v>
      </c>
      <c r="AL64" s="221">
        <v>336</v>
      </c>
      <c r="AM64" s="207">
        <f t="shared" si="265"/>
        <v>4</v>
      </c>
      <c r="AN64" s="222">
        <f t="shared" si="265"/>
        <v>13</v>
      </c>
      <c r="AO64" s="209"/>
      <c r="AP64" s="210">
        <v>12</v>
      </c>
      <c r="AQ64" s="211"/>
      <c r="AR64" s="212">
        <f t="shared" si="220"/>
        <v>4</v>
      </c>
      <c r="AS64" s="212">
        <f t="shared" si="220"/>
        <v>13</v>
      </c>
      <c r="AT64" s="213">
        <v>5</v>
      </c>
      <c r="AU64" s="214">
        <f>AT46-AS64</f>
        <v>-1</v>
      </c>
      <c r="AV64" s="215">
        <f t="shared" si="221"/>
        <v>0</v>
      </c>
      <c r="AW64" s="216">
        <f t="shared" si="222"/>
        <v>-1</v>
      </c>
      <c r="AX64" s="217">
        <f t="shared" si="223"/>
        <v>1</v>
      </c>
      <c r="AY64" s="218"/>
      <c r="AZ64" s="219"/>
      <c r="BA64" s="205">
        <v>12</v>
      </c>
      <c r="BB64" s="220">
        <f t="shared" si="266"/>
        <v>359</v>
      </c>
      <c r="BC64" s="221">
        <v>336</v>
      </c>
      <c r="BD64" s="207">
        <f t="shared" si="267"/>
        <v>4</v>
      </c>
      <c r="BE64" s="222">
        <f t="shared" si="267"/>
        <v>13</v>
      </c>
      <c r="BF64" s="209"/>
      <c r="BG64" s="210">
        <v>12</v>
      </c>
      <c r="BH64" s="211"/>
      <c r="BI64" s="212">
        <f t="shared" si="224"/>
        <v>4</v>
      </c>
      <c r="BJ64" s="212">
        <f t="shared" si="224"/>
        <v>13</v>
      </c>
      <c r="BK64" s="676"/>
      <c r="BL64" s="677">
        <f>BK46-BJ64</f>
        <v>11</v>
      </c>
      <c r="BM64" s="677">
        <f t="shared" si="225"/>
        <v>1</v>
      </c>
      <c r="BN64" s="677">
        <f t="shared" si="226"/>
        <v>4</v>
      </c>
      <c r="BO64" s="678" t="str">
        <f t="shared" si="227"/>
        <v/>
      </c>
      <c r="BP64" s="218"/>
      <c r="BQ64" s="219"/>
      <c r="BR64" s="205">
        <v>12</v>
      </c>
      <c r="BS64" s="220">
        <f t="shared" si="268"/>
        <v>359</v>
      </c>
      <c r="BT64" s="221">
        <v>336</v>
      </c>
      <c r="BU64" s="207">
        <f t="shared" si="269"/>
        <v>4</v>
      </c>
      <c r="BV64" s="222">
        <f t="shared" si="269"/>
        <v>13</v>
      </c>
      <c r="BW64" s="209"/>
      <c r="BX64" s="210">
        <v>12</v>
      </c>
      <c r="BY64" s="211"/>
      <c r="BZ64" s="212">
        <f t="shared" si="228"/>
        <v>4</v>
      </c>
      <c r="CA64" s="212">
        <f t="shared" si="228"/>
        <v>13</v>
      </c>
      <c r="CB64" s="213">
        <v>4</v>
      </c>
      <c r="CC64" s="214">
        <f>CB46-CA64</f>
        <v>3</v>
      </c>
      <c r="CD64" s="215">
        <f t="shared" si="229"/>
        <v>1</v>
      </c>
      <c r="CE64" s="216">
        <f t="shared" si="230"/>
        <v>0</v>
      </c>
      <c r="CF64" s="217">
        <f t="shared" si="231"/>
        <v>3</v>
      </c>
      <c r="CG64" s="218"/>
      <c r="CH64" s="219"/>
      <c r="CI64" s="205">
        <v>12</v>
      </c>
      <c r="CJ64" s="220">
        <f t="shared" si="270"/>
        <v>359</v>
      </c>
      <c r="CK64" s="221">
        <v>336</v>
      </c>
      <c r="CL64" s="207">
        <f t="shared" si="271"/>
        <v>4</v>
      </c>
      <c r="CM64" s="222">
        <f t="shared" si="271"/>
        <v>13</v>
      </c>
      <c r="CN64" s="209"/>
      <c r="CO64" s="210">
        <v>12</v>
      </c>
      <c r="CP64" s="211"/>
      <c r="CQ64" s="212">
        <f t="shared" si="232"/>
        <v>4</v>
      </c>
      <c r="CR64" s="212">
        <f t="shared" si="232"/>
        <v>13</v>
      </c>
      <c r="CS64" s="213">
        <v>6</v>
      </c>
      <c r="CT64" s="214">
        <f>CS46-CR64</f>
        <v>5</v>
      </c>
      <c r="CU64" s="215">
        <f t="shared" si="233"/>
        <v>1</v>
      </c>
      <c r="CV64" s="216">
        <f t="shared" si="234"/>
        <v>-2</v>
      </c>
      <c r="CW64" s="217">
        <f t="shared" si="235"/>
        <v>1</v>
      </c>
      <c r="CX64" s="218"/>
      <c r="CY64" s="219"/>
      <c r="CZ64" s="205">
        <v>12</v>
      </c>
      <c r="DA64" s="220">
        <f t="shared" si="272"/>
        <v>359</v>
      </c>
      <c r="DB64" s="221">
        <v>336</v>
      </c>
      <c r="DC64" s="207">
        <f t="shared" si="273"/>
        <v>4</v>
      </c>
      <c r="DD64" s="222">
        <f t="shared" si="273"/>
        <v>13</v>
      </c>
      <c r="DE64" s="209"/>
      <c r="DF64" s="210">
        <v>12</v>
      </c>
      <c r="DG64" s="211"/>
      <c r="DH64" s="212">
        <f t="shared" si="236"/>
        <v>4</v>
      </c>
      <c r="DI64" s="212">
        <f t="shared" si="236"/>
        <v>13</v>
      </c>
      <c r="DJ64" s="213">
        <v>5</v>
      </c>
      <c r="DK64" s="214">
        <f>DJ46-DI64</f>
        <v>8</v>
      </c>
      <c r="DL64" s="215">
        <f t="shared" si="237"/>
        <v>1</v>
      </c>
      <c r="DM64" s="216">
        <f t="shared" si="238"/>
        <v>-1</v>
      </c>
      <c r="DN64" s="217">
        <f t="shared" si="239"/>
        <v>2</v>
      </c>
      <c r="DO64" s="218"/>
      <c r="DP64" s="219"/>
      <c r="DQ64" s="205">
        <v>12</v>
      </c>
      <c r="DR64" s="220">
        <f t="shared" si="274"/>
        <v>359</v>
      </c>
      <c r="DS64" s="221">
        <v>336</v>
      </c>
      <c r="DT64" s="207">
        <f t="shared" si="275"/>
        <v>4</v>
      </c>
      <c r="DU64" s="222">
        <f t="shared" si="275"/>
        <v>13</v>
      </c>
      <c r="DV64" s="209"/>
      <c r="DW64" s="210">
        <v>12</v>
      </c>
      <c r="DX64" s="211"/>
      <c r="DY64" s="212">
        <f t="shared" si="240"/>
        <v>4</v>
      </c>
      <c r="DZ64" s="212">
        <f t="shared" si="240"/>
        <v>13</v>
      </c>
      <c r="EA64" s="213">
        <v>6</v>
      </c>
      <c r="EB64" s="214">
        <f>EA46-DZ64</f>
        <v>8</v>
      </c>
      <c r="EC64" s="215">
        <f t="shared" si="241"/>
        <v>1</v>
      </c>
      <c r="ED64" s="216">
        <f t="shared" si="242"/>
        <v>-2</v>
      </c>
      <c r="EE64" s="217">
        <f t="shared" si="243"/>
        <v>1</v>
      </c>
      <c r="EF64" s="218"/>
      <c r="EG64" s="219"/>
      <c r="EH64" s="205">
        <v>12</v>
      </c>
      <c r="EI64" s="220">
        <f t="shared" si="276"/>
        <v>359</v>
      </c>
      <c r="EJ64" s="221">
        <v>336</v>
      </c>
      <c r="EK64" s="207">
        <f t="shared" si="277"/>
        <v>4</v>
      </c>
      <c r="EL64" s="222">
        <f t="shared" si="277"/>
        <v>13</v>
      </c>
      <c r="EM64" s="209"/>
      <c r="EN64" s="210">
        <v>12</v>
      </c>
      <c r="EO64" s="211"/>
      <c r="EP64" s="212">
        <f t="shared" si="244"/>
        <v>4</v>
      </c>
      <c r="EQ64" s="212">
        <f t="shared" si="244"/>
        <v>13</v>
      </c>
      <c r="ER64" s="213">
        <v>6</v>
      </c>
      <c r="ES64" s="214">
        <f>ER46-EQ64</f>
        <v>2</v>
      </c>
      <c r="ET64" s="215">
        <f t="shared" si="245"/>
        <v>1</v>
      </c>
      <c r="EU64" s="216">
        <f t="shared" si="246"/>
        <v>-2</v>
      </c>
      <c r="EV64" s="217">
        <f t="shared" si="247"/>
        <v>1</v>
      </c>
      <c r="EW64" s="218"/>
      <c r="EX64" s="219"/>
      <c r="EY64" s="205">
        <v>12</v>
      </c>
      <c r="EZ64" s="220">
        <f t="shared" si="278"/>
        <v>359</v>
      </c>
      <c r="FA64" s="221">
        <v>336</v>
      </c>
      <c r="FB64" s="207">
        <f t="shared" si="279"/>
        <v>4</v>
      </c>
      <c r="FC64" s="222">
        <f t="shared" si="279"/>
        <v>13</v>
      </c>
      <c r="FD64" s="209"/>
      <c r="FE64" s="210">
        <v>12</v>
      </c>
      <c r="FF64" s="211"/>
      <c r="FG64" s="212">
        <f t="shared" si="248"/>
        <v>4</v>
      </c>
      <c r="FH64" s="212">
        <f t="shared" si="248"/>
        <v>13</v>
      </c>
      <c r="FI64" s="213">
        <v>5</v>
      </c>
      <c r="FJ64" s="214">
        <f>FI46-FH64</f>
        <v>-1</v>
      </c>
      <c r="FK64" s="215">
        <f t="shared" si="249"/>
        <v>0</v>
      </c>
      <c r="FL64" s="216">
        <f t="shared" si="250"/>
        <v>-1</v>
      </c>
      <c r="FM64" s="217">
        <f t="shared" si="251"/>
        <v>1</v>
      </c>
      <c r="FN64" s="218"/>
      <c r="FO64" s="219"/>
      <c r="FP64" s="205">
        <v>12</v>
      </c>
      <c r="FQ64" s="220">
        <f t="shared" si="280"/>
        <v>359</v>
      </c>
      <c r="FR64" s="221">
        <v>336</v>
      </c>
      <c r="FS64" s="207">
        <f t="shared" si="281"/>
        <v>4</v>
      </c>
      <c r="FT64" s="222">
        <f t="shared" si="281"/>
        <v>13</v>
      </c>
      <c r="FU64" s="209"/>
      <c r="FV64" s="210">
        <v>12</v>
      </c>
      <c r="FW64" s="211"/>
      <c r="FX64" s="212">
        <f t="shared" si="252"/>
        <v>4</v>
      </c>
      <c r="FY64" s="212">
        <f t="shared" si="252"/>
        <v>13</v>
      </c>
      <c r="FZ64" s="676"/>
      <c r="GA64" s="677">
        <f>FZ46-FY64</f>
        <v>15</v>
      </c>
      <c r="GB64" s="677">
        <f t="shared" si="253"/>
        <v>1</v>
      </c>
      <c r="GC64" s="677">
        <f t="shared" si="254"/>
        <v>4</v>
      </c>
      <c r="GD64" s="678" t="str">
        <f t="shared" si="255"/>
        <v/>
      </c>
      <c r="GE64" s="218"/>
      <c r="GF64" s="219"/>
      <c r="GG64" s="205">
        <v>12</v>
      </c>
      <c r="GH64" s="220">
        <f t="shared" si="282"/>
        <v>359</v>
      </c>
      <c r="GI64" s="221">
        <v>336</v>
      </c>
      <c r="GJ64" s="207">
        <f t="shared" si="283"/>
        <v>4</v>
      </c>
      <c r="GK64" s="222">
        <f t="shared" si="283"/>
        <v>13</v>
      </c>
      <c r="GL64" s="209"/>
      <c r="GM64" s="210">
        <v>12</v>
      </c>
      <c r="GN64" s="211"/>
      <c r="GO64" s="212">
        <f t="shared" si="256"/>
        <v>4</v>
      </c>
      <c r="GP64" s="212">
        <f t="shared" si="256"/>
        <v>13</v>
      </c>
      <c r="GQ64" s="213">
        <v>5</v>
      </c>
      <c r="GR64" s="214">
        <f>GQ46-GP64</f>
        <v>6</v>
      </c>
      <c r="GS64" s="215">
        <f t="shared" si="257"/>
        <v>1</v>
      </c>
      <c r="GT64" s="216">
        <f t="shared" si="258"/>
        <v>-1</v>
      </c>
      <c r="GU64" s="217">
        <f t="shared" si="259"/>
        <v>2</v>
      </c>
      <c r="GV64" s="223"/>
      <c r="GW64" s="224"/>
    </row>
    <row r="65" spans="1:205" s="225" customFormat="1" ht="16.149999999999999" customHeight="1">
      <c r="A65" s="204"/>
      <c r="B65" s="205">
        <v>13</v>
      </c>
      <c r="C65" s="206">
        <f t="shared" si="260"/>
        <v>212</v>
      </c>
      <c r="D65" s="206">
        <v>336</v>
      </c>
      <c r="E65" s="207">
        <f t="shared" si="261"/>
        <v>3</v>
      </c>
      <c r="F65" s="208">
        <f t="shared" si="261"/>
        <v>5</v>
      </c>
      <c r="G65" s="209"/>
      <c r="H65" s="210">
        <v>13</v>
      </c>
      <c r="I65" s="211"/>
      <c r="J65" s="212">
        <f t="shared" si="212"/>
        <v>3</v>
      </c>
      <c r="K65" s="212">
        <f t="shared" si="212"/>
        <v>5</v>
      </c>
      <c r="L65" s="213">
        <v>4</v>
      </c>
      <c r="M65" s="214">
        <f>L46-K65</f>
        <v>18</v>
      </c>
      <c r="N65" s="215">
        <f t="shared" si="213"/>
        <v>2</v>
      </c>
      <c r="O65" s="216">
        <f t="shared" si="214"/>
        <v>-1</v>
      </c>
      <c r="P65" s="217">
        <f t="shared" si="215"/>
        <v>3</v>
      </c>
      <c r="Q65" s="218"/>
      <c r="R65" s="219"/>
      <c r="S65" s="205">
        <v>13</v>
      </c>
      <c r="T65" s="220">
        <f t="shared" si="262"/>
        <v>212</v>
      </c>
      <c r="U65" s="221">
        <v>336</v>
      </c>
      <c r="V65" s="207">
        <f t="shared" si="263"/>
        <v>3</v>
      </c>
      <c r="W65" s="222">
        <f t="shared" si="263"/>
        <v>5</v>
      </c>
      <c r="X65" s="209"/>
      <c r="Y65" s="210">
        <v>13</v>
      </c>
      <c r="Z65" s="211"/>
      <c r="AA65" s="212">
        <f t="shared" si="216"/>
        <v>3</v>
      </c>
      <c r="AB65" s="212">
        <f t="shared" si="216"/>
        <v>5</v>
      </c>
      <c r="AC65" s="676"/>
      <c r="AD65" s="677">
        <f>AC46-AB65</f>
        <v>13</v>
      </c>
      <c r="AE65" s="677">
        <f t="shared" si="217"/>
        <v>1</v>
      </c>
      <c r="AF65" s="677">
        <f t="shared" si="218"/>
        <v>3</v>
      </c>
      <c r="AG65" s="678" t="str">
        <f t="shared" si="219"/>
        <v/>
      </c>
      <c r="AH65" s="218"/>
      <c r="AI65" s="219"/>
      <c r="AJ65" s="205">
        <v>13</v>
      </c>
      <c r="AK65" s="220">
        <f t="shared" si="264"/>
        <v>212</v>
      </c>
      <c r="AL65" s="221">
        <v>336</v>
      </c>
      <c r="AM65" s="207">
        <f t="shared" si="265"/>
        <v>3</v>
      </c>
      <c r="AN65" s="222">
        <f t="shared" si="265"/>
        <v>5</v>
      </c>
      <c r="AO65" s="209"/>
      <c r="AP65" s="210">
        <v>13</v>
      </c>
      <c r="AQ65" s="211"/>
      <c r="AR65" s="212">
        <f t="shared" si="220"/>
        <v>3</v>
      </c>
      <c r="AS65" s="212">
        <f t="shared" si="220"/>
        <v>5</v>
      </c>
      <c r="AT65" s="213">
        <v>6</v>
      </c>
      <c r="AU65" s="214">
        <f>AT46-AS65</f>
        <v>7</v>
      </c>
      <c r="AV65" s="215">
        <f t="shared" si="221"/>
        <v>1</v>
      </c>
      <c r="AW65" s="216">
        <f t="shared" si="222"/>
        <v>-3</v>
      </c>
      <c r="AX65" s="217">
        <f t="shared" si="223"/>
        <v>0</v>
      </c>
      <c r="AY65" s="218"/>
      <c r="AZ65" s="219"/>
      <c r="BA65" s="205">
        <v>13</v>
      </c>
      <c r="BB65" s="220">
        <f t="shared" si="266"/>
        <v>212</v>
      </c>
      <c r="BC65" s="221">
        <v>336</v>
      </c>
      <c r="BD65" s="207">
        <f t="shared" si="267"/>
        <v>3</v>
      </c>
      <c r="BE65" s="222">
        <f t="shared" si="267"/>
        <v>5</v>
      </c>
      <c r="BF65" s="209"/>
      <c r="BG65" s="210">
        <v>13</v>
      </c>
      <c r="BH65" s="211"/>
      <c r="BI65" s="212">
        <f t="shared" si="224"/>
        <v>3</v>
      </c>
      <c r="BJ65" s="212">
        <f t="shared" si="224"/>
        <v>5</v>
      </c>
      <c r="BK65" s="676"/>
      <c r="BL65" s="677">
        <f>BK46-BJ65</f>
        <v>19</v>
      </c>
      <c r="BM65" s="677">
        <f t="shared" si="225"/>
        <v>2</v>
      </c>
      <c r="BN65" s="677">
        <f t="shared" si="226"/>
        <v>3</v>
      </c>
      <c r="BO65" s="678" t="str">
        <f t="shared" si="227"/>
        <v/>
      </c>
      <c r="BP65" s="218"/>
      <c r="BQ65" s="219"/>
      <c r="BR65" s="205">
        <v>13</v>
      </c>
      <c r="BS65" s="220">
        <f t="shared" si="268"/>
        <v>212</v>
      </c>
      <c r="BT65" s="221">
        <v>336</v>
      </c>
      <c r="BU65" s="207">
        <f t="shared" si="269"/>
        <v>3</v>
      </c>
      <c r="BV65" s="222">
        <f t="shared" si="269"/>
        <v>5</v>
      </c>
      <c r="BW65" s="209"/>
      <c r="BX65" s="210">
        <v>13</v>
      </c>
      <c r="BY65" s="211"/>
      <c r="BZ65" s="212">
        <f t="shared" si="228"/>
        <v>3</v>
      </c>
      <c r="CA65" s="212">
        <f t="shared" si="228"/>
        <v>5</v>
      </c>
      <c r="CB65" s="213">
        <v>4</v>
      </c>
      <c r="CC65" s="214">
        <f>CB46-CA65</f>
        <v>11</v>
      </c>
      <c r="CD65" s="215">
        <f t="shared" si="229"/>
        <v>1</v>
      </c>
      <c r="CE65" s="216">
        <f t="shared" si="230"/>
        <v>-1</v>
      </c>
      <c r="CF65" s="217">
        <f t="shared" si="231"/>
        <v>2</v>
      </c>
      <c r="CG65" s="218"/>
      <c r="CH65" s="219"/>
      <c r="CI65" s="205">
        <v>13</v>
      </c>
      <c r="CJ65" s="220">
        <f t="shared" si="270"/>
        <v>212</v>
      </c>
      <c r="CK65" s="221">
        <v>336</v>
      </c>
      <c r="CL65" s="207">
        <f t="shared" si="271"/>
        <v>3</v>
      </c>
      <c r="CM65" s="222">
        <f t="shared" si="271"/>
        <v>5</v>
      </c>
      <c r="CN65" s="209"/>
      <c r="CO65" s="210">
        <v>13</v>
      </c>
      <c r="CP65" s="211"/>
      <c r="CQ65" s="212">
        <f t="shared" si="232"/>
        <v>3</v>
      </c>
      <c r="CR65" s="212">
        <f t="shared" si="232"/>
        <v>5</v>
      </c>
      <c r="CS65" s="213">
        <v>5</v>
      </c>
      <c r="CT65" s="214">
        <f>CS46-CR65</f>
        <v>13</v>
      </c>
      <c r="CU65" s="215">
        <f t="shared" si="233"/>
        <v>1</v>
      </c>
      <c r="CV65" s="216">
        <f t="shared" si="234"/>
        <v>-2</v>
      </c>
      <c r="CW65" s="217">
        <f t="shared" si="235"/>
        <v>1</v>
      </c>
      <c r="CX65" s="218"/>
      <c r="CY65" s="219"/>
      <c r="CZ65" s="205">
        <v>13</v>
      </c>
      <c r="DA65" s="220">
        <f t="shared" si="272"/>
        <v>212</v>
      </c>
      <c r="DB65" s="221">
        <v>336</v>
      </c>
      <c r="DC65" s="207">
        <f t="shared" si="273"/>
        <v>3</v>
      </c>
      <c r="DD65" s="222">
        <f t="shared" si="273"/>
        <v>5</v>
      </c>
      <c r="DE65" s="209"/>
      <c r="DF65" s="210">
        <v>13</v>
      </c>
      <c r="DG65" s="211"/>
      <c r="DH65" s="212">
        <f t="shared" si="236"/>
        <v>3</v>
      </c>
      <c r="DI65" s="212">
        <f t="shared" si="236"/>
        <v>5</v>
      </c>
      <c r="DJ65" s="213">
        <v>5</v>
      </c>
      <c r="DK65" s="214">
        <f>DJ46-DI65</f>
        <v>16</v>
      </c>
      <c r="DL65" s="215">
        <f t="shared" si="237"/>
        <v>1</v>
      </c>
      <c r="DM65" s="216">
        <f t="shared" si="238"/>
        <v>-2</v>
      </c>
      <c r="DN65" s="217">
        <f t="shared" si="239"/>
        <v>1</v>
      </c>
      <c r="DO65" s="218"/>
      <c r="DP65" s="219"/>
      <c r="DQ65" s="205">
        <v>13</v>
      </c>
      <c r="DR65" s="220">
        <f t="shared" si="274"/>
        <v>212</v>
      </c>
      <c r="DS65" s="221">
        <v>336</v>
      </c>
      <c r="DT65" s="207">
        <f t="shared" si="275"/>
        <v>3</v>
      </c>
      <c r="DU65" s="222">
        <f t="shared" si="275"/>
        <v>5</v>
      </c>
      <c r="DV65" s="209"/>
      <c r="DW65" s="210">
        <v>13</v>
      </c>
      <c r="DX65" s="211"/>
      <c r="DY65" s="212">
        <f t="shared" si="240"/>
        <v>3</v>
      </c>
      <c r="DZ65" s="212">
        <f t="shared" si="240"/>
        <v>5</v>
      </c>
      <c r="EA65" s="213">
        <v>3</v>
      </c>
      <c r="EB65" s="214">
        <f>EA46-DZ65</f>
        <v>16</v>
      </c>
      <c r="EC65" s="215">
        <f t="shared" si="241"/>
        <v>1</v>
      </c>
      <c r="ED65" s="216">
        <f t="shared" si="242"/>
        <v>0</v>
      </c>
      <c r="EE65" s="217">
        <f t="shared" si="243"/>
        <v>3</v>
      </c>
      <c r="EF65" s="218"/>
      <c r="EG65" s="219"/>
      <c r="EH65" s="205">
        <v>13</v>
      </c>
      <c r="EI65" s="220">
        <f t="shared" si="276"/>
        <v>212</v>
      </c>
      <c r="EJ65" s="221">
        <v>336</v>
      </c>
      <c r="EK65" s="207">
        <f t="shared" si="277"/>
        <v>3</v>
      </c>
      <c r="EL65" s="222">
        <f t="shared" si="277"/>
        <v>5</v>
      </c>
      <c r="EM65" s="209"/>
      <c r="EN65" s="210">
        <v>13</v>
      </c>
      <c r="EO65" s="211"/>
      <c r="EP65" s="212">
        <f t="shared" si="244"/>
        <v>3</v>
      </c>
      <c r="EQ65" s="212">
        <f t="shared" si="244"/>
        <v>5</v>
      </c>
      <c r="ER65" s="213">
        <v>5</v>
      </c>
      <c r="ES65" s="214">
        <f>ER46-EQ65</f>
        <v>10</v>
      </c>
      <c r="ET65" s="215">
        <f t="shared" si="245"/>
        <v>1</v>
      </c>
      <c r="EU65" s="216">
        <f t="shared" si="246"/>
        <v>-2</v>
      </c>
      <c r="EV65" s="217">
        <f t="shared" si="247"/>
        <v>1</v>
      </c>
      <c r="EW65" s="218"/>
      <c r="EX65" s="219"/>
      <c r="EY65" s="205">
        <v>13</v>
      </c>
      <c r="EZ65" s="220">
        <f t="shared" si="278"/>
        <v>212</v>
      </c>
      <c r="FA65" s="221">
        <v>336</v>
      </c>
      <c r="FB65" s="207">
        <f t="shared" si="279"/>
        <v>3</v>
      </c>
      <c r="FC65" s="222">
        <f t="shared" si="279"/>
        <v>5</v>
      </c>
      <c r="FD65" s="209"/>
      <c r="FE65" s="210">
        <v>13</v>
      </c>
      <c r="FF65" s="211"/>
      <c r="FG65" s="212">
        <f t="shared" si="248"/>
        <v>3</v>
      </c>
      <c r="FH65" s="212">
        <f t="shared" si="248"/>
        <v>5</v>
      </c>
      <c r="FI65" s="213">
        <v>4</v>
      </c>
      <c r="FJ65" s="214">
        <f>FI46-FH65</f>
        <v>7</v>
      </c>
      <c r="FK65" s="215">
        <f t="shared" si="249"/>
        <v>1</v>
      </c>
      <c r="FL65" s="216">
        <f t="shared" si="250"/>
        <v>-1</v>
      </c>
      <c r="FM65" s="217">
        <f t="shared" si="251"/>
        <v>2</v>
      </c>
      <c r="FN65" s="218"/>
      <c r="FO65" s="219"/>
      <c r="FP65" s="205">
        <v>13</v>
      </c>
      <c r="FQ65" s="220">
        <f t="shared" si="280"/>
        <v>212</v>
      </c>
      <c r="FR65" s="221">
        <v>336</v>
      </c>
      <c r="FS65" s="207">
        <f t="shared" si="281"/>
        <v>3</v>
      </c>
      <c r="FT65" s="222">
        <f t="shared" si="281"/>
        <v>5</v>
      </c>
      <c r="FU65" s="209"/>
      <c r="FV65" s="210">
        <v>13</v>
      </c>
      <c r="FW65" s="211"/>
      <c r="FX65" s="212">
        <f t="shared" si="252"/>
        <v>3</v>
      </c>
      <c r="FY65" s="212">
        <f t="shared" si="252"/>
        <v>5</v>
      </c>
      <c r="FZ65" s="676"/>
      <c r="GA65" s="677">
        <f>FZ46-FY65</f>
        <v>23</v>
      </c>
      <c r="GB65" s="677">
        <f t="shared" si="253"/>
        <v>2</v>
      </c>
      <c r="GC65" s="677">
        <f t="shared" si="254"/>
        <v>3</v>
      </c>
      <c r="GD65" s="678" t="str">
        <f t="shared" si="255"/>
        <v/>
      </c>
      <c r="GE65" s="218"/>
      <c r="GF65" s="219"/>
      <c r="GG65" s="205">
        <v>13</v>
      </c>
      <c r="GH65" s="220">
        <f t="shared" si="282"/>
        <v>212</v>
      </c>
      <c r="GI65" s="221">
        <v>336</v>
      </c>
      <c r="GJ65" s="207">
        <f t="shared" si="283"/>
        <v>3</v>
      </c>
      <c r="GK65" s="222">
        <f t="shared" si="283"/>
        <v>5</v>
      </c>
      <c r="GL65" s="209"/>
      <c r="GM65" s="210">
        <v>13</v>
      </c>
      <c r="GN65" s="211"/>
      <c r="GO65" s="212">
        <f t="shared" si="256"/>
        <v>3</v>
      </c>
      <c r="GP65" s="212">
        <f t="shared" si="256"/>
        <v>5</v>
      </c>
      <c r="GQ65" s="679">
        <v>2</v>
      </c>
      <c r="GR65" s="214">
        <f>GQ46-GP65</f>
        <v>14</v>
      </c>
      <c r="GS65" s="215">
        <f t="shared" si="257"/>
        <v>1</v>
      </c>
      <c r="GT65" s="216">
        <f t="shared" si="258"/>
        <v>1</v>
      </c>
      <c r="GU65" s="217">
        <f t="shared" si="259"/>
        <v>4</v>
      </c>
      <c r="GV65" s="223"/>
      <c r="GW65" s="224"/>
    </row>
    <row r="66" spans="1:205" s="225" customFormat="1" ht="16.149999999999999" customHeight="1">
      <c r="A66" s="204"/>
      <c r="B66" s="205">
        <v>14</v>
      </c>
      <c r="C66" s="206">
        <f t="shared" si="260"/>
        <v>133</v>
      </c>
      <c r="D66" s="206">
        <v>336</v>
      </c>
      <c r="E66" s="207">
        <f>E27</f>
        <v>3</v>
      </c>
      <c r="F66" s="208">
        <f t="shared" si="261"/>
        <v>15</v>
      </c>
      <c r="G66" s="209"/>
      <c r="H66" s="210">
        <v>14</v>
      </c>
      <c r="I66" s="211"/>
      <c r="J66" s="212">
        <f t="shared" si="212"/>
        <v>3</v>
      </c>
      <c r="K66" s="212">
        <f t="shared" si="212"/>
        <v>15</v>
      </c>
      <c r="L66" s="213">
        <v>6</v>
      </c>
      <c r="M66" s="214">
        <f>L46-K66</f>
        <v>8</v>
      </c>
      <c r="N66" s="215">
        <f t="shared" si="213"/>
        <v>1</v>
      </c>
      <c r="O66" s="216">
        <f t="shared" si="214"/>
        <v>-3</v>
      </c>
      <c r="P66" s="217">
        <f t="shared" si="215"/>
        <v>0</v>
      </c>
      <c r="Q66" s="218"/>
      <c r="R66" s="219"/>
      <c r="S66" s="205">
        <v>14</v>
      </c>
      <c r="T66" s="220">
        <f t="shared" si="262"/>
        <v>133</v>
      </c>
      <c r="U66" s="221">
        <v>336</v>
      </c>
      <c r="V66" s="207">
        <f t="shared" si="263"/>
        <v>3</v>
      </c>
      <c r="W66" s="222">
        <f t="shared" si="263"/>
        <v>15</v>
      </c>
      <c r="X66" s="209"/>
      <c r="Y66" s="210">
        <v>14</v>
      </c>
      <c r="Z66" s="211"/>
      <c r="AA66" s="212">
        <f t="shared" si="216"/>
        <v>3</v>
      </c>
      <c r="AB66" s="212">
        <f t="shared" si="216"/>
        <v>15</v>
      </c>
      <c r="AC66" s="676"/>
      <c r="AD66" s="677">
        <f>AC46-AB66</f>
        <v>3</v>
      </c>
      <c r="AE66" s="677">
        <f t="shared" si="217"/>
        <v>1</v>
      </c>
      <c r="AF66" s="677">
        <f>AA66-AC66</f>
        <v>3</v>
      </c>
      <c r="AG66" s="678" t="str">
        <f>IF(AC66&lt;1,"",IF((2+AF66+AE66)&gt;-1,(2+AF66+AE66),0))</f>
        <v/>
      </c>
      <c r="AH66" s="218"/>
      <c r="AI66" s="219"/>
      <c r="AJ66" s="205">
        <v>14</v>
      </c>
      <c r="AK66" s="220">
        <f t="shared" si="264"/>
        <v>133</v>
      </c>
      <c r="AL66" s="221">
        <v>336</v>
      </c>
      <c r="AM66" s="207">
        <f t="shared" si="265"/>
        <v>3</v>
      </c>
      <c r="AN66" s="222">
        <f t="shared" si="265"/>
        <v>15</v>
      </c>
      <c r="AO66" s="209"/>
      <c r="AP66" s="210">
        <v>14</v>
      </c>
      <c r="AQ66" s="211"/>
      <c r="AR66" s="212">
        <f t="shared" si="220"/>
        <v>3</v>
      </c>
      <c r="AS66" s="212">
        <f t="shared" si="220"/>
        <v>15</v>
      </c>
      <c r="AT66" s="213">
        <v>3</v>
      </c>
      <c r="AU66" s="214">
        <f>AT46-AS66</f>
        <v>-3</v>
      </c>
      <c r="AV66" s="215">
        <f t="shared" si="221"/>
        <v>0</v>
      </c>
      <c r="AW66" s="216">
        <f t="shared" si="222"/>
        <v>0</v>
      </c>
      <c r="AX66" s="217">
        <f t="shared" si="223"/>
        <v>2</v>
      </c>
      <c r="AY66" s="218"/>
      <c r="AZ66" s="219"/>
      <c r="BA66" s="205">
        <v>14</v>
      </c>
      <c r="BB66" s="220">
        <f t="shared" si="266"/>
        <v>133</v>
      </c>
      <c r="BC66" s="221">
        <v>336</v>
      </c>
      <c r="BD66" s="207">
        <f t="shared" si="267"/>
        <v>3</v>
      </c>
      <c r="BE66" s="222">
        <f t="shared" si="267"/>
        <v>15</v>
      </c>
      <c r="BF66" s="209"/>
      <c r="BG66" s="210">
        <v>14</v>
      </c>
      <c r="BH66" s="211"/>
      <c r="BI66" s="212">
        <f t="shared" si="224"/>
        <v>3</v>
      </c>
      <c r="BJ66" s="212">
        <f t="shared" si="224"/>
        <v>15</v>
      </c>
      <c r="BK66" s="676"/>
      <c r="BL66" s="677">
        <f>BK46-BJ66</f>
        <v>9</v>
      </c>
      <c r="BM66" s="677">
        <f t="shared" si="225"/>
        <v>1</v>
      </c>
      <c r="BN66" s="677">
        <f t="shared" si="226"/>
        <v>3</v>
      </c>
      <c r="BO66" s="678" t="str">
        <f t="shared" si="227"/>
        <v/>
      </c>
      <c r="BP66" s="218"/>
      <c r="BQ66" s="219"/>
      <c r="BR66" s="205">
        <v>14</v>
      </c>
      <c r="BS66" s="220">
        <f t="shared" si="268"/>
        <v>133</v>
      </c>
      <c r="BT66" s="221">
        <v>336</v>
      </c>
      <c r="BU66" s="207">
        <f t="shared" si="269"/>
        <v>3</v>
      </c>
      <c r="BV66" s="222">
        <f t="shared" si="269"/>
        <v>15</v>
      </c>
      <c r="BW66" s="209"/>
      <c r="BX66" s="210">
        <v>14</v>
      </c>
      <c r="BY66" s="211"/>
      <c r="BZ66" s="212">
        <f t="shared" si="228"/>
        <v>3</v>
      </c>
      <c r="CA66" s="212">
        <f t="shared" si="228"/>
        <v>15</v>
      </c>
      <c r="CB66" s="213">
        <v>4</v>
      </c>
      <c r="CC66" s="214">
        <f>CB46-CA66</f>
        <v>1</v>
      </c>
      <c r="CD66" s="215">
        <f t="shared" si="229"/>
        <v>1</v>
      </c>
      <c r="CE66" s="216">
        <f t="shared" si="230"/>
        <v>-1</v>
      </c>
      <c r="CF66" s="217">
        <f t="shared" si="231"/>
        <v>2</v>
      </c>
      <c r="CG66" s="218"/>
      <c r="CH66" s="219"/>
      <c r="CI66" s="205">
        <v>14</v>
      </c>
      <c r="CJ66" s="220">
        <f t="shared" si="270"/>
        <v>133</v>
      </c>
      <c r="CK66" s="221">
        <v>336</v>
      </c>
      <c r="CL66" s="207">
        <f t="shared" si="271"/>
        <v>3</v>
      </c>
      <c r="CM66" s="222">
        <f t="shared" si="271"/>
        <v>15</v>
      </c>
      <c r="CN66" s="209"/>
      <c r="CO66" s="210">
        <v>14</v>
      </c>
      <c r="CP66" s="211"/>
      <c r="CQ66" s="212">
        <f t="shared" si="232"/>
        <v>3</v>
      </c>
      <c r="CR66" s="212">
        <f t="shared" si="232"/>
        <v>15</v>
      </c>
      <c r="CS66" s="213">
        <v>8</v>
      </c>
      <c r="CT66" s="214">
        <f>CS46-CR66</f>
        <v>3</v>
      </c>
      <c r="CU66" s="215">
        <f t="shared" si="233"/>
        <v>1</v>
      </c>
      <c r="CV66" s="216">
        <f t="shared" si="234"/>
        <v>-5</v>
      </c>
      <c r="CW66" s="217">
        <f t="shared" si="235"/>
        <v>0</v>
      </c>
      <c r="CX66" s="218"/>
      <c r="CY66" s="219"/>
      <c r="CZ66" s="205">
        <v>14</v>
      </c>
      <c r="DA66" s="220">
        <f t="shared" si="272"/>
        <v>133</v>
      </c>
      <c r="DB66" s="221">
        <v>336</v>
      </c>
      <c r="DC66" s="207">
        <f t="shared" si="273"/>
        <v>3</v>
      </c>
      <c r="DD66" s="222">
        <f t="shared" si="273"/>
        <v>15</v>
      </c>
      <c r="DE66" s="209"/>
      <c r="DF66" s="210">
        <v>14</v>
      </c>
      <c r="DG66" s="211"/>
      <c r="DH66" s="212">
        <f t="shared" si="236"/>
        <v>3</v>
      </c>
      <c r="DI66" s="212">
        <f t="shared" si="236"/>
        <v>15</v>
      </c>
      <c r="DJ66" s="213">
        <v>4</v>
      </c>
      <c r="DK66" s="214">
        <f>DJ46-DI66</f>
        <v>6</v>
      </c>
      <c r="DL66" s="215">
        <f t="shared" si="237"/>
        <v>1</v>
      </c>
      <c r="DM66" s="216">
        <f t="shared" si="238"/>
        <v>-1</v>
      </c>
      <c r="DN66" s="217">
        <f t="shared" si="239"/>
        <v>2</v>
      </c>
      <c r="DO66" s="218"/>
      <c r="DP66" s="219"/>
      <c r="DQ66" s="205">
        <v>14</v>
      </c>
      <c r="DR66" s="220">
        <f t="shared" si="274"/>
        <v>133</v>
      </c>
      <c r="DS66" s="221">
        <v>336</v>
      </c>
      <c r="DT66" s="207">
        <f t="shared" si="275"/>
        <v>3</v>
      </c>
      <c r="DU66" s="222">
        <f t="shared" si="275"/>
        <v>15</v>
      </c>
      <c r="DV66" s="209"/>
      <c r="DW66" s="210">
        <v>14</v>
      </c>
      <c r="DX66" s="211"/>
      <c r="DY66" s="212">
        <f t="shared" si="240"/>
        <v>3</v>
      </c>
      <c r="DZ66" s="212">
        <f t="shared" si="240"/>
        <v>15</v>
      </c>
      <c r="EA66" s="213">
        <v>6</v>
      </c>
      <c r="EB66" s="214">
        <f>EA46-DZ66</f>
        <v>6</v>
      </c>
      <c r="EC66" s="215">
        <f t="shared" si="241"/>
        <v>1</v>
      </c>
      <c r="ED66" s="216">
        <f t="shared" si="242"/>
        <v>-3</v>
      </c>
      <c r="EE66" s="217">
        <f t="shared" si="243"/>
        <v>0</v>
      </c>
      <c r="EF66" s="218"/>
      <c r="EG66" s="219"/>
      <c r="EH66" s="205">
        <v>14</v>
      </c>
      <c r="EI66" s="220">
        <f t="shared" si="276"/>
        <v>133</v>
      </c>
      <c r="EJ66" s="221">
        <v>336</v>
      </c>
      <c r="EK66" s="207">
        <f t="shared" si="277"/>
        <v>3</v>
      </c>
      <c r="EL66" s="222">
        <f t="shared" si="277"/>
        <v>15</v>
      </c>
      <c r="EM66" s="209"/>
      <c r="EN66" s="210">
        <v>14</v>
      </c>
      <c r="EO66" s="211"/>
      <c r="EP66" s="212">
        <f t="shared" si="244"/>
        <v>3</v>
      </c>
      <c r="EQ66" s="212">
        <f t="shared" si="244"/>
        <v>15</v>
      </c>
      <c r="ER66" s="213">
        <v>4</v>
      </c>
      <c r="ES66" s="214">
        <f>ER46-EQ66</f>
        <v>0</v>
      </c>
      <c r="ET66" s="215">
        <f t="shared" si="245"/>
        <v>1</v>
      </c>
      <c r="EU66" s="216">
        <f t="shared" si="246"/>
        <v>-1</v>
      </c>
      <c r="EV66" s="217">
        <f t="shared" si="247"/>
        <v>2</v>
      </c>
      <c r="EW66" s="218"/>
      <c r="EX66" s="219"/>
      <c r="EY66" s="205">
        <v>14</v>
      </c>
      <c r="EZ66" s="220">
        <f t="shared" si="278"/>
        <v>133</v>
      </c>
      <c r="FA66" s="221">
        <v>336</v>
      </c>
      <c r="FB66" s="207">
        <f t="shared" si="279"/>
        <v>3</v>
      </c>
      <c r="FC66" s="222">
        <f t="shared" si="279"/>
        <v>15</v>
      </c>
      <c r="FD66" s="209"/>
      <c r="FE66" s="210">
        <v>14</v>
      </c>
      <c r="FF66" s="211"/>
      <c r="FG66" s="212">
        <f t="shared" si="248"/>
        <v>3</v>
      </c>
      <c r="FH66" s="212">
        <f t="shared" si="248"/>
        <v>15</v>
      </c>
      <c r="FI66" s="213">
        <v>5</v>
      </c>
      <c r="FJ66" s="214">
        <f>FI46-FH66</f>
        <v>-3</v>
      </c>
      <c r="FK66" s="215">
        <f t="shared" si="249"/>
        <v>0</v>
      </c>
      <c r="FL66" s="216">
        <f t="shared" si="250"/>
        <v>-2</v>
      </c>
      <c r="FM66" s="217">
        <f t="shared" si="251"/>
        <v>0</v>
      </c>
      <c r="FN66" s="218"/>
      <c r="FO66" s="219"/>
      <c r="FP66" s="205">
        <v>14</v>
      </c>
      <c r="FQ66" s="220">
        <f t="shared" si="280"/>
        <v>133</v>
      </c>
      <c r="FR66" s="221">
        <v>336</v>
      </c>
      <c r="FS66" s="207">
        <f t="shared" si="281"/>
        <v>3</v>
      </c>
      <c r="FT66" s="222">
        <f t="shared" si="281"/>
        <v>15</v>
      </c>
      <c r="FU66" s="209"/>
      <c r="FV66" s="210">
        <v>14</v>
      </c>
      <c r="FW66" s="211"/>
      <c r="FX66" s="212">
        <f t="shared" si="252"/>
        <v>3</v>
      </c>
      <c r="FY66" s="212">
        <f t="shared" si="252"/>
        <v>15</v>
      </c>
      <c r="FZ66" s="676"/>
      <c r="GA66" s="677">
        <f>FZ46-FY66</f>
        <v>13</v>
      </c>
      <c r="GB66" s="677">
        <f t="shared" si="253"/>
        <v>1</v>
      </c>
      <c r="GC66" s="677">
        <f t="shared" si="254"/>
        <v>3</v>
      </c>
      <c r="GD66" s="678" t="str">
        <f t="shared" si="255"/>
        <v/>
      </c>
      <c r="GE66" s="218"/>
      <c r="GF66" s="219"/>
      <c r="GG66" s="205">
        <v>14</v>
      </c>
      <c r="GH66" s="220">
        <f t="shared" si="282"/>
        <v>133</v>
      </c>
      <c r="GI66" s="221">
        <v>336</v>
      </c>
      <c r="GJ66" s="207">
        <f t="shared" si="283"/>
        <v>3</v>
      </c>
      <c r="GK66" s="222">
        <f t="shared" si="283"/>
        <v>15</v>
      </c>
      <c r="GL66" s="209"/>
      <c r="GM66" s="210">
        <v>14</v>
      </c>
      <c r="GN66" s="211"/>
      <c r="GO66" s="212">
        <f t="shared" si="256"/>
        <v>3</v>
      </c>
      <c r="GP66" s="212">
        <f t="shared" si="256"/>
        <v>15</v>
      </c>
      <c r="GQ66" s="213">
        <v>5</v>
      </c>
      <c r="GR66" s="214">
        <f>GQ46-GP66</f>
        <v>4</v>
      </c>
      <c r="GS66" s="215">
        <f t="shared" si="257"/>
        <v>1</v>
      </c>
      <c r="GT66" s="216">
        <f t="shared" si="258"/>
        <v>-2</v>
      </c>
      <c r="GU66" s="217">
        <f t="shared" si="259"/>
        <v>1</v>
      </c>
      <c r="GV66" s="223"/>
      <c r="GW66" s="224"/>
    </row>
    <row r="67" spans="1:205" s="225" customFormat="1" ht="16.149999999999999" customHeight="1">
      <c r="A67" s="204"/>
      <c r="B67" s="205">
        <v>15</v>
      </c>
      <c r="C67" s="206">
        <f t="shared" si="260"/>
        <v>297</v>
      </c>
      <c r="D67" s="206">
        <v>336</v>
      </c>
      <c r="E67" s="207">
        <f t="shared" si="261"/>
        <v>4</v>
      </c>
      <c r="F67" s="208">
        <f t="shared" si="261"/>
        <v>17</v>
      </c>
      <c r="G67" s="209"/>
      <c r="H67" s="210">
        <v>15</v>
      </c>
      <c r="I67" s="211"/>
      <c r="J67" s="212">
        <f t="shared" si="212"/>
        <v>4</v>
      </c>
      <c r="K67" s="212">
        <f t="shared" si="212"/>
        <v>17</v>
      </c>
      <c r="L67" s="213">
        <v>7</v>
      </c>
      <c r="M67" s="214">
        <f>L46-K67</f>
        <v>6</v>
      </c>
      <c r="N67" s="215">
        <f t="shared" si="213"/>
        <v>1</v>
      </c>
      <c r="O67" s="216">
        <f t="shared" si="214"/>
        <v>-3</v>
      </c>
      <c r="P67" s="217">
        <f t="shared" si="215"/>
        <v>0</v>
      </c>
      <c r="Q67" s="218"/>
      <c r="R67" s="219"/>
      <c r="S67" s="205">
        <v>15</v>
      </c>
      <c r="T67" s="220">
        <f t="shared" si="262"/>
        <v>297</v>
      </c>
      <c r="U67" s="221">
        <v>336</v>
      </c>
      <c r="V67" s="207">
        <f t="shared" si="263"/>
        <v>4</v>
      </c>
      <c r="W67" s="222">
        <f t="shared" si="263"/>
        <v>17</v>
      </c>
      <c r="X67" s="209"/>
      <c r="Y67" s="210">
        <v>15</v>
      </c>
      <c r="Z67" s="211"/>
      <c r="AA67" s="212">
        <f t="shared" si="216"/>
        <v>4</v>
      </c>
      <c r="AB67" s="212">
        <f t="shared" si="216"/>
        <v>17</v>
      </c>
      <c r="AC67" s="676"/>
      <c r="AD67" s="677">
        <f>AC46-AB67</f>
        <v>1</v>
      </c>
      <c r="AE67" s="677">
        <f t="shared" si="217"/>
        <v>1</v>
      </c>
      <c r="AF67" s="677">
        <f>AA67-AC67</f>
        <v>4</v>
      </c>
      <c r="AG67" s="678" t="str">
        <f>IF(AC67&lt;1,"",IF((2+AF67+AE67)&gt;-1,(2+AF67+AE67),0))</f>
        <v/>
      </c>
      <c r="AH67" s="218"/>
      <c r="AI67" s="219"/>
      <c r="AJ67" s="205">
        <v>15</v>
      </c>
      <c r="AK67" s="220">
        <f t="shared" si="264"/>
        <v>297</v>
      </c>
      <c r="AL67" s="221">
        <v>336</v>
      </c>
      <c r="AM67" s="207">
        <f t="shared" si="265"/>
        <v>4</v>
      </c>
      <c r="AN67" s="222">
        <f t="shared" si="265"/>
        <v>17</v>
      </c>
      <c r="AO67" s="209"/>
      <c r="AP67" s="210">
        <v>15</v>
      </c>
      <c r="AQ67" s="211"/>
      <c r="AR67" s="212">
        <f t="shared" si="220"/>
        <v>4</v>
      </c>
      <c r="AS67" s="212">
        <f t="shared" si="220"/>
        <v>17</v>
      </c>
      <c r="AT67" s="213">
        <v>5</v>
      </c>
      <c r="AU67" s="214">
        <f>AT46-AS67</f>
        <v>-5</v>
      </c>
      <c r="AV67" s="215">
        <f t="shared" si="221"/>
        <v>0</v>
      </c>
      <c r="AW67" s="216">
        <f t="shared" si="222"/>
        <v>-1</v>
      </c>
      <c r="AX67" s="217">
        <f t="shared" si="223"/>
        <v>1</v>
      </c>
      <c r="AY67" s="218"/>
      <c r="AZ67" s="219"/>
      <c r="BA67" s="205">
        <v>15</v>
      </c>
      <c r="BB67" s="220">
        <f t="shared" si="266"/>
        <v>297</v>
      </c>
      <c r="BC67" s="221">
        <v>336</v>
      </c>
      <c r="BD67" s="207">
        <f t="shared" si="267"/>
        <v>4</v>
      </c>
      <c r="BE67" s="222">
        <f t="shared" si="267"/>
        <v>17</v>
      </c>
      <c r="BF67" s="209"/>
      <c r="BG67" s="210">
        <v>15</v>
      </c>
      <c r="BH67" s="211"/>
      <c r="BI67" s="212">
        <f t="shared" si="224"/>
        <v>4</v>
      </c>
      <c r="BJ67" s="212">
        <f t="shared" si="224"/>
        <v>17</v>
      </c>
      <c r="BK67" s="676"/>
      <c r="BL67" s="677">
        <f>BK46-BJ67</f>
        <v>7</v>
      </c>
      <c r="BM67" s="677">
        <f t="shared" si="225"/>
        <v>1</v>
      </c>
      <c r="BN67" s="677">
        <f t="shared" si="226"/>
        <v>4</v>
      </c>
      <c r="BO67" s="678" t="str">
        <f t="shared" si="227"/>
        <v/>
      </c>
      <c r="BP67" s="218"/>
      <c r="BQ67" s="219"/>
      <c r="BR67" s="205">
        <v>15</v>
      </c>
      <c r="BS67" s="220">
        <f t="shared" si="268"/>
        <v>297</v>
      </c>
      <c r="BT67" s="221">
        <v>336</v>
      </c>
      <c r="BU67" s="207">
        <f t="shared" si="269"/>
        <v>4</v>
      </c>
      <c r="BV67" s="222">
        <f t="shared" si="269"/>
        <v>17</v>
      </c>
      <c r="BW67" s="209"/>
      <c r="BX67" s="210">
        <v>15</v>
      </c>
      <c r="BY67" s="211"/>
      <c r="BZ67" s="212">
        <f t="shared" si="228"/>
        <v>4</v>
      </c>
      <c r="CA67" s="212">
        <f t="shared" si="228"/>
        <v>17</v>
      </c>
      <c r="CB67" s="213">
        <v>5</v>
      </c>
      <c r="CC67" s="214">
        <f>CB46-CA67</f>
        <v>-1</v>
      </c>
      <c r="CD67" s="215">
        <f t="shared" si="229"/>
        <v>0</v>
      </c>
      <c r="CE67" s="216">
        <f t="shared" si="230"/>
        <v>-1</v>
      </c>
      <c r="CF67" s="217">
        <f t="shared" si="231"/>
        <v>1</v>
      </c>
      <c r="CG67" s="218"/>
      <c r="CH67" s="219"/>
      <c r="CI67" s="205">
        <v>15</v>
      </c>
      <c r="CJ67" s="220">
        <f t="shared" si="270"/>
        <v>297</v>
      </c>
      <c r="CK67" s="221">
        <v>336</v>
      </c>
      <c r="CL67" s="207">
        <f t="shared" si="271"/>
        <v>4</v>
      </c>
      <c r="CM67" s="222">
        <f t="shared" si="271"/>
        <v>17</v>
      </c>
      <c r="CN67" s="209"/>
      <c r="CO67" s="210">
        <v>15</v>
      </c>
      <c r="CP67" s="211"/>
      <c r="CQ67" s="212">
        <f t="shared" si="232"/>
        <v>4</v>
      </c>
      <c r="CR67" s="212">
        <f t="shared" si="232"/>
        <v>17</v>
      </c>
      <c r="CS67" s="213">
        <v>8</v>
      </c>
      <c r="CT67" s="214">
        <f>CS46-CR67</f>
        <v>1</v>
      </c>
      <c r="CU67" s="215">
        <f t="shared" si="233"/>
        <v>1</v>
      </c>
      <c r="CV67" s="216">
        <f t="shared" si="234"/>
        <v>-4</v>
      </c>
      <c r="CW67" s="217">
        <f t="shared" si="235"/>
        <v>0</v>
      </c>
      <c r="CX67" s="218"/>
      <c r="CY67" s="219"/>
      <c r="CZ67" s="205">
        <v>15</v>
      </c>
      <c r="DA67" s="220">
        <f t="shared" si="272"/>
        <v>297</v>
      </c>
      <c r="DB67" s="221">
        <v>336</v>
      </c>
      <c r="DC67" s="207">
        <f t="shared" si="273"/>
        <v>4</v>
      </c>
      <c r="DD67" s="222">
        <f t="shared" si="273"/>
        <v>17</v>
      </c>
      <c r="DE67" s="209"/>
      <c r="DF67" s="210">
        <v>15</v>
      </c>
      <c r="DG67" s="211"/>
      <c r="DH67" s="212">
        <f t="shared" si="236"/>
        <v>4</v>
      </c>
      <c r="DI67" s="212">
        <f t="shared" si="236"/>
        <v>17</v>
      </c>
      <c r="DJ67" s="213">
        <v>5</v>
      </c>
      <c r="DK67" s="214">
        <f>DJ46-DI67</f>
        <v>4</v>
      </c>
      <c r="DL67" s="215">
        <f t="shared" si="237"/>
        <v>1</v>
      </c>
      <c r="DM67" s="216">
        <f t="shared" si="238"/>
        <v>-1</v>
      </c>
      <c r="DN67" s="217">
        <f t="shared" si="239"/>
        <v>2</v>
      </c>
      <c r="DO67" s="218"/>
      <c r="DP67" s="219"/>
      <c r="DQ67" s="205">
        <v>15</v>
      </c>
      <c r="DR67" s="220">
        <f t="shared" si="274"/>
        <v>297</v>
      </c>
      <c r="DS67" s="221">
        <v>336</v>
      </c>
      <c r="DT67" s="207">
        <f t="shared" si="275"/>
        <v>4</v>
      </c>
      <c r="DU67" s="222">
        <f t="shared" si="275"/>
        <v>17</v>
      </c>
      <c r="DV67" s="209"/>
      <c r="DW67" s="210">
        <v>15</v>
      </c>
      <c r="DX67" s="211"/>
      <c r="DY67" s="212">
        <f t="shared" si="240"/>
        <v>4</v>
      </c>
      <c r="DZ67" s="212">
        <f t="shared" si="240"/>
        <v>17</v>
      </c>
      <c r="EA67" s="213">
        <v>7</v>
      </c>
      <c r="EB67" s="214">
        <f>EA46-DZ67</f>
        <v>4</v>
      </c>
      <c r="EC67" s="215">
        <f t="shared" si="241"/>
        <v>1</v>
      </c>
      <c r="ED67" s="216">
        <f t="shared" si="242"/>
        <v>-3</v>
      </c>
      <c r="EE67" s="217">
        <f t="shared" si="243"/>
        <v>0</v>
      </c>
      <c r="EF67" s="218"/>
      <c r="EG67" s="219"/>
      <c r="EH67" s="205">
        <v>15</v>
      </c>
      <c r="EI67" s="220">
        <f t="shared" si="276"/>
        <v>297</v>
      </c>
      <c r="EJ67" s="221">
        <v>336</v>
      </c>
      <c r="EK67" s="207">
        <f t="shared" si="277"/>
        <v>4</v>
      </c>
      <c r="EL67" s="222">
        <f t="shared" si="277"/>
        <v>17</v>
      </c>
      <c r="EM67" s="209"/>
      <c r="EN67" s="210">
        <v>15</v>
      </c>
      <c r="EO67" s="211"/>
      <c r="EP67" s="212">
        <f t="shared" si="244"/>
        <v>4</v>
      </c>
      <c r="EQ67" s="212">
        <f t="shared" si="244"/>
        <v>17</v>
      </c>
      <c r="ER67" s="213">
        <v>5</v>
      </c>
      <c r="ES67" s="214">
        <f>ER46-EQ67</f>
        <v>-2</v>
      </c>
      <c r="ET67" s="215">
        <f t="shared" si="245"/>
        <v>0</v>
      </c>
      <c r="EU67" s="216">
        <f t="shared" si="246"/>
        <v>-1</v>
      </c>
      <c r="EV67" s="217">
        <f t="shared" si="247"/>
        <v>1</v>
      </c>
      <c r="EW67" s="218"/>
      <c r="EX67" s="219"/>
      <c r="EY67" s="205">
        <v>15</v>
      </c>
      <c r="EZ67" s="220">
        <f t="shared" si="278"/>
        <v>297</v>
      </c>
      <c r="FA67" s="221">
        <v>336</v>
      </c>
      <c r="FB67" s="207">
        <f t="shared" si="279"/>
        <v>4</v>
      </c>
      <c r="FC67" s="222">
        <f t="shared" si="279"/>
        <v>17</v>
      </c>
      <c r="FD67" s="209"/>
      <c r="FE67" s="210">
        <v>15</v>
      </c>
      <c r="FF67" s="211"/>
      <c r="FG67" s="212">
        <f t="shared" si="248"/>
        <v>4</v>
      </c>
      <c r="FH67" s="212">
        <f t="shared" si="248"/>
        <v>17</v>
      </c>
      <c r="FI67" s="213">
        <v>6</v>
      </c>
      <c r="FJ67" s="214">
        <f>FI46-FH67</f>
        <v>-5</v>
      </c>
      <c r="FK67" s="215">
        <f t="shared" si="249"/>
        <v>0</v>
      </c>
      <c r="FL67" s="216">
        <f t="shared" si="250"/>
        <v>-2</v>
      </c>
      <c r="FM67" s="217">
        <f t="shared" si="251"/>
        <v>0</v>
      </c>
      <c r="FN67" s="218"/>
      <c r="FO67" s="219"/>
      <c r="FP67" s="205">
        <v>15</v>
      </c>
      <c r="FQ67" s="220">
        <f t="shared" si="280"/>
        <v>297</v>
      </c>
      <c r="FR67" s="221">
        <v>336</v>
      </c>
      <c r="FS67" s="207">
        <f t="shared" si="281"/>
        <v>4</v>
      </c>
      <c r="FT67" s="222">
        <f t="shared" si="281"/>
        <v>17</v>
      </c>
      <c r="FU67" s="209"/>
      <c r="FV67" s="210">
        <v>15</v>
      </c>
      <c r="FW67" s="211"/>
      <c r="FX67" s="212">
        <f t="shared" si="252"/>
        <v>4</v>
      </c>
      <c r="FY67" s="212">
        <f t="shared" si="252"/>
        <v>17</v>
      </c>
      <c r="FZ67" s="676"/>
      <c r="GA67" s="677">
        <f>FZ46-FY67</f>
        <v>11</v>
      </c>
      <c r="GB67" s="677">
        <f t="shared" si="253"/>
        <v>1</v>
      </c>
      <c r="GC67" s="677">
        <f t="shared" si="254"/>
        <v>4</v>
      </c>
      <c r="GD67" s="678" t="str">
        <f t="shared" si="255"/>
        <v/>
      </c>
      <c r="GE67" s="218"/>
      <c r="GF67" s="219"/>
      <c r="GG67" s="205">
        <v>15</v>
      </c>
      <c r="GH67" s="220">
        <f t="shared" si="282"/>
        <v>297</v>
      </c>
      <c r="GI67" s="221">
        <v>336</v>
      </c>
      <c r="GJ67" s="207">
        <f t="shared" si="283"/>
        <v>4</v>
      </c>
      <c r="GK67" s="222">
        <f t="shared" si="283"/>
        <v>17</v>
      </c>
      <c r="GL67" s="209"/>
      <c r="GM67" s="210">
        <v>15</v>
      </c>
      <c r="GN67" s="211"/>
      <c r="GO67" s="212">
        <f t="shared" si="256"/>
        <v>4</v>
      </c>
      <c r="GP67" s="212">
        <f t="shared" si="256"/>
        <v>17</v>
      </c>
      <c r="GQ67" s="213">
        <v>6</v>
      </c>
      <c r="GR67" s="214">
        <f>GQ46-GP67</f>
        <v>2</v>
      </c>
      <c r="GS67" s="215">
        <f t="shared" si="257"/>
        <v>1</v>
      </c>
      <c r="GT67" s="216">
        <f t="shared" si="258"/>
        <v>-2</v>
      </c>
      <c r="GU67" s="217">
        <f t="shared" si="259"/>
        <v>1</v>
      </c>
      <c r="GV67" s="223"/>
      <c r="GW67" s="224"/>
    </row>
    <row r="68" spans="1:205" s="225" customFormat="1" ht="16.149999999999999" customHeight="1">
      <c r="A68" s="226"/>
      <c r="B68" s="205">
        <v>16</v>
      </c>
      <c r="C68" s="206">
        <f t="shared" si="260"/>
        <v>405</v>
      </c>
      <c r="D68" s="206">
        <v>336</v>
      </c>
      <c r="E68" s="207">
        <f t="shared" si="261"/>
        <v>4</v>
      </c>
      <c r="F68" s="208">
        <f t="shared" si="261"/>
        <v>3</v>
      </c>
      <c r="G68" s="209"/>
      <c r="H68" s="210">
        <v>16</v>
      </c>
      <c r="I68" s="211"/>
      <c r="J68" s="212">
        <f t="shared" si="212"/>
        <v>4</v>
      </c>
      <c r="K68" s="212">
        <f t="shared" si="212"/>
        <v>3</v>
      </c>
      <c r="L68" s="213">
        <v>5</v>
      </c>
      <c r="M68" s="214">
        <f>L46-K68</f>
        <v>20</v>
      </c>
      <c r="N68" s="215">
        <f t="shared" si="213"/>
        <v>2</v>
      </c>
      <c r="O68" s="216">
        <f t="shared" si="214"/>
        <v>-1</v>
      </c>
      <c r="P68" s="217">
        <f t="shared" si="215"/>
        <v>3</v>
      </c>
      <c r="Q68" s="218"/>
      <c r="R68" s="227"/>
      <c r="S68" s="205">
        <v>16</v>
      </c>
      <c r="T68" s="220">
        <f t="shared" si="262"/>
        <v>405</v>
      </c>
      <c r="U68" s="221">
        <v>336</v>
      </c>
      <c r="V68" s="207">
        <f t="shared" si="263"/>
        <v>4</v>
      </c>
      <c r="W68" s="222">
        <f t="shared" si="263"/>
        <v>3</v>
      </c>
      <c r="X68" s="209"/>
      <c r="Y68" s="210">
        <v>16</v>
      </c>
      <c r="Z68" s="211"/>
      <c r="AA68" s="212">
        <f t="shared" si="216"/>
        <v>4</v>
      </c>
      <c r="AB68" s="212">
        <f t="shared" si="216"/>
        <v>3</v>
      </c>
      <c r="AC68" s="676"/>
      <c r="AD68" s="677">
        <f>AC46-AB68</f>
        <v>15</v>
      </c>
      <c r="AE68" s="677">
        <f t="shared" si="217"/>
        <v>1</v>
      </c>
      <c r="AF68" s="677">
        <f t="shared" si="218"/>
        <v>4</v>
      </c>
      <c r="AG68" s="678" t="str">
        <f t="shared" si="219"/>
        <v/>
      </c>
      <c r="AH68" s="218"/>
      <c r="AI68" s="227"/>
      <c r="AJ68" s="205">
        <v>16</v>
      </c>
      <c r="AK68" s="220">
        <f t="shared" si="264"/>
        <v>405</v>
      </c>
      <c r="AL68" s="221">
        <v>336</v>
      </c>
      <c r="AM68" s="207">
        <f t="shared" si="265"/>
        <v>4</v>
      </c>
      <c r="AN68" s="222">
        <f t="shared" si="265"/>
        <v>3</v>
      </c>
      <c r="AO68" s="209"/>
      <c r="AP68" s="210">
        <v>16</v>
      </c>
      <c r="AQ68" s="211"/>
      <c r="AR68" s="212">
        <f t="shared" si="220"/>
        <v>4</v>
      </c>
      <c r="AS68" s="212">
        <f t="shared" si="220"/>
        <v>3</v>
      </c>
      <c r="AT68" s="213">
        <v>7</v>
      </c>
      <c r="AU68" s="214">
        <f>AT46-AS68</f>
        <v>9</v>
      </c>
      <c r="AV68" s="215">
        <f t="shared" si="221"/>
        <v>1</v>
      </c>
      <c r="AW68" s="216">
        <f t="shared" si="222"/>
        <v>-3</v>
      </c>
      <c r="AX68" s="217">
        <f t="shared" si="223"/>
        <v>0</v>
      </c>
      <c r="AY68" s="218"/>
      <c r="AZ68" s="227"/>
      <c r="BA68" s="205">
        <v>16</v>
      </c>
      <c r="BB68" s="220">
        <f t="shared" si="266"/>
        <v>405</v>
      </c>
      <c r="BC68" s="221">
        <v>336</v>
      </c>
      <c r="BD68" s="207">
        <f t="shared" si="267"/>
        <v>4</v>
      </c>
      <c r="BE68" s="222">
        <f t="shared" si="267"/>
        <v>3</v>
      </c>
      <c r="BF68" s="209"/>
      <c r="BG68" s="210">
        <v>16</v>
      </c>
      <c r="BH68" s="211"/>
      <c r="BI68" s="212">
        <f t="shared" si="224"/>
        <v>4</v>
      </c>
      <c r="BJ68" s="212">
        <f t="shared" si="224"/>
        <v>3</v>
      </c>
      <c r="BK68" s="676"/>
      <c r="BL68" s="677">
        <f>BK46-BJ68</f>
        <v>21</v>
      </c>
      <c r="BM68" s="677">
        <f t="shared" si="225"/>
        <v>2</v>
      </c>
      <c r="BN68" s="677">
        <f t="shared" si="226"/>
        <v>4</v>
      </c>
      <c r="BO68" s="678" t="str">
        <f t="shared" si="227"/>
        <v/>
      </c>
      <c r="BP68" s="218"/>
      <c r="BQ68" s="227"/>
      <c r="BR68" s="205">
        <v>16</v>
      </c>
      <c r="BS68" s="220">
        <f t="shared" si="268"/>
        <v>405</v>
      </c>
      <c r="BT68" s="221">
        <v>336</v>
      </c>
      <c r="BU68" s="207">
        <f t="shared" si="269"/>
        <v>4</v>
      </c>
      <c r="BV68" s="222">
        <f t="shared" si="269"/>
        <v>3</v>
      </c>
      <c r="BW68" s="209"/>
      <c r="BX68" s="210">
        <v>16</v>
      </c>
      <c r="BY68" s="211"/>
      <c r="BZ68" s="212">
        <f t="shared" si="228"/>
        <v>4</v>
      </c>
      <c r="CA68" s="212">
        <f t="shared" si="228"/>
        <v>3</v>
      </c>
      <c r="CB68" s="213">
        <v>5</v>
      </c>
      <c r="CC68" s="214">
        <f>CB46-CA68</f>
        <v>13</v>
      </c>
      <c r="CD68" s="215">
        <f t="shared" si="229"/>
        <v>1</v>
      </c>
      <c r="CE68" s="216">
        <f t="shared" si="230"/>
        <v>-1</v>
      </c>
      <c r="CF68" s="217">
        <f t="shared" si="231"/>
        <v>2</v>
      </c>
      <c r="CG68" s="218"/>
      <c r="CH68" s="227"/>
      <c r="CI68" s="205">
        <v>16</v>
      </c>
      <c r="CJ68" s="220">
        <f t="shared" si="270"/>
        <v>405</v>
      </c>
      <c r="CK68" s="221">
        <v>336</v>
      </c>
      <c r="CL68" s="207">
        <f t="shared" si="271"/>
        <v>4</v>
      </c>
      <c r="CM68" s="222">
        <f t="shared" si="271"/>
        <v>3</v>
      </c>
      <c r="CN68" s="209"/>
      <c r="CO68" s="210">
        <v>16</v>
      </c>
      <c r="CP68" s="211"/>
      <c r="CQ68" s="212">
        <f t="shared" si="232"/>
        <v>4</v>
      </c>
      <c r="CR68" s="212">
        <f t="shared" si="232"/>
        <v>3</v>
      </c>
      <c r="CS68" s="213">
        <v>8</v>
      </c>
      <c r="CT68" s="214">
        <f>CS46-CR68</f>
        <v>15</v>
      </c>
      <c r="CU68" s="215">
        <f t="shared" si="233"/>
        <v>1</v>
      </c>
      <c r="CV68" s="216">
        <f t="shared" si="234"/>
        <v>-4</v>
      </c>
      <c r="CW68" s="217">
        <f t="shared" si="235"/>
        <v>0</v>
      </c>
      <c r="CX68" s="218"/>
      <c r="CY68" s="227"/>
      <c r="CZ68" s="205">
        <v>16</v>
      </c>
      <c r="DA68" s="220">
        <f t="shared" si="272"/>
        <v>405</v>
      </c>
      <c r="DB68" s="221">
        <v>336</v>
      </c>
      <c r="DC68" s="207">
        <f t="shared" si="273"/>
        <v>4</v>
      </c>
      <c r="DD68" s="222">
        <f t="shared" si="273"/>
        <v>3</v>
      </c>
      <c r="DE68" s="209"/>
      <c r="DF68" s="210">
        <v>16</v>
      </c>
      <c r="DG68" s="211"/>
      <c r="DH68" s="212">
        <f t="shared" si="236"/>
        <v>4</v>
      </c>
      <c r="DI68" s="212">
        <f t="shared" si="236"/>
        <v>3</v>
      </c>
      <c r="DJ68" s="213">
        <v>8</v>
      </c>
      <c r="DK68" s="214">
        <f>DJ46-DI68</f>
        <v>18</v>
      </c>
      <c r="DL68" s="215">
        <f t="shared" si="237"/>
        <v>2</v>
      </c>
      <c r="DM68" s="216">
        <f t="shared" si="238"/>
        <v>-4</v>
      </c>
      <c r="DN68" s="217">
        <f t="shared" si="239"/>
        <v>0</v>
      </c>
      <c r="DO68" s="218"/>
      <c r="DP68" s="227"/>
      <c r="DQ68" s="205">
        <v>16</v>
      </c>
      <c r="DR68" s="220">
        <f t="shared" si="274"/>
        <v>405</v>
      </c>
      <c r="DS68" s="221">
        <v>336</v>
      </c>
      <c r="DT68" s="207">
        <f t="shared" si="275"/>
        <v>4</v>
      </c>
      <c r="DU68" s="222">
        <f t="shared" si="275"/>
        <v>3</v>
      </c>
      <c r="DV68" s="209"/>
      <c r="DW68" s="210">
        <v>16</v>
      </c>
      <c r="DX68" s="211"/>
      <c r="DY68" s="212">
        <f t="shared" si="240"/>
        <v>4</v>
      </c>
      <c r="DZ68" s="212">
        <f t="shared" si="240"/>
        <v>3</v>
      </c>
      <c r="EA68" s="213">
        <v>6</v>
      </c>
      <c r="EB68" s="214">
        <f>EA46-DZ68</f>
        <v>18</v>
      </c>
      <c r="EC68" s="215">
        <f t="shared" si="241"/>
        <v>2</v>
      </c>
      <c r="ED68" s="216">
        <f t="shared" si="242"/>
        <v>-2</v>
      </c>
      <c r="EE68" s="217">
        <f t="shared" si="243"/>
        <v>2</v>
      </c>
      <c r="EF68" s="218"/>
      <c r="EG68" s="227"/>
      <c r="EH68" s="205">
        <v>16</v>
      </c>
      <c r="EI68" s="220">
        <f t="shared" si="276"/>
        <v>405</v>
      </c>
      <c r="EJ68" s="221">
        <v>336</v>
      </c>
      <c r="EK68" s="207">
        <f t="shared" si="277"/>
        <v>4</v>
      </c>
      <c r="EL68" s="222">
        <f t="shared" si="277"/>
        <v>3</v>
      </c>
      <c r="EM68" s="209"/>
      <c r="EN68" s="210">
        <v>16</v>
      </c>
      <c r="EO68" s="211"/>
      <c r="EP68" s="212">
        <f t="shared" si="244"/>
        <v>4</v>
      </c>
      <c r="EQ68" s="212">
        <f t="shared" si="244"/>
        <v>3</v>
      </c>
      <c r="ER68" s="213">
        <v>7</v>
      </c>
      <c r="ES68" s="214">
        <f>ER46-EQ68</f>
        <v>12</v>
      </c>
      <c r="ET68" s="215">
        <f t="shared" si="245"/>
        <v>1</v>
      </c>
      <c r="EU68" s="216">
        <f t="shared" si="246"/>
        <v>-3</v>
      </c>
      <c r="EV68" s="217">
        <f t="shared" si="247"/>
        <v>0</v>
      </c>
      <c r="EW68" s="218"/>
      <c r="EX68" s="227"/>
      <c r="EY68" s="205">
        <v>16</v>
      </c>
      <c r="EZ68" s="220">
        <f t="shared" si="278"/>
        <v>405</v>
      </c>
      <c r="FA68" s="221">
        <v>336</v>
      </c>
      <c r="FB68" s="207">
        <f t="shared" si="279"/>
        <v>4</v>
      </c>
      <c r="FC68" s="222">
        <f t="shared" si="279"/>
        <v>3</v>
      </c>
      <c r="FD68" s="209"/>
      <c r="FE68" s="210">
        <v>16</v>
      </c>
      <c r="FF68" s="211"/>
      <c r="FG68" s="212">
        <f t="shared" si="248"/>
        <v>4</v>
      </c>
      <c r="FH68" s="212">
        <f t="shared" si="248"/>
        <v>3</v>
      </c>
      <c r="FI68" s="213">
        <v>7</v>
      </c>
      <c r="FJ68" s="214">
        <f>FI46-FH68</f>
        <v>9</v>
      </c>
      <c r="FK68" s="215">
        <f t="shared" si="249"/>
        <v>1</v>
      </c>
      <c r="FL68" s="216">
        <f t="shared" si="250"/>
        <v>-3</v>
      </c>
      <c r="FM68" s="217">
        <f t="shared" si="251"/>
        <v>0</v>
      </c>
      <c r="FN68" s="218"/>
      <c r="FO68" s="227"/>
      <c r="FP68" s="205">
        <v>16</v>
      </c>
      <c r="FQ68" s="220">
        <f t="shared" si="280"/>
        <v>405</v>
      </c>
      <c r="FR68" s="221">
        <v>336</v>
      </c>
      <c r="FS68" s="207">
        <f t="shared" si="281"/>
        <v>4</v>
      </c>
      <c r="FT68" s="222">
        <f t="shared" si="281"/>
        <v>3</v>
      </c>
      <c r="FU68" s="209"/>
      <c r="FV68" s="210">
        <v>16</v>
      </c>
      <c r="FW68" s="211"/>
      <c r="FX68" s="212">
        <f t="shared" si="252"/>
        <v>4</v>
      </c>
      <c r="FY68" s="212">
        <f t="shared" si="252"/>
        <v>3</v>
      </c>
      <c r="FZ68" s="676"/>
      <c r="GA68" s="677">
        <f>FZ46-FY68</f>
        <v>25</v>
      </c>
      <c r="GB68" s="677">
        <f t="shared" si="253"/>
        <v>2</v>
      </c>
      <c r="GC68" s="677">
        <f t="shared" si="254"/>
        <v>4</v>
      </c>
      <c r="GD68" s="678" t="str">
        <f t="shared" si="255"/>
        <v/>
      </c>
      <c r="GE68" s="218"/>
      <c r="GF68" s="227"/>
      <c r="GG68" s="205">
        <v>16</v>
      </c>
      <c r="GH68" s="220">
        <f t="shared" si="282"/>
        <v>405</v>
      </c>
      <c r="GI68" s="221">
        <v>336</v>
      </c>
      <c r="GJ68" s="207">
        <f t="shared" si="283"/>
        <v>4</v>
      </c>
      <c r="GK68" s="222">
        <f t="shared" si="283"/>
        <v>3</v>
      </c>
      <c r="GL68" s="209"/>
      <c r="GM68" s="210">
        <v>16</v>
      </c>
      <c r="GN68" s="211"/>
      <c r="GO68" s="212">
        <f t="shared" si="256"/>
        <v>4</v>
      </c>
      <c r="GP68" s="212">
        <f t="shared" si="256"/>
        <v>3</v>
      </c>
      <c r="GQ68" s="213">
        <v>6</v>
      </c>
      <c r="GR68" s="214">
        <f>GQ46-GP68</f>
        <v>16</v>
      </c>
      <c r="GS68" s="215">
        <f t="shared" si="257"/>
        <v>1</v>
      </c>
      <c r="GT68" s="216">
        <f t="shared" si="258"/>
        <v>-2</v>
      </c>
      <c r="GU68" s="217">
        <f t="shared" si="259"/>
        <v>1</v>
      </c>
      <c r="GV68" s="223"/>
      <c r="GW68" s="224"/>
    </row>
    <row r="69" spans="1:205" s="225" customFormat="1" ht="16.149999999999999" customHeight="1">
      <c r="A69" s="226"/>
      <c r="B69" s="205">
        <v>17</v>
      </c>
      <c r="C69" s="206">
        <f t="shared" si="260"/>
        <v>337</v>
      </c>
      <c r="D69" s="206">
        <v>336</v>
      </c>
      <c r="E69" s="207">
        <f t="shared" si="261"/>
        <v>4</v>
      </c>
      <c r="F69" s="208">
        <f t="shared" si="261"/>
        <v>7</v>
      </c>
      <c r="G69" s="209"/>
      <c r="H69" s="210">
        <v>17</v>
      </c>
      <c r="I69" s="211"/>
      <c r="J69" s="212">
        <f t="shared" si="212"/>
        <v>4</v>
      </c>
      <c r="K69" s="212">
        <f t="shared" si="212"/>
        <v>7</v>
      </c>
      <c r="L69" s="213">
        <v>4</v>
      </c>
      <c r="M69" s="214">
        <f>L46-K69</f>
        <v>16</v>
      </c>
      <c r="N69" s="215">
        <f t="shared" si="213"/>
        <v>1</v>
      </c>
      <c r="O69" s="216">
        <f t="shared" si="214"/>
        <v>0</v>
      </c>
      <c r="P69" s="217">
        <f t="shared" si="215"/>
        <v>3</v>
      </c>
      <c r="Q69" s="218"/>
      <c r="R69" s="227"/>
      <c r="S69" s="205">
        <v>17</v>
      </c>
      <c r="T69" s="220">
        <f t="shared" si="262"/>
        <v>337</v>
      </c>
      <c r="U69" s="221">
        <v>336</v>
      </c>
      <c r="V69" s="207">
        <f t="shared" si="263"/>
        <v>4</v>
      </c>
      <c r="W69" s="222">
        <f t="shared" si="263"/>
        <v>7</v>
      </c>
      <c r="X69" s="209"/>
      <c r="Y69" s="210">
        <v>17</v>
      </c>
      <c r="Z69" s="211"/>
      <c r="AA69" s="212">
        <f t="shared" si="216"/>
        <v>4</v>
      </c>
      <c r="AB69" s="212">
        <f t="shared" si="216"/>
        <v>7</v>
      </c>
      <c r="AC69" s="676"/>
      <c r="AD69" s="677">
        <f>AC46-AB69</f>
        <v>11</v>
      </c>
      <c r="AE69" s="677">
        <f t="shared" si="217"/>
        <v>1</v>
      </c>
      <c r="AF69" s="677">
        <f t="shared" si="218"/>
        <v>4</v>
      </c>
      <c r="AG69" s="678" t="str">
        <f t="shared" si="219"/>
        <v/>
      </c>
      <c r="AH69" s="218"/>
      <c r="AI69" s="227"/>
      <c r="AJ69" s="205">
        <v>17</v>
      </c>
      <c r="AK69" s="220">
        <f t="shared" si="264"/>
        <v>337</v>
      </c>
      <c r="AL69" s="221">
        <v>336</v>
      </c>
      <c r="AM69" s="207">
        <f t="shared" si="265"/>
        <v>4</v>
      </c>
      <c r="AN69" s="222">
        <f t="shared" si="265"/>
        <v>7</v>
      </c>
      <c r="AO69" s="209"/>
      <c r="AP69" s="210">
        <v>17</v>
      </c>
      <c r="AQ69" s="211"/>
      <c r="AR69" s="212">
        <f t="shared" si="220"/>
        <v>4</v>
      </c>
      <c r="AS69" s="212">
        <f t="shared" si="220"/>
        <v>7</v>
      </c>
      <c r="AT69" s="213">
        <v>4</v>
      </c>
      <c r="AU69" s="214">
        <f>AT46-AS69</f>
        <v>5</v>
      </c>
      <c r="AV69" s="215">
        <f t="shared" si="221"/>
        <v>1</v>
      </c>
      <c r="AW69" s="216">
        <f t="shared" si="222"/>
        <v>0</v>
      </c>
      <c r="AX69" s="217">
        <f t="shared" si="223"/>
        <v>3</v>
      </c>
      <c r="AY69" s="218"/>
      <c r="AZ69" s="227"/>
      <c r="BA69" s="205">
        <v>17</v>
      </c>
      <c r="BB69" s="220">
        <f t="shared" si="266"/>
        <v>337</v>
      </c>
      <c r="BC69" s="221">
        <v>336</v>
      </c>
      <c r="BD69" s="207">
        <f t="shared" si="267"/>
        <v>4</v>
      </c>
      <c r="BE69" s="222">
        <f t="shared" si="267"/>
        <v>7</v>
      </c>
      <c r="BF69" s="209"/>
      <c r="BG69" s="210">
        <v>17</v>
      </c>
      <c r="BH69" s="211"/>
      <c r="BI69" s="212">
        <f t="shared" si="224"/>
        <v>4</v>
      </c>
      <c r="BJ69" s="212">
        <f t="shared" si="224"/>
        <v>7</v>
      </c>
      <c r="BK69" s="676"/>
      <c r="BL69" s="677">
        <f>BK46-BJ69</f>
        <v>17</v>
      </c>
      <c r="BM69" s="677">
        <f t="shared" si="225"/>
        <v>1</v>
      </c>
      <c r="BN69" s="677">
        <f t="shared" si="226"/>
        <v>4</v>
      </c>
      <c r="BO69" s="678" t="str">
        <f t="shared" si="227"/>
        <v/>
      </c>
      <c r="BP69" s="218"/>
      <c r="BQ69" s="227"/>
      <c r="BR69" s="205">
        <v>17</v>
      </c>
      <c r="BS69" s="220">
        <f t="shared" si="268"/>
        <v>337</v>
      </c>
      <c r="BT69" s="221">
        <v>336</v>
      </c>
      <c r="BU69" s="207">
        <f t="shared" si="269"/>
        <v>4</v>
      </c>
      <c r="BV69" s="222">
        <f t="shared" si="269"/>
        <v>7</v>
      </c>
      <c r="BW69" s="209"/>
      <c r="BX69" s="210">
        <v>17</v>
      </c>
      <c r="BY69" s="211"/>
      <c r="BZ69" s="212">
        <f t="shared" si="228"/>
        <v>4</v>
      </c>
      <c r="CA69" s="212">
        <f t="shared" si="228"/>
        <v>7</v>
      </c>
      <c r="CB69" s="213">
        <v>5</v>
      </c>
      <c r="CC69" s="214">
        <f>CB46-CA69</f>
        <v>9</v>
      </c>
      <c r="CD69" s="215">
        <f t="shared" si="229"/>
        <v>1</v>
      </c>
      <c r="CE69" s="216">
        <f t="shared" si="230"/>
        <v>-1</v>
      </c>
      <c r="CF69" s="217">
        <f t="shared" si="231"/>
        <v>2</v>
      </c>
      <c r="CG69" s="218"/>
      <c r="CH69" s="227"/>
      <c r="CI69" s="205">
        <v>17</v>
      </c>
      <c r="CJ69" s="220">
        <f t="shared" si="270"/>
        <v>337</v>
      </c>
      <c r="CK69" s="221">
        <v>336</v>
      </c>
      <c r="CL69" s="207">
        <f t="shared" si="271"/>
        <v>4</v>
      </c>
      <c r="CM69" s="222">
        <f t="shared" si="271"/>
        <v>7</v>
      </c>
      <c r="CN69" s="209"/>
      <c r="CO69" s="210">
        <v>17</v>
      </c>
      <c r="CP69" s="211"/>
      <c r="CQ69" s="212">
        <f t="shared" si="232"/>
        <v>4</v>
      </c>
      <c r="CR69" s="212">
        <f t="shared" si="232"/>
        <v>7</v>
      </c>
      <c r="CS69" s="213">
        <v>5</v>
      </c>
      <c r="CT69" s="214">
        <f>CS46-CR69</f>
        <v>11</v>
      </c>
      <c r="CU69" s="215">
        <f t="shared" si="233"/>
        <v>1</v>
      </c>
      <c r="CV69" s="216">
        <f t="shared" si="234"/>
        <v>-1</v>
      </c>
      <c r="CW69" s="217">
        <f t="shared" si="235"/>
        <v>2</v>
      </c>
      <c r="CX69" s="218"/>
      <c r="CY69" s="227"/>
      <c r="CZ69" s="205">
        <v>17</v>
      </c>
      <c r="DA69" s="220">
        <f t="shared" si="272"/>
        <v>337</v>
      </c>
      <c r="DB69" s="221">
        <v>336</v>
      </c>
      <c r="DC69" s="207">
        <f t="shared" si="273"/>
        <v>4</v>
      </c>
      <c r="DD69" s="222">
        <f t="shared" si="273"/>
        <v>7</v>
      </c>
      <c r="DE69" s="209"/>
      <c r="DF69" s="210">
        <v>17</v>
      </c>
      <c r="DG69" s="211"/>
      <c r="DH69" s="212">
        <f t="shared" si="236"/>
        <v>4</v>
      </c>
      <c r="DI69" s="212">
        <f t="shared" si="236"/>
        <v>7</v>
      </c>
      <c r="DJ69" s="213">
        <v>4</v>
      </c>
      <c r="DK69" s="214">
        <f>DJ46-DI69</f>
        <v>14</v>
      </c>
      <c r="DL69" s="215">
        <f t="shared" si="237"/>
        <v>1</v>
      </c>
      <c r="DM69" s="216">
        <f t="shared" si="238"/>
        <v>0</v>
      </c>
      <c r="DN69" s="217">
        <f t="shared" si="239"/>
        <v>3</v>
      </c>
      <c r="DO69" s="218"/>
      <c r="DP69" s="227"/>
      <c r="DQ69" s="205">
        <v>17</v>
      </c>
      <c r="DR69" s="220">
        <f t="shared" si="274"/>
        <v>337</v>
      </c>
      <c r="DS69" s="221">
        <v>336</v>
      </c>
      <c r="DT69" s="207">
        <f t="shared" si="275"/>
        <v>4</v>
      </c>
      <c r="DU69" s="222">
        <f t="shared" si="275"/>
        <v>7</v>
      </c>
      <c r="DV69" s="209"/>
      <c r="DW69" s="210">
        <v>17</v>
      </c>
      <c r="DX69" s="211"/>
      <c r="DY69" s="212">
        <f t="shared" si="240"/>
        <v>4</v>
      </c>
      <c r="DZ69" s="212">
        <f t="shared" si="240"/>
        <v>7</v>
      </c>
      <c r="EA69" s="213">
        <v>7</v>
      </c>
      <c r="EB69" s="214">
        <f>EA46-DZ69</f>
        <v>14</v>
      </c>
      <c r="EC69" s="215">
        <f t="shared" si="241"/>
        <v>1</v>
      </c>
      <c r="ED69" s="216">
        <f t="shared" si="242"/>
        <v>-3</v>
      </c>
      <c r="EE69" s="217">
        <f t="shared" si="243"/>
        <v>0</v>
      </c>
      <c r="EF69" s="218"/>
      <c r="EG69" s="227"/>
      <c r="EH69" s="205">
        <v>17</v>
      </c>
      <c r="EI69" s="220">
        <f t="shared" si="276"/>
        <v>337</v>
      </c>
      <c r="EJ69" s="221">
        <v>336</v>
      </c>
      <c r="EK69" s="207">
        <f t="shared" si="277"/>
        <v>4</v>
      </c>
      <c r="EL69" s="222">
        <f t="shared" si="277"/>
        <v>7</v>
      </c>
      <c r="EM69" s="209"/>
      <c r="EN69" s="210">
        <v>17</v>
      </c>
      <c r="EO69" s="211"/>
      <c r="EP69" s="212">
        <f t="shared" si="244"/>
        <v>4</v>
      </c>
      <c r="EQ69" s="212">
        <f t="shared" si="244"/>
        <v>7</v>
      </c>
      <c r="ER69" s="213">
        <v>6</v>
      </c>
      <c r="ES69" s="214">
        <f>ER46-EQ69</f>
        <v>8</v>
      </c>
      <c r="ET69" s="215">
        <f t="shared" si="245"/>
        <v>1</v>
      </c>
      <c r="EU69" s="216">
        <f t="shared" si="246"/>
        <v>-2</v>
      </c>
      <c r="EV69" s="217">
        <f t="shared" si="247"/>
        <v>1</v>
      </c>
      <c r="EW69" s="218"/>
      <c r="EX69" s="227"/>
      <c r="EY69" s="205">
        <v>17</v>
      </c>
      <c r="EZ69" s="220">
        <f t="shared" si="278"/>
        <v>337</v>
      </c>
      <c r="FA69" s="221">
        <v>336</v>
      </c>
      <c r="FB69" s="207">
        <f t="shared" si="279"/>
        <v>4</v>
      </c>
      <c r="FC69" s="222">
        <f t="shared" si="279"/>
        <v>7</v>
      </c>
      <c r="FD69" s="209"/>
      <c r="FE69" s="210">
        <v>17</v>
      </c>
      <c r="FF69" s="211"/>
      <c r="FG69" s="212">
        <f t="shared" si="248"/>
        <v>4</v>
      </c>
      <c r="FH69" s="212">
        <f t="shared" si="248"/>
        <v>7</v>
      </c>
      <c r="FI69" s="213">
        <v>7</v>
      </c>
      <c r="FJ69" s="214">
        <f>FI46-FH69</f>
        <v>5</v>
      </c>
      <c r="FK69" s="215">
        <f t="shared" si="249"/>
        <v>1</v>
      </c>
      <c r="FL69" s="216">
        <f t="shared" si="250"/>
        <v>-3</v>
      </c>
      <c r="FM69" s="217">
        <f t="shared" si="251"/>
        <v>0</v>
      </c>
      <c r="FN69" s="218"/>
      <c r="FO69" s="227"/>
      <c r="FP69" s="205">
        <v>17</v>
      </c>
      <c r="FQ69" s="220">
        <f t="shared" si="280"/>
        <v>337</v>
      </c>
      <c r="FR69" s="221">
        <v>336</v>
      </c>
      <c r="FS69" s="207">
        <f t="shared" si="281"/>
        <v>4</v>
      </c>
      <c r="FT69" s="222">
        <f t="shared" si="281"/>
        <v>7</v>
      </c>
      <c r="FU69" s="209"/>
      <c r="FV69" s="210">
        <v>17</v>
      </c>
      <c r="FW69" s="211"/>
      <c r="FX69" s="212">
        <f t="shared" si="252"/>
        <v>4</v>
      </c>
      <c r="FY69" s="212">
        <f t="shared" si="252"/>
        <v>7</v>
      </c>
      <c r="FZ69" s="676"/>
      <c r="GA69" s="677">
        <f>FZ46-FY69</f>
        <v>21</v>
      </c>
      <c r="GB69" s="677">
        <f t="shared" si="253"/>
        <v>2</v>
      </c>
      <c r="GC69" s="677">
        <f t="shared" si="254"/>
        <v>4</v>
      </c>
      <c r="GD69" s="678" t="str">
        <f t="shared" si="255"/>
        <v/>
      </c>
      <c r="GE69" s="218"/>
      <c r="GF69" s="227"/>
      <c r="GG69" s="205">
        <v>17</v>
      </c>
      <c r="GH69" s="220">
        <f t="shared" si="282"/>
        <v>337</v>
      </c>
      <c r="GI69" s="221">
        <v>336</v>
      </c>
      <c r="GJ69" s="207">
        <f t="shared" si="283"/>
        <v>4</v>
      </c>
      <c r="GK69" s="222">
        <f t="shared" si="283"/>
        <v>7</v>
      </c>
      <c r="GL69" s="209"/>
      <c r="GM69" s="210">
        <v>17</v>
      </c>
      <c r="GN69" s="211"/>
      <c r="GO69" s="212">
        <f t="shared" si="256"/>
        <v>4</v>
      </c>
      <c r="GP69" s="212">
        <f t="shared" si="256"/>
        <v>7</v>
      </c>
      <c r="GQ69" s="213">
        <v>4</v>
      </c>
      <c r="GR69" s="214">
        <f>GQ46-GP69</f>
        <v>12</v>
      </c>
      <c r="GS69" s="215">
        <f t="shared" si="257"/>
        <v>1</v>
      </c>
      <c r="GT69" s="216">
        <f t="shared" si="258"/>
        <v>0</v>
      </c>
      <c r="GU69" s="217">
        <f t="shared" si="259"/>
        <v>3</v>
      </c>
      <c r="GV69" s="223"/>
      <c r="GW69" s="224"/>
    </row>
    <row r="70" spans="1:205" s="225" customFormat="1" ht="16.149999999999999" customHeight="1">
      <c r="A70" s="204"/>
      <c r="B70" s="205">
        <v>18</v>
      </c>
      <c r="C70" s="206">
        <f t="shared" si="260"/>
        <v>451</v>
      </c>
      <c r="D70" s="206">
        <v>336</v>
      </c>
      <c r="E70" s="207">
        <f t="shared" si="261"/>
        <v>5</v>
      </c>
      <c r="F70" s="208">
        <f t="shared" si="261"/>
        <v>11</v>
      </c>
      <c r="G70" s="209"/>
      <c r="H70" s="210">
        <v>18</v>
      </c>
      <c r="I70" s="211"/>
      <c r="J70" s="212">
        <f t="shared" si="212"/>
        <v>5</v>
      </c>
      <c r="K70" s="212">
        <f t="shared" si="212"/>
        <v>11</v>
      </c>
      <c r="L70" s="213">
        <v>7</v>
      </c>
      <c r="M70" s="214">
        <f>L46-K70</f>
        <v>12</v>
      </c>
      <c r="N70" s="215">
        <f t="shared" si="213"/>
        <v>1</v>
      </c>
      <c r="O70" s="216">
        <f t="shared" si="214"/>
        <v>-2</v>
      </c>
      <c r="P70" s="217">
        <f t="shared" si="215"/>
        <v>1</v>
      </c>
      <c r="Q70" s="218"/>
      <c r="R70" s="219"/>
      <c r="S70" s="205">
        <v>18</v>
      </c>
      <c r="T70" s="220">
        <f t="shared" si="262"/>
        <v>451</v>
      </c>
      <c r="U70" s="221">
        <v>336</v>
      </c>
      <c r="V70" s="207">
        <f t="shared" si="263"/>
        <v>5</v>
      </c>
      <c r="W70" s="222">
        <f t="shared" si="263"/>
        <v>11</v>
      </c>
      <c r="X70" s="209"/>
      <c r="Y70" s="210">
        <v>18</v>
      </c>
      <c r="Z70" s="211"/>
      <c r="AA70" s="212">
        <f t="shared" si="216"/>
        <v>5</v>
      </c>
      <c r="AB70" s="212">
        <f t="shared" si="216"/>
        <v>11</v>
      </c>
      <c r="AC70" s="676"/>
      <c r="AD70" s="677">
        <f>AC46-AB70</f>
        <v>7</v>
      </c>
      <c r="AE70" s="677">
        <f t="shared" si="217"/>
        <v>1</v>
      </c>
      <c r="AF70" s="677">
        <f t="shared" si="218"/>
        <v>5</v>
      </c>
      <c r="AG70" s="678" t="str">
        <f t="shared" si="219"/>
        <v/>
      </c>
      <c r="AH70" s="218"/>
      <c r="AI70" s="219"/>
      <c r="AJ70" s="205">
        <v>18</v>
      </c>
      <c r="AK70" s="220">
        <f t="shared" si="264"/>
        <v>451</v>
      </c>
      <c r="AL70" s="221">
        <v>336</v>
      </c>
      <c r="AM70" s="207">
        <f t="shared" si="265"/>
        <v>5</v>
      </c>
      <c r="AN70" s="222">
        <f t="shared" si="265"/>
        <v>11</v>
      </c>
      <c r="AO70" s="209"/>
      <c r="AP70" s="210">
        <v>18</v>
      </c>
      <c r="AQ70" s="211"/>
      <c r="AR70" s="212">
        <f t="shared" si="220"/>
        <v>5</v>
      </c>
      <c r="AS70" s="212">
        <f t="shared" si="220"/>
        <v>11</v>
      </c>
      <c r="AT70" s="213">
        <v>6</v>
      </c>
      <c r="AU70" s="214">
        <f>AT46-AS70</f>
        <v>1</v>
      </c>
      <c r="AV70" s="215">
        <f t="shared" si="221"/>
        <v>1</v>
      </c>
      <c r="AW70" s="216">
        <f t="shared" si="222"/>
        <v>-1</v>
      </c>
      <c r="AX70" s="217">
        <f t="shared" si="223"/>
        <v>2</v>
      </c>
      <c r="AY70" s="218"/>
      <c r="AZ70" s="219"/>
      <c r="BA70" s="205">
        <v>18</v>
      </c>
      <c r="BB70" s="220">
        <f t="shared" si="266"/>
        <v>451</v>
      </c>
      <c r="BC70" s="221">
        <v>336</v>
      </c>
      <c r="BD70" s="207">
        <f t="shared" si="267"/>
        <v>5</v>
      </c>
      <c r="BE70" s="222">
        <f t="shared" si="267"/>
        <v>11</v>
      </c>
      <c r="BF70" s="209"/>
      <c r="BG70" s="210">
        <v>18</v>
      </c>
      <c r="BH70" s="211"/>
      <c r="BI70" s="212">
        <f t="shared" si="224"/>
        <v>5</v>
      </c>
      <c r="BJ70" s="212">
        <f t="shared" si="224"/>
        <v>11</v>
      </c>
      <c r="BK70" s="676"/>
      <c r="BL70" s="677">
        <f>BK46-BJ70</f>
        <v>13</v>
      </c>
      <c r="BM70" s="677">
        <f t="shared" si="225"/>
        <v>1</v>
      </c>
      <c r="BN70" s="677">
        <f t="shared" si="226"/>
        <v>5</v>
      </c>
      <c r="BO70" s="678" t="str">
        <f t="shared" si="227"/>
        <v/>
      </c>
      <c r="BP70" s="218"/>
      <c r="BQ70" s="219"/>
      <c r="BR70" s="205">
        <v>18</v>
      </c>
      <c r="BS70" s="220">
        <f t="shared" si="268"/>
        <v>451</v>
      </c>
      <c r="BT70" s="221">
        <v>336</v>
      </c>
      <c r="BU70" s="207">
        <f t="shared" si="269"/>
        <v>5</v>
      </c>
      <c r="BV70" s="222">
        <f t="shared" si="269"/>
        <v>11</v>
      </c>
      <c r="BW70" s="209"/>
      <c r="BX70" s="210">
        <v>18</v>
      </c>
      <c r="BY70" s="211"/>
      <c r="BZ70" s="212">
        <f t="shared" si="228"/>
        <v>5</v>
      </c>
      <c r="CA70" s="212">
        <f t="shared" si="228"/>
        <v>11</v>
      </c>
      <c r="CB70" s="213">
        <v>6</v>
      </c>
      <c r="CC70" s="214">
        <f>CB46-CA70</f>
        <v>5</v>
      </c>
      <c r="CD70" s="215">
        <f t="shared" si="229"/>
        <v>1</v>
      </c>
      <c r="CE70" s="216">
        <f t="shared" si="230"/>
        <v>-1</v>
      </c>
      <c r="CF70" s="217">
        <f t="shared" si="231"/>
        <v>2</v>
      </c>
      <c r="CG70" s="218"/>
      <c r="CH70" s="219"/>
      <c r="CI70" s="205">
        <v>18</v>
      </c>
      <c r="CJ70" s="220">
        <f t="shared" si="270"/>
        <v>451</v>
      </c>
      <c r="CK70" s="221">
        <v>336</v>
      </c>
      <c r="CL70" s="207">
        <f t="shared" si="271"/>
        <v>5</v>
      </c>
      <c r="CM70" s="222">
        <f t="shared" si="271"/>
        <v>11</v>
      </c>
      <c r="CN70" s="209"/>
      <c r="CO70" s="210">
        <v>18</v>
      </c>
      <c r="CP70" s="211"/>
      <c r="CQ70" s="212">
        <f t="shared" si="232"/>
        <v>5</v>
      </c>
      <c r="CR70" s="212">
        <f t="shared" si="232"/>
        <v>11</v>
      </c>
      <c r="CS70" s="213">
        <v>8</v>
      </c>
      <c r="CT70" s="214">
        <f>CS46-CR70</f>
        <v>7</v>
      </c>
      <c r="CU70" s="215">
        <f t="shared" si="233"/>
        <v>1</v>
      </c>
      <c r="CV70" s="216">
        <f t="shared" si="234"/>
        <v>-3</v>
      </c>
      <c r="CW70" s="217">
        <f t="shared" si="235"/>
        <v>0</v>
      </c>
      <c r="CX70" s="218"/>
      <c r="CY70" s="219"/>
      <c r="CZ70" s="205">
        <v>18</v>
      </c>
      <c r="DA70" s="220">
        <f t="shared" si="272"/>
        <v>451</v>
      </c>
      <c r="DB70" s="221">
        <v>336</v>
      </c>
      <c r="DC70" s="207">
        <f t="shared" si="273"/>
        <v>5</v>
      </c>
      <c r="DD70" s="222">
        <f t="shared" si="273"/>
        <v>11</v>
      </c>
      <c r="DE70" s="209"/>
      <c r="DF70" s="210">
        <v>18</v>
      </c>
      <c r="DG70" s="211"/>
      <c r="DH70" s="212">
        <f t="shared" si="236"/>
        <v>5</v>
      </c>
      <c r="DI70" s="212">
        <f t="shared" si="236"/>
        <v>11</v>
      </c>
      <c r="DJ70" s="213">
        <v>6</v>
      </c>
      <c r="DK70" s="214">
        <f>DJ46-DI70</f>
        <v>10</v>
      </c>
      <c r="DL70" s="215">
        <f t="shared" si="237"/>
        <v>1</v>
      </c>
      <c r="DM70" s="216">
        <f t="shared" si="238"/>
        <v>-1</v>
      </c>
      <c r="DN70" s="217">
        <f t="shared" si="239"/>
        <v>2</v>
      </c>
      <c r="DO70" s="218"/>
      <c r="DP70" s="219"/>
      <c r="DQ70" s="205">
        <v>18</v>
      </c>
      <c r="DR70" s="220">
        <f t="shared" si="274"/>
        <v>451</v>
      </c>
      <c r="DS70" s="221">
        <v>336</v>
      </c>
      <c r="DT70" s="207">
        <f t="shared" si="275"/>
        <v>5</v>
      </c>
      <c r="DU70" s="222">
        <f t="shared" si="275"/>
        <v>11</v>
      </c>
      <c r="DV70" s="209"/>
      <c r="DW70" s="210">
        <v>18</v>
      </c>
      <c r="DX70" s="211"/>
      <c r="DY70" s="212">
        <f t="shared" si="240"/>
        <v>5</v>
      </c>
      <c r="DZ70" s="212">
        <f t="shared" si="240"/>
        <v>11</v>
      </c>
      <c r="EA70" s="213">
        <v>8</v>
      </c>
      <c r="EB70" s="214">
        <f>EA46-DZ70</f>
        <v>10</v>
      </c>
      <c r="EC70" s="215">
        <f t="shared" si="241"/>
        <v>1</v>
      </c>
      <c r="ED70" s="216">
        <f t="shared" si="242"/>
        <v>-3</v>
      </c>
      <c r="EE70" s="217">
        <f t="shared" si="243"/>
        <v>0</v>
      </c>
      <c r="EF70" s="218"/>
      <c r="EG70" s="219"/>
      <c r="EH70" s="205">
        <v>18</v>
      </c>
      <c r="EI70" s="220">
        <f t="shared" si="276"/>
        <v>451</v>
      </c>
      <c r="EJ70" s="221">
        <v>336</v>
      </c>
      <c r="EK70" s="207">
        <f t="shared" si="277"/>
        <v>5</v>
      </c>
      <c r="EL70" s="222">
        <f t="shared" si="277"/>
        <v>11</v>
      </c>
      <c r="EM70" s="209"/>
      <c r="EN70" s="210">
        <v>18</v>
      </c>
      <c r="EO70" s="211"/>
      <c r="EP70" s="212">
        <f t="shared" si="244"/>
        <v>5</v>
      </c>
      <c r="EQ70" s="212">
        <f t="shared" si="244"/>
        <v>11</v>
      </c>
      <c r="ER70" s="213">
        <v>8</v>
      </c>
      <c r="ES70" s="214">
        <f>ER46-EQ70</f>
        <v>4</v>
      </c>
      <c r="ET70" s="215">
        <f t="shared" si="245"/>
        <v>1</v>
      </c>
      <c r="EU70" s="216">
        <f t="shared" si="246"/>
        <v>-3</v>
      </c>
      <c r="EV70" s="217">
        <f t="shared" si="247"/>
        <v>0</v>
      </c>
      <c r="EW70" s="218"/>
      <c r="EX70" s="219"/>
      <c r="EY70" s="205">
        <v>18</v>
      </c>
      <c r="EZ70" s="220">
        <f t="shared" si="278"/>
        <v>451</v>
      </c>
      <c r="FA70" s="221">
        <v>336</v>
      </c>
      <c r="FB70" s="207">
        <f t="shared" si="279"/>
        <v>5</v>
      </c>
      <c r="FC70" s="222">
        <f t="shared" si="279"/>
        <v>11</v>
      </c>
      <c r="FD70" s="209"/>
      <c r="FE70" s="210">
        <v>18</v>
      </c>
      <c r="FF70" s="211"/>
      <c r="FG70" s="212">
        <f t="shared" si="248"/>
        <v>5</v>
      </c>
      <c r="FH70" s="212">
        <f t="shared" si="248"/>
        <v>11</v>
      </c>
      <c r="FI70" s="213">
        <v>7</v>
      </c>
      <c r="FJ70" s="214">
        <f>FI46-FH70</f>
        <v>1</v>
      </c>
      <c r="FK70" s="215">
        <f t="shared" si="249"/>
        <v>1</v>
      </c>
      <c r="FL70" s="216">
        <f t="shared" si="250"/>
        <v>-2</v>
      </c>
      <c r="FM70" s="217">
        <f t="shared" si="251"/>
        <v>1</v>
      </c>
      <c r="FN70" s="218"/>
      <c r="FO70" s="219"/>
      <c r="FP70" s="205">
        <v>18</v>
      </c>
      <c r="FQ70" s="220">
        <f t="shared" si="280"/>
        <v>451</v>
      </c>
      <c r="FR70" s="221">
        <v>336</v>
      </c>
      <c r="FS70" s="207">
        <f t="shared" si="281"/>
        <v>5</v>
      </c>
      <c r="FT70" s="222">
        <f t="shared" si="281"/>
        <v>11</v>
      </c>
      <c r="FU70" s="209"/>
      <c r="FV70" s="210">
        <v>18</v>
      </c>
      <c r="FW70" s="211"/>
      <c r="FX70" s="212">
        <f t="shared" si="252"/>
        <v>5</v>
      </c>
      <c r="FY70" s="212">
        <f t="shared" si="252"/>
        <v>11</v>
      </c>
      <c r="FZ70" s="676"/>
      <c r="GA70" s="677">
        <f>FZ46-FY70</f>
        <v>17</v>
      </c>
      <c r="GB70" s="677">
        <f t="shared" si="253"/>
        <v>1</v>
      </c>
      <c r="GC70" s="677">
        <f t="shared" si="254"/>
        <v>5</v>
      </c>
      <c r="GD70" s="678" t="str">
        <f t="shared" si="255"/>
        <v/>
      </c>
      <c r="GE70" s="218"/>
      <c r="GF70" s="219"/>
      <c r="GG70" s="205">
        <v>18</v>
      </c>
      <c r="GH70" s="220">
        <f t="shared" si="282"/>
        <v>451</v>
      </c>
      <c r="GI70" s="221">
        <v>336</v>
      </c>
      <c r="GJ70" s="207">
        <f t="shared" si="283"/>
        <v>5</v>
      </c>
      <c r="GK70" s="222">
        <f t="shared" si="283"/>
        <v>11</v>
      </c>
      <c r="GL70" s="209"/>
      <c r="GM70" s="210">
        <v>18</v>
      </c>
      <c r="GN70" s="211"/>
      <c r="GO70" s="212">
        <f t="shared" si="256"/>
        <v>5</v>
      </c>
      <c r="GP70" s="212">
        <f t="shared" si="256"/>
        <v>11</v>
      </c>
      <c r="GQ70" s="213">
        <v>8</v>
      </c>
      <c r="GR70" s="214">
        <f>GQ46-GP70</f>
        <v>8</v>
      </c>
      <c r="GS70" s="215">
        <f t="shared" si="257"/>
        <v>1</v>
      </c>
      <c r="GT70" s="216">
        <f t="shared" si="258"/>
        <v>-3</v>
      </c>
      <c r="GU70" s="217">
        <f t="shared" si="259"/>
        <v>0</v>
      </c>
      <c r="GV70" s="223"/>
      <c r="GW70" s="224"/>
    </row>
    <row r="71" spans="1:205" s="225" customFormat="1" ht="4.95" customHeight="1" thickBot="1">
      <c r="A71" s="204"/>
      <c r="B71" s="228"/>
      <c r="C71" s="229"/>
      <c r="D71" s="229"/>
      <c r="E71" s="229"/>
      <c r="F71" s="251"/>
      <c r="G71" s="252"/>
      <c r="H71" s="253"/>
      <c r="I71" s="253"/>
      <c r="J71" s="254"/>
      <c r="K71" s="254"/>
      <c r="L71" s="233"/>
      <c r="M71" s="255"/>
      <c r="N71" s="255"/>
      <c r="O71" s="255"/>
      <c r="P71" s="256"/>
      <c r="Q71" s="236"/>
      <c r="R71" s="219"/>
      <c r="S71" s="228"/>
      <c r="T71" s="229"/>
      <c r="U71" s="229"/>
      <c r="V71" s="229"/>
      <c r="W71" s="257"/>
      <c r="X71" s="252"/>
      <c r="Y71" s="253"/>
      <c r="Z71" s="253"/>
      <c r="AA71" s="254"/>
      <c r="AB71" s="254"/>
      <c r="AC71" s="233"/>
      <c r="AD71" s="255"/>
      <c r="AE71" s="255"/>
      <c r="AF71" s="255"/>
      <c r="AG71" s="256"/>
      <c r="AH71" s="236"/>
      <c r="AI71" s="219"/>
      <c r="AJ71" s="228"/>
      <c r="AK71" s="229"/>
      <c r="AL71" s="229"/>
      <c r="AM71" s="229"/>
      <c r="AN71" s="257"/>
      <c r="AO71" s="252"/>
      <c r="AP71" s="253"/>
      <c r="AQ71" s="253"/>
      <c r="AR71" s="254"/>
      <c r="AS71" s="254"/>
      <c r="AT71" s="233"/>
      <c r="AU71" s="255"/>
      <c r="AV71" s="255"/>
      <c r="AW71" s="255"/>
      <c r="AX71" s="256"/>
      <c r="AY71" s="236"/>
      <c r="AZ71" s="219"/>
      <c r="BA71" s="228"/>
      <c r="BB71" s="229"/>
      <c r="BC71" s="229"/>
      <c r="BD71" s="229"/>
      <c r="BE71" s="257"/>
      <c r="BF71" s="252"/>
      <c r="BG71" s="253"/>
      <c r="BH71" s="253"/>
      <c r="BI71" s="254"/>
      <c r="BJ71" s="254"/>
      <c r="BK71" s="233"/>
      <c r="BL71" s="255"/>
      <c r="BM71" s="255"/>
      <c r="BN71" s="255"/>
      <c r="BO71" s="256"/>
      <c r="BP71" s="236"/>
      <c r="BQ71" s="219"/>
      <c r="BR71" s="228"/>
      <c r="BS71" s="229"/>
      <c r="BT71" s="229"/>
      <c r="BU71" s="229"/>
      <c r="BV71" s="257"/>
      <c r="BW71" s="252"/>
      <c r="BX71" s="253"/>
      <c r="BY71" s="253"/>
      <c r="BZ71" s="254"/>
      <c r="CA71" s="254"/>
      <c r="CB71" s="233"/>
      <c r="CC71" s="255"/>
      <c r="CD71" s="255"/>
      <c r="CE71" s="255"/>
      <c r="CF71" s="256"/>
      <c r="CG71" s="236"/>
      <c r="CH71" s="219"/>
      <c r="CI71" s="228"/>
      <c r="CJ71" s="229"/>
      <c r="CK71" s="229"/>
      <c r="CL71" s="229"/>
      <c r="CM71" s="257"/>
      <c r="CN71" s="252"/>
      <c r="CO71" s="253"/>
      <c r="CP71" s="253"/>
      <c r="CQ71" s="254"/>
      <c r="CR71" s="254"/>
      <c r="CS71" s="233"/>
      <c r="CT71" s="255"/>
      <c r="CU71" s="255"/>
      <c r="CV71" s="255"/>
      <c r="CW71" s="256"/>
      <c r="CX71" s="236"/>
      <c r="CY71" s="219"/>
      <c r="CZ71" s="228"/>
      <c r="DA71" s="229"/>
      <c r="DB71" s="229"/>
      <c r="DC71" s="229"/>
      <c r="DD71" s="257"/>
      <c r="DE71" s="252"/>
      <c r="DF71" s="253"/>
      <c r="DG71" s="253"/>
      <c r="DH71" s="254"/>
      <c r="DI71" s="254"/>
      <c r="DJ71" s="233"/>
      <c r="DK71" s="255"/>
      <c r="DL71" s="255"/>
      <c r="DM71" s="255"/>
      <c r="DN71" s="256"/>
      <c r="DO71" s="236"/>
      <c r="DP71" s="219"/>
      <c r="DQ71" s="228"/>
      <c r="DR71" s="229"/>
      <c r="DS71" s="229"/>
      <c r="DT71" s="229"/>
      <c r="DU71" s="257"/>
      <c r="DV71" s="252"/>
      <c r="DW71" s="253"/>
      <c r="DX71" s="253"/>
      <c r="DY71" s="254"/>
      <c r="DZ71" s="254"/>
      <c r="EA71" s="233"/>
      <c r="EB71" s="255"/>
      <c r="EC71" s="255"/>
      <c r="ED71" s="255"/>
      <c r="EE71" s="256"/>
      <c r="EF71" s="236"/>
      <c r="EG71" s="219"/>
      <c r="EH71" s="228"/>
      <c r="EI71" s="229"/>
      <c r="EJ71" s="229"/>
      <c r="EK71" s="229"/>
      <c r="EL71" s="257"/>
      <c r="EM71" s="252"/>
      <c r="EN71" s="253"/>
      <c r="EO71" s="253"/>
      <c r="EP71" s="254"/>
      <c r="EQ71" s="254"/>
      <c r="ER71" s="233"/>
      <c r="ES71" s="255"/>
      <c r="ET71" s="255"/>
      <c r="EU71" s="255"/>
      <c r="EV71" s="256"/>
      <c r="EW71" s="236"/>
      <c r="EX71" s="219"/>
      <c r="EY71" s="228"/>
      <c r="EZ71" s="229"/>
      <c r="FA71" s="229"/>
      <c r="FB71" s="229"/>
      <c r="FC71" s="257"/>
      <c r="FD71" s="252"/>
      <c r="FE71" s="253"/>
      <c r="FF71" s="253"/>
      <c r="FG71" s="254"/>
      <c r="FH71" s="254"/>
      <c r="FI71" s="233"/>
      <c r="FJ71" s="255"/>
      <c r="FK71" s="255"/>
      <c r="FL71" s="255"/>
      <c r="FM71" s="256"/>
      <c r="FN71" s="236"/>
      <c r="FO71" s="219"/>
      <c r="FP71" s="228"/>
      <c r="FQ71" s="229"/>
      <c r="FR71" s="229"/>
      <c r="FS71" s="229"/>
      <c r="FT71" s="257"/>
      <c r="FU71" s="252"/>
      <c r="FV71" s="253"/>
      <c r="FW71" s="253"/>
      <c r="FX71" s="254"/>
      <c r="FY71" s="254"/>
      <c r="FZ71" s="233"/>
      <c r="GA71" s="255"/>
      <c r="GB71" s="255"/>
      <c r="GC71" s="255"/>
      <c r="GD71" s="256"/>
      <c r="GE71" s="236"/>
      <c r="GF71" s="219"/>
      <c r="GG71" s="228"/>
      <c r="GH71" s="229"/>
      <c r="GI71" s="229"/>
      <c r="GJ71" s="229"/>
      <c r="GK71" s="257"/>
      <c r="GL71" s="252"/>
      <c r="GM71" s="253"/>
      <c r="GN71" s="253"/>
      <c r="GO71" s="254"/>
      <c r="GP71" s="254"/>
      <c r="GQ71" s="233"/>
      <c r="GR71" s="255"/>
      <c r="GS71" s="255"/>
      <c r="GT71" s="255"/>
      <c r="GU71" s="256"/>
      <c r="GV71" s="223"/>
      <c r="GW71" s="224"/>
    </row>
    <row r="72" spans="1:205" s="225" customFormat="1" ht="18" customHeight="1" thickBot="1">
      <c r="A72" s="204"/>
      <c r="B72" s="205" t="s">
        <v>95</v>
      </c>
      <c r="C72" s="238">
        <f>SUM(C62:C70)</f>
        <v>2932</v>
      </c>
      <c r="D72" s="238">
        <f>SUM(D62:D70)</f>
        <v>3024</v>
      </c>
      <c r="E72" s="239">
        <f>SUM(E62:E70)</f>
        <v>35</v>
      </c>
      <c r="F72" s="240" t="s">
        <v>95</v>
      </c>
      <c r="G72" s="252"/>
      <c r="H72" s="241" t="s">
        <v>96</v>
      </c>
      <c r="I72" s="211"/>
      <c r="J72" s="258"/>
      <c r="K72" s="258"/>
      <c r="L72" s="259">
        <f>SUM(L62:L70)</f>
        <v>51</v>
      </c>
      <c r="M72" s="260"/>
      <c r="N72" s="261"/>
      <c r="O72" s="262"/>
      <c r="P72" s="259">
        <f>SUM(P62:P71)</f>
        <v>14</v>
      </c>
      <c r="Q72" s="263"/>
      <c r="R72" s="219"/>
      <c r="S72" s="205" t="s">
        <v>95</v>
      </c>
      <c r="T72" s="246">
        <f>SUM(T62:T70)</f>
        <v>2932</v>
      </c>
      <c r="U72" s="238">
        <f>SUM(U62:U70)</f>
        <v>3024</v>
      </c>
      <c r="V72" s="239">
        <f>SUM(V62:V70)</f>
        <v>35</v>
      </c>
      <c r="W72" s="247" t="s">
        <v>95</v>
      </c>
      <c r="X72" s="252"/>
      <c r="Y72" s="241" t="s">
        <v>96</v>
      </c>
      <c r="Z72" s="211"/>
      <c r="AA72" s="258"/>
      <c r="AB72" s="258"/>
      <c r="AC72" s="259">
        <f>SUM(AC62:AC70)</f>
        <v>0</v>
      </c>
      <c r="AD72" s="260"/>
      <c r="AE72" s="261"/>
      <c r="AF72" s="262"/>
      <c r="AG72" s="259">
        <f>SUM(AG62:AG71)</f>
        <v>0</v>
      </c>
      <c r="AH72" s="263"/>
      <c r="AI72" s="219"/>
      <c r="AJ72" s="205" t="s">
        <v>95</v>
      </c>
      <c r="AK72" s="246">
        <f>SUM(AK62:AK70)</f>
        <v>2932</v>
      </c>
      <c r="AL72" s="238">
        <f>SUM(AL62:AL70)</f>
        <v>3024</v>
      </c>
      <c r="AM72" s="239">
        <f>SUM(AM62:AM70)</f>
        <v>35</v>
      </c>
      <c r="AN72" s="247" t="s">
        <v>95</v>
      </c>
      <c r="AO72" s="252"/>
      <c r="AP72" s="241" t="s">
        <v>96</v>
      </c>
      <c r="AQ72" s="211"/>
      <c r="AR72" s="258"/>
      <c r="AS72" s="258"/>
      <c r="AT72" s="259">
        <f>SUM(AT62:AT70)</f>
        <v>49</v>
      </c>
      <c r="AU72" s="260"/>
      <c r="AV72" s="261"/>
      <c r="AW72" s="262"/>
      <c r="AX72" s="259">
        <f>SUM(AX62:AX71)</f>
        <v>10</v>
      </c>
      <c r="AY72" s="263"/>
      <c r="AZ72" s="219"/>
      <c r="BA72" s="205" t="s">
        <v>95</v>
      </c>
      <c r="BB72" s="246">
        <f>SUM(BB62:BB70)</f>
        <v>2932</v>
      </c>
      <c r="BC72" s="238">
        <f>SUM(BC62:BC70)</f>
        <v>3024</v>
      </c>
      <c r="BD72" s="239">
        <f>SUM(BD62:BD70)</f>
        <v>35</v>
      </c>
      <c r="BE72" s="247" t="s">
        <v>95</v>
      </c>
      <c r="BF72" s="252"/>
      <c r="BG72" s="241" t="s">
        <v>96</v>
      </c>
      <c r="BH72" s="211"/>
      <c r="BI72" s="258"/>
      <c r="BJ72" s="258"/>
      <c r="BK72" s="259">
        <f>SUM(BK62:BK70)</f>
        <v>0</v>
      </c>
      <c r="BL72" s="260"/>
      <c r="BM72" s="261"/>
      <c r="BN72" s="262"/>
      <c r="BO72" s="259">
        <f>SUM(BO62:BO71)</f>
        <v>0</v>
      </c>
      <c r="BP72" s="263"/>
      <c r="BQ72" s="219"/>
      <c r="BR72" s="205" t="s">
        <v>95</v>
      </c>
      <c r="BS72" s="246">
        <f>SUM(BS62:BS70)</f>
        <v>2932</v>
      </c>
      <c r="BT72" s="238">
        <f>SUM(BT62:BT70)</f>
        <v>3024</v>
      </c>
      <c r="BU72" s="239">
        <f>SUM(BU62:BU70)</f>
        <v>35</v>
      </c>
      <c r="BV72" s="247" t="s">
        <v>95</v>
      </c>
      <c r="BW72" s="252"/>
      <c r="BX72" s="241" t="s">
        <v>96</v>
      </c>
      <c r="BY72" s="211"/>
      <c r="BZ72" s="258"/>
      <c r="CA72" s="258"/>
      <c r="CB72" s="259">
        <f>SUM(CB62:CB70)</f>
        <v>44</v>
      </c>
      <c r="CC72" s="260"/>
      <c r="CD72" s="261"/>
      <c r="CE72" s="262"/>
      <c r="CF72" s="259">
        <f>SUM(CF62:CF71)</f>
        <v>17</v>
      </c>
      <c r="CG72" s="263"/>
      <c r="CH72" s="219"/>
      <c r="CI72" s="205" t="s">
        <v>95</v>
      </c>
      <c r="CJ72" s="246">
        <f>SUM(CJ62:CJ70)</f>
        <v>2932</v>
      </c>
      <c r="CK72" s="238">
        <f>SUM(CK62:CK70)</f>
        <v>3024</v>
      </c>
      <c r="CL72" s="239">
        <f>SUM(CL62:CL70)</f>
        <v>35</v>
      </c>
      <c r="CM72" s="247" t="s">
        <v>95</v>
      </c>
      <c r="CN72" s="252"/>
      <c r="CO72" s="241" t="s">
        <v>96</v>
      </c>
      <c r="CP72" s="211"/>
      <c r="CQ72" s="258"/>
      <c r="CR72" s="258"/>
      <c r="CS72" s="259">
        <f>SUM(CS62:CS70)</f>
        <v>61</v>
      </c>
      <c r="CT72" s="260"/>
      <c r="CU72" s="261"/>
      <c r="CV72" s="262"/>
      <c r="CW72" s="259">
        <f>SUM(CW62:CW71)</f>
        <v>6</v>
      </c>
      <c r="CX72" s="263"/>
      <c r="CY72" s="219"/>
      <c r="CZ72" s="205" t="s">
        <v>95</v>
      </c>
      <c r="DA72" s="246">
        <f>SUM(DA62:DA70)</f>
        <v>2932</v>
      </c>
      <c r="DB72" s="238">
        <f>SUM(DB62:DB70)</f>
        <v>3024</v>
      </c>
      <c r="DC72" s="239">
        <f>SUM(DC62:DC70)</f>
        <v>35</v>
      </c>
      <c r="DD72" s="247" t="s">
        <v>95</v>
      </c>
      <c r="DE72" s="252"/>
      <c r="DF72" s="241" t="s">
        <v>96</v>
      </c>
      <c r="DG72" s="211"/>
      <c r="DH72" s="258"/>
      <c r="DI72" s="258"/>
      <c r="DJ72" s="259">
        <f>SUM(DJ62:DJ70)</f>
        <v>46</v>
      </c>
      <c r="DK72" s="260"/>
      <c r="DL72" s="261"/>
      <c r="DM72" s="262"/>
      <c r="DN72" s="259">
        <f>SUM(DN62:DN71)</f>
        <v>18</v>
      </c>
      <c r="DO72" s="263"/>
      <c r="DP72" s="219"/>
      <c r="DQ72" s="205" t="s">
        <v>95</v>
      </c>
      <c r="DR72" s="246">
        <f>SUM(DR62:DR70)</f>
        <v>2932</v>
      </c>
      <c r="DS72" s="238">
        <f>SUM(DS62:DS70)</f>
        <v>3024</v>
      </c>
      <c r="DT72" s="239">
        <f>SUM(DT62:DT70)</f>
        <v>35</v>
      </c>
      <c r="DU72" s="247" t="s">
        <v>95</v>
      </c>
      <c r="DV72" s="252"/>
      <c r="DW72" s="241" t="s">
        <v>96</v>
      </c>
      <c r="DX72" s="211"/>
      <c r="DY72" s="258"/>
      <c r="DZ72" s="258"/>
      <c r="EA72" s="259">
        <f>SUM(EA62:EA70)</f>
        <v>55</v>
      </c>
      <c r="EB72" s="260"/>
      <c r="EC72" s="261"/>
      <c r="ED72" s="262"/>
      <c r="EE72" s="259">
        <f>SUM(EE62:EE71)</f>
        <v>9</v>
      </c>
      <c r="EF72" s="263"/>
      <c r="EG72" s="219"/>
      <c r="EH72" s="205" t="s">
        <v>95</v>
      </c>
      <c r="EI72" s="246">
        <f>SUM(EI62:EI70)</f>
        <v>2932</v>
      </c>
      <c r="EJ72" s="238">
        <f>SUM(EJ62:EJ70)</f>
        <v>3024</v>
      </c>
      <c r="EK72" s="239">
        <f>SUM(EK62:EK70)</f>
        <v>35</v>
      </c>
      <c r="EL72" s="247" t="s">
        <v>95</v>
      </c>
      <c r="EM72" s="252"/>
      <c r="EN72" s="241" t="s">
        <v>96</v>
      </c>
      <c r="EO72" s="211"/>
      <c r="EP72" s="258"/>
      <c r="EQ72" s="258"/>
      <c r="ER72" s="259">
        <f>SUM(ER62:ER70)</f>
        <v>54</v>
      </c>
      <c r="ES72" s="260"/>
      <c r="ET72" s="261"/>
      <c r="EU72" s="262"/>
      <c r="EV72" s="259">
        <f>SUM(EV62:EV71)</f>
        <v>7</v>
      </c>
      <c r="EW72" s="263"/>
      <c r="EX72" s="219"/>
      <c r="EY72" s="205" t="s">
        <v>95</v>
      </c>
      <c r="EZ72" s="246">
        <f>SUM(EZ62:EZ70)</f>
        <v>2932</v>
      </c>
      <c r="FA72" s="238">
        <f>SUM(FA62:FA70)</f>
        <v>3024</v>
      </c>
      <c r="FB72" s="239">
        <f>SUM(FB62:FB70)</f>
        <v>35</v>
      </c>
      <c r="FC72" s="247" t="s">
        <v>95</v>
      </c>
      <c r="FD72" s="252"/>
      <c r="FE72" s="241" t="s">
        <v>96</v>
      </c>
      <c r="FF72" s="211"/>
      <c r="FG72" s="258"/>
      <c r="FH72" s="258"/>
      <c r="FI72" s="259">
        <f>SUM(FI62:FI70)</f>
        <v>54</v>
      </c>
      <c r="FJ72" s="260"/>
      <c r="FK72" s="261"/>
      <c r="FL72" s="262"/>
      <c r="FM72" s="259">
        <f>SUM(FM62:FM71)</f>
        <v>5</v>
      </c>
      <c r="FN72" s="263"/>
      <c r="FO72" s="219"/>
      <c r="FP72" s="205" t="s">
        <v>95</v>
      </c>
      <c r="FQ72" s="246">
        <f>SUM(FQ62:FQ70)</f>
        <v>2932</v>
      </c>
      <c r="FR72" s="238">
        <f>SUM(FR62:FR70)</f>
        <v>3024</v>
      </c>
      <c r="FS72" s="239">
        <f>SUM(FS62:FS70)</f>
        <v>35</v>
      </c>
      <c r="FT72" s="247" t="s">
        <v>95</v>
      </c>
      <c r="FU72" s="252"/>
      <c r="FV72" s="241" t="s">
        <v>96</v>
      </c>
      <c r="FW72" s="211"/>
      <c r="FX72" s="258"/>
      <c r="FY72" s="258"/>
      <c r="FZ72" s="259">
        <f>SUM(FZ62:FZ70)</f>
        <v>0</v>
      </c>
      <c r="GA72" s="260"/>
      <c r="GB72" s="261"/>
      <c r="GC72" s="262"/>
      <c r="GD72" s="259">
        <f>SUM(GD62:GD71)</f>
        <v>0</v>
      </c>
      <c r="GE72" s="263"/>
      <c r="GF72" s="219"/>
      <c r="GG72" s="205" t="s">
        <v>95</v>
      </c>
      <c r="GH72" s="246">
        <f>SUM(GH62:GH70)</f>
        <v>2932</v>
      </c>
      <c r="GI72" s="238">
        <f>SUM(GI62:GI70)</f>
        <v>3024</v>
      </c>
      <c r="GJ72" s="239">
        <f>SUM(GJ62:GJ70)</f>
        <v>35</v>
      </c>
      <c r="GK72" s="247" t="s">
        <v>95</v>
      </c>
      <c r="GL72" s="252"/>
      <c r="GM72" s="241" t="s">
        <v>96</v>
      </c>
      <c r="GN72" s="211"/>
      <c r="GO72" s="258"/>
      <c r="GP72" s="258"/>
      <c r="GQ72" s="259">
        <f>SUM(GQ62:GQ70)</f>
        <v>49</v>
      </c>
      <c r="GR72" s="260"/>
      <c r="GS72" s="261"/>
      <c r="GT72" s="262"/>
      <c r="GU72" s="259">
        <f>SUM(GU62:GU71)</f>
        <v>14</v>
      </c>
      <c r="GV72" s="264"/>
      <c r="GW72" s="224"/>
    </row>
    <row r="73" spans="1:205" s="225" customFormat="1" ht="4.95" customHeight="1" thickBot="1">
      <c r="A73" s="204"/>
      <c r="B73" s="228"/>
      <c r="C73" s="229"/>
      <c r="D73" s="229"/>
      <c r="E73" s="229"/>
      <c r="F73" s="265"/>
      <c r="G73" s="252"/>
      <c r="H73" s="253"/>
      <c r="I73" s="253"/>
      <c r="J73" s="254"/>
      <c r="K73" s="254"/>
      <c r="L73" s="266"/>
      <c r="M73" s="267"/>
      <c r="N73" s="267"/>
      <c r="O73" s="267"/>
      <c r="P73" s="268"/>
      <c r="Q73" s="269"/>
      <c r="R73" s="219"/>
      <c r="S73" s="228"/>
      <c r="T73" s="229"/>
      <c r="U73" s="229"/>
      <c r="V73" s="229"/>
      <c r="W73" s="229"/>
      <c r="X73" s="252"/>
      <c r="Y73" s="253"/>
      <c r="Z73" s="253"/>
      <c r="AA73" s="254"/>
      <c r="AB73" s="254"/>
      <c r="AC73" s="266"/>
      <c r="AD73" s="267"/>
      <c r="AE73" s="267"/>
      <c r="AF73" s="267"/>
      <c r="AG73" s="268"/>
      <c r="AH73" s="269"/>
      <c r="AI73" s="219"/>
      <c r="AJ73" s="228"/>
      <c r="AK73" s="229"/>
      <c r="AL73" s="229"/>
      <c r="AM73" s="229"/>
      <c r="AN73" s="229"/>
      <c r="AO73" s="252"/>
      <c r="AP73" s="253"/>
      <c r="AQ73" s="253"/>
      <c r="AR73" s="254"/>
      <c r="AS73" s="254"/>
      <c r="AT73" s="266"/>
      <c r="AU73" s="267"/>
      <c r="AV73" s="267"/>
      <c r="AW73" s="267"/>
      <c r="AX73" s="268"/>
      <c r="AY73" s="269"/>
      <c r="AZ73" s="219"/>
      <c r="BA73" s="228"/>
      <c r="BB73" s="229"/>
      <c r="BC73" s="229"/>
      <c r="BD73" s="229"/>
      <c r="BE73" s="229"/>
      <c r="BF73" s="252"/>
      <c r="BG73" s="253"/>
      <c r="BH73" s="253"/>
      <c r="BI73" s="254"/>
      <c r="BJ73" s="254"/>
      <c r="BK73" s="266"/>
      <c r="BL73" s="267"/>
      <c r="BM73" s="267"/>
      <c r="BN73" s="267"/>
      <c r="BO73" s="268"/>
      <c r="BP73" s="269"/>
      <c r="BQ73" s="219"/>
      <c r="BR73" s="228"/>
      <c r="BS73" s="229"/>
      <c r="BT73" s="229"/>
      <c r="BU73" s="229"/>
      <c r="BV73" s="229"/>
      <c r="BW73" s="252"/>
      <c r="BX73" s="253"/>
      <c r="BY73" s="253"/>
      <c r="BZ73" s="254"/>
      <c r="CA73" s="254"/>
      <c r="CB73" s="266"/>
      <c r="CC73" s="267"/>
      <c r="CD73" s="267"/>
      <c r="CE73" s="267"/>
      <c r="CF73" s="268"/>
      <c r="CG73" s="269"/>
      <c r="CH73" s="219"/>
      <c r="CI73" s="228"/>
      <c r="CJ73" s="229"/>
      <c r="CK73" s="229"/>
      <c r="CL73" s="229"/>
      <c r="CM73" s="229"/>
      <c r="CN73" s="252"/>
      <c r="CO73" s="253"/>
      <c r="CP73" s="253"/>
      <c r="CQ73" s="254"/>
      <c r="CR73" s="254"/>
      <c r="CS73" s="266"/>
      <c r="CT73" s="267"/>
      <c r="CU73" s="267"/>
      <c r="CV73" s="267"/>
      <c r="CW73" s="268"/>
      <c r="CX73" s="269"/>
      <c r="CY73" s="219"/>
      <c r="CZ73" s="228"/>
      <c r="DA73" s="229"/>
      <c r="DB73" s="229"/>
      <c r="DC73" s="229"/>
      <c r="DD73" s="229"/>
      <c r="DE73" s="252"/>
      <c r="DF73" s="253"/>
      <c r="DG73" s="253"/>
      <c r="DH73" s="254"/>
      <c r="DI73" s="254"/>
      <c r="DJ73" s="266"/>
      <c r="DK73" s="267"/>
      <c r="DL73" s="267"/>
      <c r="DM73" s="267"/>
      <c r="DN73" s="268"/>
      <c r="DO73" s="269"/>
      <c r="DP73" s="219"/>
      <c r="DQ73" s="228"/>
      <c r="DR73" s="229"/>
      <c r="DS73" s="229"/>
      <c r="DT73" s="229"/>
      <c r="DU73" s="229"/>
      <c r="DV73" s="252"/>
      <c r="DW73" s="253"/>
      <c r="DX73" s="253"/>
      <c r="DY73" s="254"/>
      <c r="DZ73" s="254"/>
      <c r="EA73" s="266"/>
      <c r="EB73" s="267"/>
      <c r="EC73" s="267"/>
      <c r="ED73" s="267"/>
      <c r="EE73" s="268"/>
      <c r="EF73" s="269"/>
      <c r="EG73" s="219"/>
      <c r="EH73" s="228"/>
      <c r="EI73" s="229"/>
      <c r="EJ73" s="229"/>
      <c r="EK73" s="229"/>
      <c r="EL73" s="229"/>
      <c r="EM73" s="252"/>
      <c r="EN73" s="253"/>
      <c r="EO73" s="253"/>
      <c r="EP73" s="254"/>
      <c r="EQ73" s="254"/>
      <c r="ER73" s="266"/>
      <c r="ES73" s="267"/>
      <c r="ET73" s="267"/>
      <c r="EU73" s="267"/>
      <c r="EV73" s="268"/>
      <c r="EW73" s="269"/>
      <c r="EX73" s="219"/>
      <c r="EY73" s="228"/>
      <c r="EZ73" s="229"/>
      <c r="FA73" s="229"/>
      <c r="FB73" s="229"/>
      <c r="FC73" s="229"/>
      <c r="FD73" s="252"/>
      <c r="FE73" s="253"/>
      <c r="FF73" s="253"/>
      <c r="FG73" s="254"/>
      <c r="FH73" s="254"/>
      <c r="FI73" s="266"/>
      <c r="FJ73" s="267"/>
      <c r="FK73" s="267"/>
      <c r="FL73" s="267"/>
      <c r="FM73" s="268"/>
      <c r="FN73" s="269"/>
      <c r="FO73" s="219"/>
      <c r="FP73" s="228"/>
      <c r="FQ73" s="229"/>
      <c r="FR73" s="229"/>
      <c r="FS73" s="229"/>
      <c r="FT73" s="229"/>
      <c r="FU73" s="252"/>
      <c r="FV73" s="253"/>
      <c r="FW73" s="253"/>
      <c r="FX73" s="254"/>
      <c r="FY73" s="254"/>
      <c r="FZ73" s="266"/>
      <c r="GA73" s="267"/>
      <c r="GB73" s="267"/>
      <c r="GC73" s="267"/>
      <c r="GD73" s="268"/>
      <c r="GE73" s="269"/>
      <c r="GF73" s="219"/>
      <c r="GG73" s="228"/>
      <c r="GH73" s="229"/>
      <c r="GI73" s="229"/>
      <c r="GJ73" s="229"/>
      <c r="GK73" s="229"/>
      <c r="GL73" s="252"/>
      <c r="GM73" s="253"/>
      <c r="GN73" s="253"/>
      <c r="GO73" s="254"/>
      <c r="GP73" s="254"/>
      <c r="GQ73" s="266"/>
      <c r="GR73" s="267"/>
      <c r="GS73" s="267"/>
      <c r="GT73" s="267"/>
      <c r="GU73" s="268"/>
      <c r="GV73" s="264"/>
      <c r="GW73" s="224"/>
    </row>
    <row r="74" spans="1:205" s="225" customFormat="1" ht="18" customHeight="1" thickBot="1">
      <c r="A74" s="204"/>
      <c r="B74" s="205" t="s">
        <v>55</v>
      </c>
      <c r="C74" s="238">
        <f>C60+C72</f>
        <v>6011</v>
      </c>
      <c r="D74" s="238">
        <f>D60+D72</f>
        <v>6453</v>
      </c>
      <c r="E74" s="239">
        <f>E60+E72</f>
        <v>71</v>
      </c>
      <c r="F74" s="240" t="s">
        <v>97</v>
      </c>
      <c r="G74" s="209"/>
      <c r="H74" s="270" t="s">
        <v>9</v>
      </c>
      <c r="I74" s="271"/>
      <c r="J74" s="272"/>
      <c r="K74" s="272"/>
      <c r="L74" s="273">
        <f>L72+L60</f>
        <v>100</v>
      </c>
      <c r="M74" s="260"/>
      <c r="N74" s="261"/>
      <c r="O74" s="262"/>
      <c r="P74" s="274">
        <f>P60+P72</f>
        <v>30</v>
      </c>
      <c r="Q74" s="263"/>
      <c r="R74" s="219"/>
      <c r="S74" s="205" t="s">
        <v>55</v>
      </c>
      <c r="T74" s="246">
        <f>T60+T72</f>
        <v>6011</v>
      </c>
      <c r="U74" s="238">
        <f>U60+U72</f>
        <v>6453</v>
      </c>
      <c r="V74" s="239">
        <f>V60+V72</f>
        <v>71</v>
      </c>
      <c r="W74" s="247" t="s">
        <v>97</v>
      </c>
      <c r="X74" s="209"/>
      <c r="Y74" s="270" t="s">
        <v>9</v>
      </c>
      <c r="Z74" s="271"/>
      <c r="AA74" s="272"/>
      <c r="AB74" s="272"/>
      <c r="AC74" s="273">
        <f>AC72+AC60</f>
        <v>0</v>
      </c>
      <c r="AD74" s="260"/>
      <c r="AE74" s="261"/>
      <c r="AF74" s="262"/>
      <c r="AG74" s="274">
        <f>AG60+AG72</f>
        <v>0</v>
      </c>
      <c r="AH74" s="263"/>
      <c r="AI74" s="219"/>
      <c r="AJ74" s="205" t="s">
        <v>55</v>
      </c>
      <c r="AK74" s="246">
        <f>AK60+AK72</f>
        <v>6011</v>
      </c>
      <c r="AL74" s="238">
        <f>AL60+AL72</f>
        <v>6453</v>
      </c>
      <c r="AM74" s="239">
        <f>AM60+AM72</f>
        <v>71</v>
      </c>
      <c r="AN74" s="247" t="s">
        <v>97</v>
      </c>
      <c r="AO74" s="209"/>
      <c r="AP74" s="270" t="s">
        <v>9</v>
      </c>
      <c r="AQ74" s="271"/>
      <c r="AR74" s="272"/>
      <c r="AS74" s="272"/>
      <c r="AT74" s="273">
        <f>AT72+AT60</f>
        <v>96</v>
      </c>
      <c r="AU74" s="260"/>
      <c r="AV74" s="261"/>
      <c r="AW74" s="262"/>
      <c r="AX74" s="274">
        <f>AX60+AX72</f>
        <v>23</v>
      </c>
      <c r="AY74" s="263"/>
      <c r="AZ74" s="219"/>
      <c r="BA74" s="205" t="s">
        <v>55</v>
      </c>
      <c r="BB74" s="246">
        <f>BB60+BB72</f>
        <v>6011</v>
      </c>
      <c r="BC74" s="238">
        <f>BC60+BC72</f>
        <v>6453</v>
      </c>
      <c r="BD74" s="239">
        <f>BD60+BD72</f>
        <v>71</v>
      </c>
      <c r="BE74" s="247" t="s">
        <v>97</v>
      </c>
      <c r="BF74" s="209"/>
      <c r="BG74" s="270" t="s">
        <v>9</v>
      </c>
      <c r="BH74" s="271"/>
      <c r="BI74" s="272"/>
      <c r="BJ74" s="272"/>
      <c r="BK74" s="273">
        <f>BK72+BK60</f>
        <v>0</v>
      </c>
      <c r="BL74" s="260"/>
      <c r="BM74" s="261"/>
      <c r="BN74" s="262"/>
      <c r="BO74" s="274">
        <f>BO60+BO72</f>
        <v>0</v>
      </c>
      <c r="BP74" s="263"/>
      <c r="BQ74" s="219"/>
      <c r="BR74" s="205" t="s">
        <v>55</v>
      </c>
      <c r="BS74" s="246">
        <f>BS60+BS72</f>
        <v>6011</v>
      </c>
      <c r="BT74" s="238">
        <f>BT60+BT72</f>
        <v>6453</v>
      </c>
      <c r="BU74" s="239">
        <f>BU60+BU72</f>
        <v>71</v>
      </c>
      <c r="BV74" s="247" t="s">
        <v>97</v>
      </c>
      <c r="BW74" s="209"/>
      <c r="BX74" s="270" t="s">
        <v>9</v>
      </c>
      <c r="BY74" s="271"/>
      <c r="BZ74" s="272"/>
      <c r="CA74" s="272"/>
      <c r="CB74" s="273">
        <f>CB72+CB60</f>
        <v>92</v>
      </c>
      <c r="CC74" s="260"/>
      <c r="CD74" s="261"/>
      <c r="CE74" s="262"/>
      <c r="CF74" s="274">
        <f>CF60+CF72</f>
        <v>31</v>
      </c>
      <c r="CG74" s="263"/>
      <c r="CH74" s="219"/>
      <c r="CI74" s="205" t="s">
        <v>55</v>
      </c>
      <c r="CJ74" s="246">
        <f>CJ60+CJ72</f>
        <v>6011</v>
      </c>
      <c r="CK74" s="238">
        <f>CK60+CK72</f>
        <v>6453</v>
      </c>
      <c r="CL74" s="239">
        <f>CL60+CL72</f>
        <v>71</v>
      </c>
      <c r="CM74" s="247" t="s">
        <v>97</v>
      </c>
      <c r="CN74" s="209"/>
      <c r="CO74" s="270" t="s">
        <v>9</v>
      </c>
      <c r="CP74" s="271"/>
      <c r="CQ74" s="272"/>
      <c r="CR74" s="272"/>
      <c r="CS74" s="273">
        <f>CS72+CS60</f>
        <v>117</v>
      </c>
      <c r="CT74" s="260"/>
      <c r="CU74" s="261"/>
      <c r="CV74" s="262"/>
      <c r="CW74" s="274">
        <f>CW60+CW72</f>
        <v>14</v>
      </c>
      <c r="CX74" s="263"/>
      <c r="CY74" s="219"/>
      <c r="CZ74" s="205" t="s">
        <v>55</v>
      </c>
      <c r="DA74" s="246">
        <f>DA60+DA72</f>
        <v>6011</v>
      </c>
      <c r="DB74" s="238">
        <f>DB60+DB72</f>
        <v>6453</v>
      </c>
      <c r="DC74" s="239">
        <f>DC60+DC72</f>
        <v>71</v>
      </c>
      <c r="DD74" s="247" t="s">
        <v>97</v>
      </c>
      <c r="DE74" s="209"/>
      <c r="DF74" s="270" t="s">
        <v>9</v>
      </c>
      <c r="DG74" s="271"/>
      <c r="DH74" s="272"/>
      <c r="DI74" s="272"/>
      <c r="DJ74" s="273">
        <f>DJ72+DJ60</f>
        <v>103</v>
      </c>
      <c r="DK74" s="260"/>
      <c r="DL74" s="261"/>
      <c r="DM74" s="262"/>
      <c r="DN74" s="274">
        <f>DN60+DN72</f>
        <v>28</v>
      </c>
      <c r="DO74" s="263"/>
      <c r="DP74" s="219"/>
      <c r="DQ74" s="205" t="s">
        <v>55</v>
      </c>
      <c r="DR74" s="246">
        <f>DR60+DR72</f>
        <v>6011</v>
      </c>
      <c r="DS74" s="238">
        <f>DS60+DS72</f>
        <v>6453</v>
      </c>
      <c r="DT74" s="239">
        <f>DT60+DT72</f>
        <v>71</v>
      </c>
      <c r="DU74" s="247" t="s">
        <v>97</v>
      </c>
      <c r="DV74" s="209"/>
      <c r="DW74" s="270" t="s">
        <v>9</v>
      </c>
      <c r="DX74" s="271"/>
      <c r="DY74" s="272"/>
      <c r="DZ74" s="272"/>
      <c r="EA74" s="273">
        <f>EA72+EA60</f>
        <v>107</v>
      </c>
      <c r="EB74" s="260"/>
      <c r="EC74" s="261"/>
      <c r="ED74" s="262"/>
      <c r="EE74" s="274">
        <f>EE60+EE72</f>
        <v>21</v>
      </c>
      <c r="EF74" s="263"/>
      <c r="EG74" s="219"/>
      <c r="EH74" s="205" t="s">
        <v>55</v>
      </c>
      <c r="EI74" s="246">
        <f>EI60+EI72</f>
        <v>6011</v>
      </c>
      <c r="EJ74" s="238">
        <f>EJ60+EJ72</f>
        <v>6453</v>
      </c>
      <c r="EK74" s="239">
        <f>EK60+EK72</f>
        <v>71</v>
      </c>
      <c r="EL74" s="247" t="s">
        <v>97</v>
      </c>
      <c r="EM74" s="209"/>
      <c r="EN74" s="270" t="s">
        <v>9</v>
      </c>
      <c r="EO74" s="271"/>
      <c r="EP74" s="272"/>
      <c r="EQ74" s="272"/>
      <c r="ER74" s="273">
        <f>ER72+ER60</f>
        <v>106</v>
      </c>
      <c r="ES74" s="260"/>
      <c r="ET74" s="261"/>
      <c r="EU74" s="262"/>
      <c r="EV74" s="274">
        <f>EV60+EV72</f>
        <v>16</v>
      </c>
      <c r="EW74" s="263"/>
      <c r="EX74" s="219"/>
      <c r="EY74" s="205" t="s">
        <v>55</v>
      </c>
      <c r="EZ74" s="246">
        <f>EZ60+EZ72</f>
        <v>6011</v>
      </c>
      <c r="FA74" s="238">
        <f>FA60+FA72</f>
        <v>6453</v>
      </c>
      <c r="FB74" s="239">
        <f>FB60+FB72</f>
        <v>71</v>
      </c>
      <c r="FC74" s="247" t="s">
        <v>97</v>
      </c>
      <c r="FD74" s="209"/>
      <c r="FE74" s="270" t="s">
        <v>9</v>
      </c>
      <c r="FF74" s="271"/>
      <c r="FG74" s="272"/>
      <c r="FH74" s="272"/>
      <c r="FI74" s="273">
        <f>FI72+FI60</f>
        <v>101</v>
      </c>
      <c r="FJ74" s="260"/>
      <c r="FK74" s="261"/>
      <c r="FL74" s="262"/>
      <c r="FM74" s="274">
        <f>FM60+FM72</f>
        <v>18</v>
      </c>
      <c r="FN74" s="263"/>
      <c r="FO74" s="219"/>
      <c r="FP74" s="205" t="s">
        <v>55</v>
      </c>
      <c r="FQ74" s="246">
        <f>FQ60+FQ72</f>
        <v>6011</v>
      </c>
      <c r="FR74" s="238">
        <f>FR60+FR72</f>
        <v>6453</v>
      </c>
      <c r="FS74" s="239">
        <f>FS60+FS72</f>
        <v>71</v>
      </c>
      <c r="FT74" s="247" t="s">
        <v>97</v>
      </c>
      <c r="FU74" s="209"/>
      <c r="FV74" s="270" t="s">
        <v>9</v>
      </c>
      <c r="FW74" s="271"/>
      <c r="FX74" s="272"/>
      <c r="FY74" s="272"/>
      <c r="FZ74" s="273">
        <f>FZ72+FZ60</f>
        <v>0</v>
      </c>
      <c r="GA74" s="260"/>
      <c r="GB74" s="261"/>
      <c r="GC74" s="262"/>
      <c r="GD74" s="274">
        <f>GD60+GD72</f>
        <v>0</v>
      </c>
      <c r="GE74" s="263"/>
      <c r="GF74" s="219"/>
      <c r="GG74" s="205" t="s">
        <v>55</v>
      </c>
      <c r="GH74" s="246">
        <f>GH60+GH72</f>
        <v>6011</v>
      </c>
      <c r="GI74" s="238">
        <f>GI60+GI72</f>
        <v>6453</v>
      </c>
      <c r="GJ74" s="239">
        <f>GJ60+GJ72</f>
        <v>71</v>
      </c>
      <c r="GK74" s="247" t="s">
        <v>97</v>
      </c>
      <c r="GL74" s="209"/>
      <c r="GM74" s="270" t="s">
        <v>9</v>
      </c>
      <c r="GN74" s="271"/>
      <c r="GO74" s="272"/>
      <c r="GP74" s="272"/>
      <c r="GQ74" s="273">
        <f>GQ72+GQ60</f>
        <v>98</v>
      </c>
      <c r="GR74" s="260"/>
      <c r="GS74" s="261"/>
      <c r="GT74" s="262"/>
      <c r="GU74" s="274">
        <f>GU60+GU72</f>
        <v>28</v>
      </c>
      <c r="GV74" s="264"/>
      <c r="GW74" s="224"/>
    </row>
    <row r="75" spans="1:205" ht="4.95" customHeight="1" thickBot="1">
      <c r="A75" s="22"/>
      <c r="B75" s="275"/>
      <c r="C75" s="276"/>
      <c r="D75" s="276"/>
      <c r="E75" s="150"/>
      <c r="F75" s="277"/>
      <c r="G75" s="278"/>
      <c r="H75" s="279"/>
      <c r="I75" s="279"/>
      <c r="J75" s="278"/>
      <c r="K75" s="278"/>
      <c r="L75" s="280"/>
      <c r="M75" s="281"/>
      <c r="N75" s="281"/>
      <c r="O75" s="281"/>
      <c r="P75" s="282"/>
      <c r="Q75" s="283"/>
      <c r="R75" s="140"/>
      <c r="S75" s="275"/>
      <c r="T75" s="276"/>
      <c r="U75" s="276"/>
      <c r="V75" s="150"/>
      <c r="W75" s="284"/>
      <c r="X75" s="278"/>
      <c r="Y75" s="279"/>
      <c r="Z75" s="279"/>
      <c r="AA75" s="278"/>
      <c r="AB75" s="278"/>
      <c r="AC75" s="280"/>
      <c r="AD75" s="281"/>
      <c r="AE75" s="281"/>
      <c r="AF75" s="281"/>
      <c r="AG75" s="282"/>
      <c r="AH75" s="283"/>
      <c r="AI75" s="140"/>
      <c r="AJ75" s="275"/>
      <c r="AK75" s="276"/>
      <c r="AL75" s="276"/>
      <c r="AM75" s="150"/>
      <c r="AN75" s="284"/>
      <c r="AO75" s="278"/>
      <c r="AP75" s="279"/>
      <c r="AQ75" s="279"/>
      <c r="AR75" s="278"/>
      <c r="AS75" s="278"/>
      <c r="AT75" s="280"/>
      <c r="AU75" s="281"/>
      <c r="AV75" s="281"/>
      <c r="AW75" s="281"/>
      <c r="AX75" s="282"/>
      <c r="AY75" s="283"/>
      <c r="AZ75" s="140"/>
      <c r="BA75" s="275"/>
      <c r="BB75" s="276"/>
      <c r="BC75" s="276"/>
      <c r="BD75" s="150"/>
      <c r="BE75" s="284"/>
      <c r="BF75" s="278"/>
      <c r="BG75" s="279"/>
      <c r="BH75" s="279"/>
      <c r="BI75" s="278"/>
      <c r="BJ75" s="278"/>
      <c r="BK75" s="280"/>
      <c r="BL75" s="281"/>
      <c r="BM75" s="281"/>
      <c r="BN75" s="281"/>
      <c r="BO75" s="282"/>
      <c r="BP75" s="283"/>
      <c r="BQ75" s="140"/>
      <c r="BR75" s="275"/>
      <c r="BS75" s="276"/>
      <c r="BT75" s="276"/>
      <c r="BU75" s="150"/>
      <c r="BV75" s="284"/>
      <c r="BW75" s="278"/>
      <c r="BX75" s="279"/>
      <c r="BY75" s="279"/>
      <c r="BZ75" s="278"/>
      <c r="CA75" s="278"/>
      <c r="CB75" s="280"/>
      <c r="CC75" s="281"/>
      <c r="CD75" s="281"/>
      <c r="CE75" s="281"/>
      <c r="CF75" s="282"/>
      <c r="CG75" s="283"/>
      <c r="CH75" s="140"/>
      <c r="CI75" s="275"/>
      <c r="CJ75" s="276"/>
      <c r="CK75" s="276"/>
      <c r="CL75" s="150"/>
      <c r="CM75" s="284"/>
      <c r="CN75" s="278"/>
      <c r="CO75" s="279"/>
      <c r="CP75" s="279"/>
      <c r="CQ75" s="278"/>
      <c r="CR75" s="278"/>
      <c r="CS75" s="280"/>
      <c r="CT75" s="281"/>
      <c r="CU75" s="281"/>
      <c r="CV75" s="281"/>
      <c r="CW75" s="282"/>
      <c r="CX75" s="283"/>
      <c r="CY75" s="140"/>
      <c r="CZ75" s="275"/>
      <c r="DA75" s="276"/>
      <c r="DB75" s="276"/>
      <c r="DC75" s="150"/>
      <c r="DD75" s="284"/>
      <c r="DE75" s="278"/>
      <c r="DF75" s="279"/>
      <c r="DG75" s="279"/>
      <c r="DH75" s="278"/>
      <c r="DI75" s="278"/>
      <c r="DJ75" s="280"/>
      <c r="DK75" s="281"/>
      <c r="DL75" s="281"/>
      <c r="DM75" s="281"/>
      <c r="DN75" s="282"/>
      <c r="DO75" s="283"/>
      <c r="DP75" s="140"/>
      <c r="DQ75" s="275"/>
      <c r="DR75" s="276"/>
      <c r="DS75" s="276"/>
      <c r="DT75" s="150"/>
      <c r="DU75" s="284"/>
      <c r="DV75" s="278"/>
      <c r="DW75" s="279"/>
      <c r="DX75" s="279"/>
      <c r="DY75" s="278"/>
      <c r="DZ75" s="278"/>
      <c r="EA75" s="280"/>
      <c r="EB75" s="281"/>
      <c r="EC75" s="281"/>
      <c r="ED75" s="281"/>
      <c r="EE75" s="282"/>
      <c r="EF75" s="283"/>
      <c r="EG75" s="140"/>
      <c r="EH75" s="275"/>
      <c r="EI75" s="276"/>
      <c r="EJ75" s="276"/>
      <c r="EK75" s="150"/>
      <c r="EL75" s="284"/>
      <c r="EM75" s="278"/>
      <c r="EN75" s="279"/>
      <c r="EO75" s="279"/>
      <c r="EP75" s="278"/>
      <c r="EQ75" s="278"/>
      <c r="ER75" s="280"/>
      <c r="ES75" s="281"/>
      <c r="ET75" s="281"/>
      <c r="EU75" s="281"/>
      <c r="EV75" s="282"/>
      <c r="EW75" s="283"/>
      <c r="EX75" s="140"/>
      <c r="EY75" s="275"/>
      <c r="EZ75" s="276"/>
      <c r="FA75" s="276"/>
      <c r="FB75" s="150"/>
      <c r="FC75" s="284"/>
      <c r="FD75" s="278"/>
      <c r="FE75" s="279"/>
      <c r="FF75" s="279"/>
      <c r="FG75" s="278"/>
      <c r="FH75" s="278"/>
      <c r="FI75" s="280"/>
      <c r="FJ75" s="281"/>
      <c r="FK75" s="281"/>
      <c r="FL75" s="281"/>
      <c r="FM75" s="282"/>
      <c r="FN75" s="283"/>
      <c r="FO75" s="140"/>
      <c r="FP75" s="275"/>
      <c r="FQ75" s="276"/>
      <c r="FR75" s="276"/>
      <c r="FS75" s="150"/>
      <c r="FT75" s="284"/>
      <c r="FU75" s="278"/>
      <c r="FV75" s="279"/>
      <c r="FW75" s="279"/>
      <c r="FX75" s="278"/>
      <c r="FY75" s="278"/>
      <c r="FZ75" s="280"/>
      <c r="GA75" s="281"/>
      <c r="GB75" s="281"/>
      <c r="GC75" s="281"/>
      <c r="GD75" s="282"/>
      <c r="GE75" s="283"/>
      <c r="GF75" s="140"/>
      <c r="GG75" s="275"/>
      <c r="GH75" s="276"/>
      <c r="GI75" s="276"/>
      <c r="GJ75" s="150"/>
      <c r="GK75" s="284"/>
      <c r="GL75" s="278"/>
      <c r="GM75" s="279"/>
      <c r="GN75" s="279"/>
      <c r="GO75" s="278"/>
      <c r="GP75" s="278"/>
      <c r="GQ75" s="280"/>
      <c r="GR75" s="281"/>
      <c r="GS75" s="281"/>
      <c r="GT75" s="281"/>
      <c r="GU75" s="282"/>
      <c r="GV75" s="285"/>
      <c r="GW75" s="22"/>
    </row>
    <row r="76" spans="1:205" ht="18" customHeight="1" thickBot="1">
      <c r="A76" s="22"/>
      <c r="B76" s="286"/>
      <c r="C76" s="150"/>
      <c r="D76" s="278"/>
      <c r="E76" s="150"/>
      <c r="F76" s="287" t="s">
        <v>98</v>
      </c>
      <c r="G76" s="150"/>
      <c r="H76" s="288" t="s">
        <v>99</v>
      </c>
      <c r="I76" s="288"/>
      <c r="J76" s="278"/>
      <c r="K76" s="278"/>
      <c r="L76" s="289">
        <f>L74-L46</f>
        <v>77</v>
      </c>
      <c r="M76" s="290">
        <f>M74-M48</f>
        <v>0</v>
      </c>
      <c r="N76" s="290">
        <f>N74-N48</f>
        <v>0</v>
      </c>
      <c r="O76" s="290">
        <f>O74-O48</f>
        <v>0</v>
      </c>
      <c r="P76" s="327"/>
      <c r="Q76" s="269"/>
      <c r="R76" s="140"/>
      <c r="S76" s="286"/>
      <c r="T76" s="150"/>
      <c r="U76" s="278"/>
      <c r="V76" s="150"/>
      <c r="W76" s="291" t="s">
        <v>98</v>
      </c>
      <c r="X76" s="150"/>
      <c r="Y76" s="288" t="s">
        <v>99</v>
      </c>
      <c r="Z76" s="288"/>
      <c r="AA76" s="278"/>
      <c r="AB76" s="278"/>
      <c r="AC76" s="289">
        <f>AC74-AC46</f>
        <v>-18</v>
      </c>
      <c r="AD76" s="290">
        <f>AD74-AD48</f>
        <v>0</v>
      </c>
      <c r="AE76" s="290">
        <f>AE74-AE48</f>
        <v>0</v>
      </c>
      <c r="AF76" s="290">
        <f>AF74-AF48</f>
        <v>0</v>
      </c>
      <c r="AG76" s="327"/>
      <c r="AH76" s="269"/>
      <c r="AI76" s="140"/>
      <c r="AJ76" s="286"/>
      <c r="AK76" s="150"/>
      <c r="AL76" s="278"/>
      <c r="AM76" s="150"/>
      <c r="AN76" s="291" t="s">
        <v>98</v>
      </c>
      <c r="AO76" s="150"/>
      <c r="AP76" s="288" t="s">
        <v>99</v>
      </c>
      <c r="AQ76" s="288"/>
      <c r="AR76" s="278"/>
      <c r="AS76" s="278"/>
      <c r="AT76" s="289">
        <f>AT74-AT46</f>
        <v>84</v>
      </c>
      <c r="AU76" s="290">
        <f>AU74-AU48</f>
        <v>0</v>
      </c>
      <c r="AV76" s="290">
        <f>AV74-AV48</f>
        <v>0</v>
      </c>
      <c r="AW76" s="290">
        <f>AW74-AW48</f>
        <v>0</v>
      </c>
      <c r="AX76" s="327"/>
      <c r="AY76" s="269"/>
      <c r="AZ76" s="140"/>
      <c r="BA76" s="286"/>
      <c r="BB76" s="150"/>
      <c r="BC76" s="278"/>
      <c r="BD76" s="150"/>
      <c r="BE76" s="291" t="s">
        <v>98</v>
      </c>
      <c r="BF76" s="150"/>
      <c r="BG76" s="288" t="s">
        <v>99</v>
      </c>
      <c r="BH76" s="288"/>
      <c r="BI76" s="278"/>
      <c r="BJ76" s="278"/>
      <c r="BK76" s="289">
        <f>BK74-BK46</f>
        <v>-24</v>
      </c>
      <c r="BL76" s="290">
        <f>BL74-BL48</f>
        <v>0</v>
      </c>
      <c r="BM76" s="290">
        <f>BM74-BM48</f>
        <v>0</v>
      </c>
      <c r="BN76" s="290">
        <f>BN74-BN48</f>
        <v>0</v>
      </c>
      <c r="BO76" s="290"/>
      <c r="BP76" s="269"/>
      <c r="BQ76" s="140"/>
      <c r="BR76" s="286"/>
      <c r="BS76" s="150"/>
      <c r="BT76" s="278"/>
      <c r="BU76" s="150"/>
      <c r="BV76" s="291" t="s">
        <v>98</v>
      </c>
      <c r="BW76" s="150"/>
      <c r="BX76" s="288" t="s">
        <v>99</v>
      </c>
      <c r="BY76" s="288"/>
      <c r="BZ76" s="278"/>
      <c r="CA76" s="278"/>
      <c r="CB76" s="289">
        <f>CB74-CB46</f>
        <v>76</v>
      </c>
      <c r="CC76" s="290">
        <f>CC74-CC48</f>
        <v>0</v>
      </c>
      <c r="CD76" s="290">
        <f>CD74-CD48</f>
        <v>0</v>
      </c>
      <c r="CE76" s="290">
        <f>CE74-CE48</f>
        <v>0</v>
      </c>
      <c r="CF76" s="290"/>
      <c r="CG76" s="269"/>
      <c r="CH76" s="140"/>
      <c r="CI76" s="286"/>
      <c r="CJ76" s="150"/>
      <c r="CK76" s="278"/>
      <c r="CL76" s="150"/>
      <c r="CM76" s="291" t="s">
        <v>98</v>
      </c>
      <c r="CN76" s="150"/>
      <c r="CO76" s="288" t="s">
        <v>99</v>
      </c>
      <c r="CP76" s="288"/>
      <c r="CQ76" s="278"/>
      <c r="CR76" s="278"/>
      <c r="CS76" s="289">
        <f>CS74-CS46</f>
        <v>99</v>
      </c>
      <c r="CT76" s="290">
        <f>CT74-CT48</f>
        <v>0</v>
      </c>
      <c r="CU76" s="290">
        <f>CU74-CU48</f>
        <v>0</v>
      </c>
      <c r="CV76" s="290">
        <f>CV74-CV48</f>
        <v>0</v>
      </c>
      <c r="CW76" s="327"/>
      <c r="CX76" s="269"/>
      <c r="CY76" s="140"/>
      <c r="CZ76" s="286"/>
      <c r="DA76" s="150"/>
      <c r="DB76" s="278"/>
      <c r="DC76" s="150"/>
      <c r="DD76" s="291" t="s">
        <v>98</v>
      </c>
      <c r="DE76" s="150"/>
      <c r="DF76" s="288" t="s">
        <v>99</v>
      </c>
      <c r="DG76" s="288"/>
      <c r="DH76" s="278"/>
      <c r="DI76" s="278"/>
      <c r="DJ76" s="289">
        <f>DJ74-DJ46</f>
        <v>82</v>
      </c>
      <c r="DK76" s="290">
        <f>DK74-DK48</f>
        <v>0</v>
      </c>
      <c r="DL76" s="290">
        <f>DL74-DL48</f>
        <v>0</v>
      </c>
      <c r="DM76" s="290">
        <f>DM74-DM48</f>
        <v>0</v>
      </c>
      <c r="DN76" s="290"/>
      <c r="DO76" s="269"/>
      <c r="DP76" s="140"/>
      <c r="DQ76" s="286"/>
      <c r="DR76" s="150"/>
      <c r="DS76" s="278"/>
      <c r="DT76" s="150"/>
      <c r="DU76" s="291" t="s">
        <v>98</v>
      </c>
      <c r="DV76" s="150"/>
      <c r="DW76" s="288" t="s">
        <v>99</v>
      </c>
      <c r="DX76" s="288"/>
      <c r="DY76" s="278"/>
      <c r="DZ76" s="278"/>
      <c r="EA76" s="289">
        <f>EA74-EA46</f>
        <v>86</v>
      </c>
      <c r="EB76" s="290">
        <f>EB74-EB48</f>
        <v>0</v>
      </c>
      <c r="EC76" s="290">
        <f>EC74-EC48</f>
        <v>0</v>
      </c>
      <c r="ED76" s="290">
        <f>ED74-ED48</f>
        <v>0</v>
      </c>
      <c r="EE76" s="290"/>
      <c r="EF76" s="269"/>
      <c r="EG76" s="140"/>
      <c r="EH76" s="286"/>
      <c r="EI76" s="150"/>
      <c r="EJ76" s="278"/>
      <c r="EK76" s="150"/>
      <c r="EL76" s="291" t="s">
        <v>98</v>
      </c>
      <c r="EM76" s="150"/>
      <c r="EN76" s="288" t="s">
        <v>99</v>
      </c>
      <c r="EO76" s="288"/>
      <c r="EP76" s="278"/>
      <c r="EQ76" s="278"/>
      <c r="ER76" s="289">
        <f>ER74-ER46</f>
        <v>91</v>
      </c>
      <c r="ES76" s="290">
        <f>ES74-ES48</f>
        <v>0</v>
      </c>
      <c r="ET76" s="290">
        <f>ET74-ET48</f>
        <v>0</v>
      </c>
      <c r="EU76" s="290">
        <f>EU74-EU48</f>
        <v>0</v>
      </c>
      <c r="EV76" s="290"/>
      <c r="EW76" s="269"/>
      <c r="EX76" s="140"/>
      <c r="EY76" s="286"/>
      <c r="EZ76" s="150"/>
      <c r="FA76" s="278"/>
      <c r="FB76" s="150"/>
      <c r="FC76" s="291" t="s">
        <v>98</v>
      </c>
      <c r="FD76" s="150"/>
      <c r="FE76" s="288" t="s">
        <v>99</v>
      </c>
      <c r="FF76" s="288"/>
      <c r="FG76" s="278"/>
      <c r="FH76" s="278"/>
      <c r="FI76" s="289">
        <f>FI74-FI46</f>
        <v>89</v>
      </c>
      <c r="FJ76" s="290">
        <f>FJ74-FJ48</f>
        <v>0</v>
      </c>
      <c r="FK76" s="290">
        <f>FK74-FK48</f>
        <v>0</v>
      </c>
      <c r="FL76" s="290">
        <f>FL74-FL48</f>
        <v>0</v>
      </c>
      <c r="FM76" s="327"/>
      <c r="FN76" s="269"/>
      <c r="FO76" s="140"/>
      <c r="FP76" s="286"/>
      <c r="FQ76" s="150"/>
      <c r="FR76" s="278"/>
      <c r="FS76" s="150"/>
      <c r="FT76" s="291" t="s">
        <v>98</v>
      </c>
      <c r="FU76" s="150"/>
      <c r="FV76" s="288" t="s">
        <v>99</v>
      </c>
      <c r="FW76" s="288"/>
      <c r="FX76" s="278"/>
      <c r="FY76" s="278"/>
      <c r="FZ76" s="289">
        <f>FZ74-FZ46</f>
        <v>-28</v>
      </c>
      <c r="GA76" s="290">
        <f>GA74-GA48</f>
        <v>0</v>
      </c>
      <c r="GB76" s="290">
        <f>GB74-GB48</f>
        <v>0</v>
      </c>
      <c r="GC76" s="290">
        <f>GC74-GC48</f>
        <v>0</v>
      </c>
      <c r="GD76" s="290"/>
      <c r="GE76" s="269"/>
      <c r="GF76" s="140"/>
      <c r="GG76" s="286"/>
      <c r="GH76" s="150"/>
      <c r="GI76" s="278"/>
      <c r="GJ76" s="150"/>
      <c r="GK76" s="291" t="s">
        <v>98</v>
      </c>
      <c r="GL76" s="150"/>
      <c r="GM76" s="288" t="s">
        <v>99</v>
      </c>
      <c r="GN76" s="288"/>
      <c r="GO76" s="278"/>
      <c r="GP76" s="278"/>
      <c r="GQ76" s="289">
        <f>GQ74-GQ46</f>
        <v>79</v>
      </c>
      <c r="GR76" s="290">
        <f>GR74-GR48</f>
        <v>0</v>
      </c>
      <c r="GS76" s="290">
        <f>GS74-GS48</f>
        <v>0</v>
      </c>
      <c r="GT76" s="290">
        <f>GT74-GT48</f>
        <v>0</v>
      </c>
      <c r="GU76" s="327"/>
      <c r="GV76" s="264"/>
      <c r="GW76" s="22"/>
    </row>
    <row r="77" spans="1:205" ht="3.25" customHeight="1">
      <c r="A77" s="22"/>
      <c r="B77" s="286"/>
      <c r="C77" s="150"/>
      <c r="D77" s="150"/>
      <c r="E77" s="150"/>
      <c r="F77" s="164"/>
      <c r="G77" s="150"/>
      <c r="H77" s="292"/>
      <c r="I77" s="292"/>
      <c r="J77" s="150"/>
      <c r="K77" s="150"/>
      <c r="L77" s="269"/>
      <c r="M77" s="293"/>
      <c r="N77" s="293"/>
      <c r="O77" s="293"/>
      <c r="P77" s="269"/>
      <c r="Q77" s="269"/>
      <c r="R77" s="140"/>
      <c r="S77" s="286"/>
      <c r="T77" s="150"/>
      <c r="U77" s="150"/>
      <c r="V77" s="150"/>
      <c r="W77" s="160"/>
      <c r="X77" s="150"/>
      <c r="Y77" s="292"/>
      <c r="Z77" s="292"/>
      <c r="AA77" s="150"/>
      <c r="AB77" s="150"/>
      <c r="AC77" s="269"/>
      <c r="AD77" s="293"/>
      <c r="AE77" s="293"/>
      <c r="AF77" s="293"/>
      <c r="AG77" s="269"/>
      <c r="AH77" s="269"/>
      <c r="AI77" s="140"/>
      <c r="AJ77" s="286"/>
      <c r="AK77" s="150"/>
      <c r="AL77" s="150"/>
      <c r="AM77" s="150"/>
      <c r="AN77" s="160"/>
      <c r="AO77" s="150"/>
      <c r="AP77" s="292"/>
      <c r="AQ77" s="292"/>
      <c r="AR77" s="150"/>
      <c r="AS77" s="150"/>
      <c r="AT77" s="269"/>
      <c r="AU77" s="293"/>
      <c r="AV77" s="293"/>
      <c r="AW77" s="293"/>
      <c r="AX77" s="269"/>
      <c r="AY77" s="269"/>
      <c r="AZ77" s="140"/>
      <c r="BA77" s="286"/>
      <c r="BB77" s="150"/>
      <c r="BC77" s="150"/>
      <c r="BD77" s="150"/>
      <c r="BE77" s="160"/>
      <c r="BF77" s="150"/>
      <c r="BG77" s="292"/>
      <c r="BH77" s="292"/>
      <c r="BI77" s="150"/>
      <c r="BJ77" s="150"/>
      <c r="BK77" s="269"/>
      <c r="BL77" s="293"/>
      <c r="BM77" s="293"/>
      <c r="BN77" s="293"/>
      <c r="BO77" s="269"/>
      <c r="BP77" s="269"/>
      <c r="BQ77" s="140"/>
      <c r="BR77" s="286"/>
      <c r="BS77" s="150"/>
      <c r="BT77" s="150"/>
      <c r="BU77" s="150"/>
      <c r="BV77" s="160"/>
      <c r="BW77" s="150"/>
      <c r="BX77" s="292"/>
      <c r="BY77" s="292"/>
      <c r="BZ77" s="150"/>
      <c r="CA77" s="150"/>
      <c r="CB77" s="269"/>
      <c r="CC77" s="293"/>
      <c r="CD77" s="293"/>
      <c r="CE77" s="293"/>
      <c r="CF77" s="269"/>
      <c r="CG77" s="269"/>
      <c r="CH77" s="140"/>
      <c r="CI77" s="286"/>
      <c r="CJ77" s="150"/>
      <c r="CK77" s="150"/>
      <c r="CL77" s="150"/>
      <c r="CM77" s="160"/>
      <c r="CN77" s="150"/>
      <c r="CO77" s="292"/>
      <c r="CP77" s="292"/>
      <c r="CQ77" s="150"/>
      <c r="CR77" s="150"/>
      <c r="CS77" s="269"/>
      <c r="CT77" s="293"/>
      <c r="CU77" s="293"/>
      <c r="CV77" s="293"/>
      <c r="CW77" s="269"/>
      <c r="CX77" s="269"/>
      <c r="CY77" s="140"/>
      <c r="CZ77" s="286"/>
      <c r="DA77" s="150"/>
      <c r="DB77" s="150"/>
      <c r="DC77" s="150"/>
      <c r="DD77" s="160"/>
      <c r="DE77" s="150"/>
      <c r="DF77" s="292"/>
      <c r="DG77" s="292"/>
      <c r="DH77" s="150"/>
      <c r="DI77" s="150"/>
      <c r="DJ77" s="269"/>
      <c r="DK77" s="293"/>
      <c r="DL77" s="293"/>
      <c r="DM77" s="293"/>
      <c r="DN77" s="269"/>
      <c r="DO77" s="269"/>
      <c r="DP77" s="140"/>
      <c r="DQ77" s="286"/>
      <c r="DR77" s="150"/>
      <c r="DS77" s="150"/>
      <c r="DT77" s="150"/>
      <c r="DU77" s="160"/>
      <c r="DV77" s="150"/>
      <c r="DW77" s="292"/>
      <c r="DX77" s="292"/>
      <c r="DY77" s="150"/>
      <c r="DZ77" s="150"/>
      <c r="EA77" s="269"/>
      <c r="EB77" s="293"/>
      <c r="EC77" s="293"/>
      <c r="ED77" s="293"/>
      <c r="EE77" s="269"/>
      <c r="EF77" s="269"/>
      <c r="EG77" s="140"/>
      <c r="EH77" s="286"/>
      <c r="EI77" s="150"/>
      <c r="EJ77" s="150"/>
      <c r="EK77" s="150"/>
      <c r="EL77" s="160"/>
      <c r="EM77" s="150"/>
      <c r="EN77" s="292"/>
      <c r="EO77" s="292"/>
      <c r="EP77" s="150"/>
      <c r="EQ77" s="150"/>
      <c r="ER77" s="269"/>
      <c r="ES77" s="293"/>
      <c r="ET77" s="293"/>
      <c r="EU77" s="293"/>
      <c r="EV77" s="269"/>
      <c r="EW77" s="269"/>
      <c r="EX77" s="140"/>
      <c r="EY77" s="286"/>
      <c r="EZ77" s="150"/>
      <c r="FA77" s="150"/>
      <c r="FB77" s="150"/>
      <c r="FC77" s="160"/>
      <c r="FD77" s="150"/>
      <c r="FE77" s="292"/>
      <c r="FF77" s="292"/>
      <c r="FG77" s="150"/>
      <c r="FH77" s="150"/>
      <c r="FI77" s="269"/>
      <c r="FJ77" s="293"/>
      <c r="FK77" s="293"/>
      <c r="FL77" s="293"/>
      <c r="FM77" s="269"/>
      <c r="FN77" s="269"/>
      <c r="FO77" s="140"/>
      <c r="FP77" s="286"/>
      <c r="FQ77" s="150"/>
      <c r="FR77" s="150"/>
      <c r="FS77" s="150"/>
      <c r="FT77" s="160"/>
      <c r="FU77" s="150"/>
      <c r="FV77" s="292"/>
      <c r="FW77" s="292"/>
      <c r="FX77" s="150"/>
      <c r="FY77" s="150"/>
      <c r="FZ77" s="269"/>
      <c r="GA77" s="293"/>
      <c r="GB77" s="293"/>
      <c r="GC77" s="293"/>
      <c r="GD77" s="269"/>
      <c r="GE77" s="269"/>
      <c r="GF77" s="140"/>
      <c r="GG77" s="286"/>
      <c r="GH77" s="150"/>
      <c r="GI77" s="150"/>
      <c r="GJ77" s="150"/>
      <c r="GK77" s="160"/>
      <c r="GL77" s="150"/>
      <c r="GM77" s="292"/>
      <c r="GN77" s="292"/>
      <c r="GO77" s="150"/>
      <c r="GP77" s="150"/>
      <c r="GQ77" s="269"/>
      <c r="GR77" s="293"/>
      <c r="GS77" s="293"/>
      <c r="GT77" s="293"/>
      <c r="GU77" s="269"/>
      <c r="GV77" s="264"/>
      <c r="GW77" s="22"/>
    </row>
    <row r="78" spans="1:205" ht="3.25" customHeight="1" thickBot="1">
      <c r="A78" s="22"/>
      <c r="B78" s="294"/>
      <c r="C78" s="295"/>
      <c r="D78" s="295"/>
      <c r="E78" s="295"/>
      <c r="F78" s="296"/>
      <c r="G78" s="295"/>
      <c r="H78" s="297"/>
      <c r="I78" s="297"/>
      <c r="J78" s="295"/>
      <c r="K78" s="295"/>
      <c r="L78" s="298"/>
      <c r="M78" s="295"/>
      <c r="N78" s="295"/>
      <c r="O78" s="295"/>
      <c r="P78" s="298"/>
      <c r="Q78" s="298"/>
      <c r="R78" s="299"/>
      <c r="S78" s="294"/>
      <c r="T78" s="295"/>
      <c r="U78" s="295"/>
      <c r="V78" s="295"/>
      <c r="W78" s="295"/>
      <c r="X78" s="295"/>
      <c r="Y78" s="297"/>
      <c r="Z78" s="297"/>
      <c r="AA78" s="295"/>
      <c r="AB78" s="295"/>
      <c r="AC78" s="298"/>
      <c r="AD78" s="295"/>
      <c r="AE78" s="295"/>
      <c r="AF78" s="295"/>
      <c r="AG78" s="298"/>
      <c r="AH78" s="298"/>
      <c r="AI78" s="299"/>
      <c r="AJ78" s="294"/>
      <c r="AK78" s="295"/>
      <c r="AL78" s="295"/>
      <c r="AM78" s="295"/>
      <c r="AN78" s="295"/>
      <c r="AO78" s="295"/>
      <c r="AP78" s="297"/>
      <c r="AQ78" s="297"/>
      <c r="AR78" s="295"/>
      <c r="AS78" s="295"/>
      <c r="AT78" s="298"/>
      <c r="AU78" s="295"/>
      <c r="AV78" s="295"/>
      <c r="AW78" s="295"/>
      <c r="AX78" s="298"/>
      <c r="AY78" s="298"/>
      <c r="AZ78" s="299"/>
      <c r="BA78" s="294"/>
      <c r="BB78" s="295"/>
      <c r="BC78" s="295"/>
      <c r="BD78" s="295"/>
      <c r="BE78" s="295"/>
      <c r="BF78" s="295"/>
      <c r="BG78" s="297"/>
      <c r="BH78" s="297"/>
      <c r="BI78" s="295"/>
      <c r="BJ78" s="295"/>
      <c r="BK78" s="298"/>
      <c r="BL78" s="295"/>
      <c r="BM78" s="295"/>
      <c r="BN78" s="295"/>
      <c r="BO78" s="298"/>
      <c r="BP78" s="298"/>
      <c r="BQ78" s="299"/>
      <c r="BR78" s="294"/>
      <c r="BS78" s="295"/>
      <c r="BT78" s="295"/>
      <c r="BU78" s="295"/>
      <c r="BV78" s="295"/>
      <c r="BW78" s="295"/>
      <c r="BX78" s="297"/>
      <c r="BY78" s="297"/>
      <c r="BZ78" s="295"/>
      <c r="CA78" s="295"/>
      <c r="CB78" s="298"/>
      <c r="CC78" s="295"/>
      <c r="CD78" s="295"/>
      <c r="CE78" s="295"/>
      <c r="CF78" s="298"/>
      <c r="CG78" s="298"/>
      <c r="CH78" s="299"/>
      <c r="CI78" s="294"/>
      <c r="CJ78" s="295"/>
      <c r="CK78" s="295"/>
      <c r="CL78" s="295"/>
      <c r="CM78" s="295"/>
      <c r="CN78" s="295"/>
      <c r="CO78" s="297"/>
      <c r="CP78" s="297"/>
      <c r="CQ78" s="295"/>
      <c r="CR78" s="295"/>
      <c r="CS78" s="298"/>
      <c r="CT78" s="295"/>
      <c r="CU78" s="295"/>
      <c r="CV78" s="295"/>
      <c r="CW78" s="298"/>
      <c r="CX78" s="298"/>
      <c r="CY78" s="299"/>
      <c r="CZ78" s="294"/>
      <c r="DA78" s="295"/>
      <c r="DB78" s="295"/>
      <c r="DC78" s="295"/>
      <c r="DD78" s="295"/>
      <c r="DE78" s="295"/>
      <c r="DF78" s="297"/>
      <c r="DG78" s="297"/>
      <c r="DH78" s="295"/>
      <c r="DI78" s="295"/>
      <c r="DJ78" s="298"/>
      <c r="DK78" s="295"/>
      <c r="DL78" s="295"/>
      <c r="DM78" s="295"/>
      <c r="DN78" s="298"/>
      <c r="DO78" s="298"/>
      <c r="DP78" s="299"/>
      <c r="DQ78" s="294"/>
      <c r="DR78" s="295"/>
      <c r="DS78" s="295"/>
      <c r="DT78" s="295"/>
      <c r="DU78" s="295"/>
      <c r="DV78" s="295"/>
      <c r="DW78" s="297"/>
      <c r="DX78" s="297"/>
      <c r="DY78" s="295"/>
      <c r="DZ78" s="295"/>
      <c r="EA78" s="298"/>
      <c r="EB78" s="295"/>
      <c r="EC78" s="295"/>
      <c r="ED78" s="295"/>
      <c r="EE78" s="298"/>
      <c r="EF78" s="298"/>
      <c r="EG78" s="299"/>
      <c r="EH78" s="294"/>
      <c r="EI78" s="295"/>
      <c r="EJ78" s="295"/>
      <c r="EK78" s="295"/>
      <c r="EL78" s="295"/>
      <c r="EM78" s="295"/>
      <c r="EN78" s="297"/>
      <c r="EO78" s="297"/>
      <c r="EP78" s="295"/>
      <c r="EQ78" s="295"/>
      <c r="ER78" s="298"/>
      <c r="ES78" s="295"/>
      <c r="ET78" s="295"/>
      <c r="EU78" s="295"/>
      <c r="EV78" s="298"/>
      <c r="EW78" s="298"/>
      <c r="EX78" s="299"/>
      <c r="EY78" s="294"/>
      <c r="EZ78" s="295"/>
      <c r="FA78" s="295"/>
      <c r="FB78" s="295"/>
      <c r="FC78" s="295"/>
      <c r="FD78" s="295"/>
      <c r="FE78" s="297"/>
      <c r="FF78" s="297"/>
      <c r="FG78" s="295"/>
      <c r="FH78" s="295"/>
      <c r="FI78" s="298"/>
      <c r="FJ78" s="295"/>
      <c r="FK78" s="295"/>
      <c r="FL78" s="295"/>
      <c r="FM78" s="298"/>
      <c r="FN78" s="298"/>
      <c r="FO78" s="299"/>
      <c r="FP78" s="294"/>
      <c r="FQ78" s="295"/>
      <c r="FR78" s="295"/>
      <c r="FS78" s="295"/>
      <c r="FT78" s="295"/>
      <c r="FU78" s="295"/>
      <c r="FV78" s="297"/>
      <c r="FW78" s="297"/>
      <c r="FX78" s="295"/>
      <c r="FY78" s="295"/>
      <c r="FZ78" s="298"/>
      <c r="GA78" s="295"/>
      <c r="GB78" s="295"/>
      <c r="GC78" s="295"/>
      <c r="GD78" s="298"/>
      <c r="GE78" s="298"/>
      <c r="GF78" s="299"/>
      <c r="GG78" s="294"/>
      <c r="GH78" s="295"/>
      <c r="GI78" s="295"/>
      <c r="GJ78" s="295"/>
      <c r="GK78" s="295"/>
      <c r="GL78" s="295"/>
      <c r="GM78" s="297"/>
      <c r="GN78" s="297"/>
      <c r="GO78" s="295"/>
      <c r="GP78" s="295"/>
      <c r="GQ78" s="298"/>
      <c r="GR78" s="295"/>
      <c r="GS78" s="295"/>
      <c r="GT78" s="295"/>
      <c r="GU78" s="298"/>
      <c r="GV78" s="300"/>
      <c r="GW78" s="22"/>
    </row>
    <row r="79" spans="1:205" ht="13.95" customHeight="1" thickBot="1">
      <c r="A79" s="22"/>
      <c r="B79" s="301"/>
      <c r="C79" s="301"/>
      <c r="D79" s="301"/>
      <c r="E79" s="301"/>
      <c r="F79" s="301"/>
      <c r="G79" s="301"/>
      <c r="H79" s="302"/>
      <c r="I79" s="302"/>
      <c r="J79" s="303"/>
      <c r="K79" s="304"/>
      <c r="L79" s="302"/>
      <c r="M79" s="305"/>
      <c r="N79" s="305"/>
      <c r="O79" s="305"/>
      <c r="P79" s="302"/>
      <c r="Q79" s="306"/>
      <c r="R79" s="22"/>
      <c r="S79" s="301"/>
      <c r="T79" s="301"/>
      <c r="U79" s="301"/>
      <c r="V79" s="301"/>
      <c r="W79" s="301"/>
      <c r="X79" s="301"/>
      <c r="Y79" s="302"/>
      <c r="Z79" s="302"/>
      <c r="AA79" s="303"/>
      <c r="AB79" s="304"/>
      <c r="AC79" s="302"/>
      <c r="AD79" s="305"/>
      <c r="AE79" s="305"/>
      <c r="AF79" s="305"/>
      <c r="AG79" s="302"/>
      <c r="AH79" s="306"/>
      <c r="AI79" s="22"/>
      <c r="AJ79" s="301"/>
      <c r="AK79" s="301"/>
      <c r="AL79" s="301"/>
      <c r="AM79" s="301"/>
      <c r="AN79" s="301"/>
      <c r="AO79" s="301"/>
      <c r="AP79" s="302"/>
      <c r="AQ79" s="302"/>
      <c r="AR79" s="303"/>
      <c r="AS79" s="304"/>
      <c r="AT79" s="302"/>
      <c r="AU79" s="305"/>
      <c r="AV79" s="305"/>
      <c r="AW79" s="305"/>
      <c r="AX79" s="302"/>
      <c r="AY79" s="306"/>
      <c r="AZ79" s="22"/>
      <c r="BA79" s="301"/>
      <c r="BB79" s="301"/>
      <c r="BC79" s="301"/>
      <c r="BD79" s="301"/>
      <c r="BE79" s="301"/>
      <c r="BF79" s="301"/>
      <c r="BG79" s="302"/>
      <c r="BH79" s="302"/>
      <c r="BI79" s="303"/>
      <c r="BJ79" s="304"/>
      <c r="BK79" s="302"/>
      <c r="BL79" s="305"/>
      <c r="BM79" s="305"/>
      <c r="BN79" s="305"/>
      <c r="BO79" s="302"/>
      <c r="BP79" s="306"/>
      <c r="BQ79" s="22"/>
      <c r="BR79" s="301"/>
      <c r="BS79" s="301"/>
      <c r="BT79" s="301"/>
      <c r="BU79" s="301"/>
      <c r="BV79" s="301"/>
      <c r="BW79" s="301"/>
      <c r="BX79" s="302"/>
      <c r="BY79" s="302"/>
      <c r="BZ79" s="303"/>
      <c r="CA79" s="304"/>
      <c r="CB79" s="302"/>
      <c r="CC79" s="305"/>
      <c r="CD79" s="305"/>
      <c r="CE79" s="305"/>
      <c r="CF79" s="302"/>
      <c r="CG79" s="306"/>
      <c r="CH79" s="22"/>
      <c r="CI79" s="301"/>
      <c r="CJ79" s="301"/>
      <c r="CK79" s="301"/>
      <c r="CL79" s="301"/>
      <c r="CM79" s="301"/>
      <c r="CN79" s="301"/>
      <c r="CO79" s="302"/>
      <c r="CP79" s="302"/>
      <c r="CQ79" s="303"/>
      <c r="CR79" s="304"/>
      <c r="CS79" s="302"/>
      <c r="CT79" s="305"/>
      <c r="CU79" s="305"/>
      <c r="CV79" s="305"/>
      <c r="CW79" s="302"/>
      <c r="CX79" s="306"/>
      <c r="CY79" s="22"/>
      <c r="CZ79" s="301"/>
      <c r="DA79" s="301"/>
      <c r="DB79" s="301"/>
      <c r="DC79" s="301"/>
      <c r="DD79" s="301"/>
      <c r="DE79" s="301"/>
      <c r="DF79" s="302"/>
      <c r="DG79" s="302"/>
      <c r="DH79" s="303"/>
      <c r="DI79" s="304"/>
      <c r="DJ79" s="302"/>
      <c r="DK79" s="305"/>
      <c r="DL79" s="305"/>
      <c r="DM79" s="305"/>
      <c r="DN79" s="302"/>
      <c r="DO79" s="306"/>
      <c r="DP79" s="22"/>
      <c r="DQ79" s="301"/>
      <c r="DR79" s="301"/>
      <c r="DS79" s="301"/>
      <c r="DT79" s="301"/>
      <c r="DU79" s="301"/>
      <c r="DV79" s="301"/>
      <c r="DW79" s="302"/>
      <c r="DX79" s="302"/>
      <c r="DY79" s="303"/>
      <c r="DZ79" s="304"/>
      <c r="EA79" s="302"/>
      <c r="EB79" s="305"/>
      <c r="EC79" s="305"/>
      <c r="ED79" s="305"/>
      <c r="EE79" s="302"/>
      <c r="EF79" s="306"/>
      <c r="EG79" s="22"/>
      <c r="EH79" s="301"/>
      <c r="EI79" s="301"/>
      <c r="EJ79" s="301"/>
      <c r="EK79" s="301"/>
      <c r="EL79" s="301"/>
      <c r="EM79" s="301"/>
      <c r="EN79" s="302"/>
      <c r="EO79" s="302"/>
      <c r="EP79" s="303"/>
      <c r="EQ79" s="304"/>
      <c r="ER79" s="302"/>
      <c r="ES79" s="305"/>
      <c r="ET79" s="305"/>
      <c r="EU79" s="305"/>
      <c r="EV79" s="302"/>
      <c r="EW79" s="306"/>
      <c r="EX79" s="22"/>
      <c r="EY79" s="301"/>
      <c r="EZ79" s="301"/>
      <c r="FA79" s="301"/>
      <c r="FB79" s="301"/>
      <c r="FC79" s="301"/>
      <c r="FD79" s="301"/>
      <c r="FE79" s="302"/>
      <c r="FF79" s="302"/>
      <c r="FG79" s="303"/>
      <c r="FH79" s="304"/>
      <c r="FI79" s="302"/>
      <c r="FJ79" s="305"/>
      <c r="FK79" s="305"/>
      <c r="FL79" s="305"/>
      <c r="FM79" s="302"/>
      <c r="FN79" s="306"/>
      <c r="FO79" s="22"/>
      <c r="FP79" s="301"/>
      <c r="FQ79" s="301"/>
      <c r="FR79" s="301"/>
      <c r="FS79" s="301"/>
      <c r="FT79" s="301"/>
      <c r="FU79" s="301"/>
      <c r="FV79" s="302"/>
      <c r="FW79" s="302"/>
      <c r="FX79" s="303"/>
      <c r="FY79" s="304"/>
      <c r="FZ79" s="302"/>
      <c r="GA79" s="305"/>
      <c r="GB79" s="305"/>
      <c r="GC79" s="305"/>
      <c r="GD79" s="302"/>
      <c r="GE79" s="306"/>
      <c r="GF79" s="22"/>
      <c r="GG79" s="301"/>
      <c r="GH79" s="301"/>
      <c r="GI79" s="301"/>
      <c r="GJ79" s="301"/>
      <c r="GK79" s="301"/>
      <c r="GL79" s="301"/>
      <c r="GM79" s="302"/>
      <c r="GN79" s="302"/>
      <c r="GO79" s="303"/>
      <c r="GP79" s="304"/>
      <c r="GQ79" s="302"/>
      <c r="GR79" s="305"/>
      <c r="GS79" s="305"/>
      <c r="GT79" s="305"/>
      <c r="GU79" s="302"/>
      <c r="GV79" s="307"/>
      <c r="GW79" s="22"/>
    </row>
    <row r="80" spans="1:205" ht="4.95" customHeight="1" thickBot="1">
      <c r="A80" s="22"/>
      <c r="B80" s="124"/>
      <c r="C80" s="125"/>
      <c r="D80" s="126"/>
      <c r="E80" s="127"/>
      <c r="F80" s="128"/>
      <c r="G80" s="129"/>
      <c r="H80" s="130"/>
      <c r="I80" s="130"/>
      <c r="J80" s="131"/>
      <c r="K80" s="131"/>
      <c r="L80" s="130"/>
      <c r="M80" s="130"/>
      <c r="N80" s="132"/>
      <c r="O80" s="132"/>
      <c r="P80" s="130"/>
      <c r="Q80" s="132"/>
      <c r="R80" s="133"/>
      <c r="S80" s="124" t="s">
        <v>63</v>
      </c>
      <c r="T80" s="125"/>
      <c r="U80" s="126"/>
      <c r="V80" s="127"/>
      <c r="W80" s="130"/>
      <c r="X80" s="129"/>
      <c r="Y80" s="130"/>
      <c r="Z80" s="130"/>
      <c r="AA80" s="131"/>
      <c r="AB80" s="131"/>
      <c r="AC80" s="130"/>
      <c r="AD80" s="130"/>
      <c r="AE80" s="132"/>
      <c r="AF80" s="132"/>
      <c r="AG80" s="130"/>
      <c r="AH80" s="132"/>
      <c r="AI80" s="133"/>
      <c r="AJ80" s="124" t="s">
        <v>63</v>
      </c>
      <c r="AK80" s="125"/>
      <c r="AL80" s="126"/>
      <c r="AM80" s="127"/>
      <c r="AN80" s="130"/>
      <c r="AO80" s="129"/>
      <c r="AP80" s="130"/>
      <c r="AQ80" s="130"/>
      <c r="AR80" s="131"/>
      <c r="AS80" s="131"/>
      <c r="AT80" s="130"/>
      <c r="AU80" s="130"/>
      <c r="AV80" s="132"/>
      <c r="AW80" s="132"/>
      <c r="AX80" s="130"/>
      <c r="AY80" s="132"/>
      <c r="AZ80" s="133"/>
      <c r="BA80" s="124" t="s">
        <v>63</v>
      </c>
      <c r="BB80" s="125"/>
      <c r="BC80" s="126"/>
      <c r="BD80" s="127"/>
      <c r="BE80" s="130"/>
      <c r="BF80" s="129"/>
      <c r="BG80" s="130"/>
      <c r="BH80" s="130"/>
      <c r="BI80" s="131"/>
      <c r="BJ80" s="131"/>
      <c r="BK80" s="130"/>
      <c r="BL80" s="130"/>
      <c r="BM80" s="132"/>
      <c r="BN80" s="132"/>
      <c r="BO80" s="130"/>
      <c r="BP80" s="132"/>
      <c r="BQ80" s="133"/>
      <c r="BR80" s="124" t="s">
        <v>63</v>
      </c>
      <c r="BS80" s="125"/>
      <c r="BT80" s="126"/>
      <c r="BU80" s="127"/>
      <c r="BV80" s="130"/>
      <c r="BW80" s="129"/>
      <c r="BX80" s="130"/>
      <c r="BY80" s="130"/>
      <c r="BZ80" s="131"/>
      <c r="CA80" s="131"/>
      <c r="CB80" s="130"/>
      <c r="CC80" s="130"/>
      <c r="CD80" s="132"/>
      <c r="CE80" s="132"/>
      <c r="CF80" s="130"/>
      <c r="CG80" s="132"/>
      <c r="CH80" s="133"/>
      <c r="CI80" s="124" t="s">
        <v>63</v>
      </c>
      <c r="CJ80" s="125"/>
      <c r="CK80" s="126"/>
      <c r="CL80" s="127"/>
      <c r="CM80" s="130"/>
      <c r="CN80" s="129"/>
      <c r="CO80" s="130"/>
      <c r="CP80" s="130"/>
      <c r="CQ80" s="131"/>
      <c r="CR80" s="131"/>
      <c r="CS80" s="130"/>
      <c r="CT80" s="130"/>
      <c r="CU80" s="132"/>
      <c r="CV80" s="132"/>
      <c r="CW80" s="130"/>
      <c r="CX80" s="132"/>
      <c r="CY80" s="133"/>
      <c r="CZ80" s="124" t="s">
        <v>63</v>
      </c>
      <c r="DA80" s="125"/>
      <c r="DB80" s="126"/>
      <c r="DC80" s="127"/>
      <c r="DD80" s="130"/>
      <c r="DE80" s="129"/>
      <c r="DF80" s="130"/>
      <c r="DG80" s="130"/>
      <c r="DH80" s="131"/>
      <c r="DI80" s="131"/>
      <c r="DJ80" s="130"/>
      <c r="DK80" s="130"/>
      <c r="DL80" s="132"/>
      <c r="DM80" s="132"/>
      <c r="DN80" s="130"/>
      <c r="DO80" s="132"/>
      <c r="DP80" s="133"/>
      <c r="DQ80" s="124" t="s">
        <v>63</v>
      </c>
      <c r="DR80" s="125"/>
      <c r="DS80" s="126"/>
      <c r="DT80" s="127"/>
      <c r="DU80" s="130"/>
      <c r="DV80" s="129"/>
      <c r="DW80" s="130"/>
      <c r="DX80" s="130"/>
      <c r="DY80" s="131"/>
      <c r="DZ80" s="131"/>
      <c r="EA80" s="130"/>
      <c r="EB80" s="130"/>
      <c r="EC80" s="132"/>
      <c r="ED80" s="132"/>
      <c r="EE80" s="130"/>
      <c r="EF80" s="132"/>
      <c r="EG80" s="133"/>
      <c r="EH80" s="124" t="s">
        <v>63</v>
      </c>
      <c r="EI80" s="125"/>
      <c r="EJ80" s="126"/>
      <c r="EK80" s="127"/>
      <c r="EL80" s="130"/>
      <c r="EM80" s="129"/>
      <c r="EN80" s="130"/>
      <c r="EO80" s="130"/>
      <c r="EP80" s="131"/>
      <c r="EQ80" s="131"/>
      <c r="ER80" s="130"/>
      <c r="ES80" s="130"/>
      <c r="ET80" s="132"/>
      <c r="EU80" s="132"/>
      <c r="EV80" s="130"/>
      <c r="EW80" s="132"/>
      <c r="EX80" s="133"/>
      <c r="EY80" s="124" t="s">
        <v>63</v>
      </c>
      <c r="EZ80" s="125"/>
      <c r="FA80" s="126"/>
      <c r="FB80" s="127"/>
      <c r="FC80" s="130"/>
      <c r="FD80" s="129"/>
      <c r="FE80" s="130"/>
      <c r="FF80" s="130"/>
      <c r="FG80" s="131"/>
      <c r="FH80" s="131"/>
      <c r="FI80" s="130"/>
      <c r="FJ80" s="130"/>
      <c r="FK80" s="132"/>
      <c r="FL80" s="132"/>
      <c r="FM80" s="130"/>
      <c r="FN80" s="132"/>
      <c r="FO80" s="133"/>
      <c r="FP80" s="124" t="s">
        <v>63</v>
      </c>
      <c r="FQ80" s="125"/>
      <c r="FR80" s="126"/>
      <c r="FS80" s="127"/>
      <c r="FT80" s="130"/>
      <c r="FU80" s="129"/>
      <c r="FV80" s="130"/>
      <c r="FW80" s="130"/>
      <c r="FX80" s="131"/>
      <c r="FY80" s="131"/>
      <c r="FZ80" s="130"/>
      <c r="GA80" s="130"/>
      <c r="GB80" s="132"/>
      <c r="GC80" s="132"/>
      <c r="GD80" s="130"/>
      <c r="GE80" s="132"/>
      <c r="GF80" s="133"/>
      <c r="GG80" s="124" t="s">
        <v>63</v>
      </c>
      <c r="GH80" s="125"/>
      <c r="GI80" s="126"/>
      <c r="GJ80" s="127"/>
      <c r="GK80" s="130"/>
      <c r="GL80" s="129"/>
      <c r="GM80" s="130"/>
      <c r="GN80" s="130"/>
      <c r="GO80" s="131"/>
      <c r="GP80" s="131"/>
      <c r="GQ80" s="130"/>
      <c r="GR80" s="130"/>
      <c r="GS80" s="132"/>
      <c r="GT80" s="132"/>
      <c r="GU80" s="130"/>
      <c r="GV80" s="134"/>
      <c r="GW80" s="22"/>
    </row>
    <row r="81" spans="1:205" ht="16.3" thickBot="1">
      <c r="A81" s="22"/>
      <c r="B81" s="135" t="s">
        <v>64</v>
      </c>
      <c r="C81" s="136"/>
      <c r="D81" s="136"/>
      <c r="E81" s="136" t="s">
        <v>65</v>
      </c>
      <c r="F81" s="137"/>
      <c r="G81" s="138"/>
      <c r="H81" s="138"/>
      <c r="I81" s="138"/>
      <c r="J81" s="138"/>
      <c r="K81" s="138"/>
      <c r="L81" s="841" t="s">
        <v>116</v>
      </c>
      <c r="M81" s="842"/>
      <c r="N81" s="842"/>
      <c r="O81" s="842"/>
      <c r="P81" s="843"/>
      <c r="Q81" s="139"/>
      <c r="R81" s="140"/>
      <c r="S81" s="135" t="s">
        <v>64</v>
      </c>
      <c r="T81" s="136"/>
      <c r="U81" s="136"/>
      <c r="V81" s="136" t="s">
        <v>65</v>
      </c>
      <c r="W81" s="138"/>
      <c r="X81" s="138"/>
      <c r="Y81" s="138"/>
      <c r="Z81" s="138"/>
      <c r="AA81" s="138"/>
      <c r="AB81" s="138"/>
      <c r="AC81" s="841" t="s">
        <v>117</v>
      </c>
      <c r="AD81" s="842"/>
      <c r="AE81" s="842"/>
      <c r="AF81" s="842"/>
      <c r="AG81" s="843"/>
      <c r="AH81" s="139"/>
      <c r="AI81" s="140"/>
      <c r="AJ81" s="135" t="s">
        <v>64</v>
      </c>
      <c r="AK81" s="136"/>
      <c r="AL81" s="136"/>
      <c r="AM81" s="136" t="s">
        <v>65</v>
      </c>
      <c r="AN81" s="138"/>
      <c r="AO81" s="138"/>
      <c r="AP81" s="138"/>
      <c r="AQ81" s="138"/>
      <c r="AR81" s="138"/>
      <c r="AS81" s="138"/>
      <c r="AT81" s="841" t="s">
        <v>118</v>
      </c>
      <c r="AU81" s="842"/>
      <c r="AV81" s="842"/>
      <c r="AW81" s="842"/>
      <c r="AX81" s="843"/>
      <c r="AY81" s="139"/>
      <c r="AZ81" s="140"/>
      <c r="BA81" s="135" t="s">
        <v>64</v>
      </c>
      <c r="BB81" s="136"/>
      <c r="BC81" s="136"/>
      <c r="BD81" s="136" t="s">
        <v>65</v>
      </c>
      <c r="BE81" s="138"/>
      <c r="BF81" s="138"/>
      <c r="BG81" s="138"/>
      <c r="BH81" s="138"/>
      <c r="BI81" s="138"/>
      <c r="BJ81" s="138"/>
      <c r="BK81" s="841" t="s">
        <v>119</v>
      </c>
      <c r="BL81" s="842"/>
      <c r="BM81" s="842"/>
      <c r="BN81" s="842"/>
      <c r="BO81" s="843"/>
      <c r="BP81" s="139"/>
      <c r="BQ81" s="140"/>
      <c r="BR81" s="135" t="s">
        <v>64</v>
      </c>
      <c r="BS81" s="136"/>
      <c r="BT81" s="136"/>
      <c r="BU81" s="136" t="s">
        <v>65</v>
      </c>
      <c r="BV81" s="138"/>
      <c r="BW81" s="138"/>
      <c r="BX81" s="138"/>
      <c r="BY81" s="138"/>
      <c r="BZ81" s="138"/>
      <c r="CA81" s="138"/>
      <c r="CB81" s="841" t="s">
        <v>120</v>
      </c>
      <c r="CC81" s="842"/>
      <c r="CD81" s="842"/>
      <c r="CE81" s="842"/>
      <c r="CF81" s="843"/>
      <c r="CG81" s="139"/>
      <c r="CH81" s="140"/>
      <c r="CI81" s="135" t="s">
        <v>64</v>
      </c>
      <c r="CJ81" s="136"/>
      <c r="CK81" s="136"/>
      <c r="CL81" s="136" t="s">
        <v>65</v>
      </c>
      <c r="CM81" s="138"/>
      <c r="CN81" s="138"/>
      <c r="CO81" s="138"/>
      <c r="CP81" s="138"/>
      <c r="CQ81" s="138"/>
      <c r="CR81" s="138"/>
      <c r="CS81" s="841" t="s">
        <v>121</v>
      </c>
      <c r="CT81" s="842"/>
      <c r="CU81" s="842"/>
      <c r="CV81" s="842"/>
      <c r="CW81" s="843"/>
      <c r="CX81" s="139"/>
      <c r="CY81" s="140"/>
      <c r="CZ81" s="135" t="s">
        <v>64</v>
      </c>
      <c r="DA81" s="136"/>
      <c r="DB81" s="136"/>
      <c r="DC81" s="136" t="s">
        <v>65</v>
      </c>
      <c r="DD81" s="138"/>
      <c r="DE81" s="138"/>
      <c r="DF81" s="138"/>
      <c r="DG81" s="138"/>
      <c r="DH81" s="138"/>
      <c r="DI81" s="138"/>
      <c r="DJ81" s="841" t="s">
        <v>122</v>
      </c>
      <c r="DK81" s="842"/>
      <c r="DL81" s="842"/>
      <c r="DM81" s="842"/>
      <c r="DN81" s="843"/>
      <c r="DO81" s="139"/>
      <c r="DP81" s="140"/>
      <c r="DQ81" s="135" t="s">
        <v>64</v>
      </c>
      <c r="DR81" s="136"/>
      <c r="DS81" s="136"/>
      <c r="DT81" s="136" t="s">
        <v>65</v>
      </c>
      <c r="DU81" s="138"/>
      <c r="DV81" s="138"/>
      <c r="DW81" s="138"/>
      <c r="DX81" s="138"/>
      <c r="DY81" s="138"/>
      <c r="DZ81" s="138"/>
      <c r="EA81" s="841" t="s">
        <v>123</v>
      </c>
      <c r="EB81" s="842"/>
      <c r="EC81" s="842"/>
      <c r="ED81" s="842"/>
      <c r="EE81" s="843"/>
      <c r="EF81" s="139"/>
      <c r="EG81" s="140"/>
      <c r="EH81" s="135" t="s">
        <v>64</v>
      </c>
      <c r="EI81" s="136"/>
      <c r="EJ81" s="136"/>
      <c r="EK81" s="136" t="s">
        <v>65</v>
      </c>
      <c r="EL81" s="138"/>
      <c r="EM81" s="138"/>
      <c r="EN81" s="138"/>
      <c r="EO81" s="138"/>
      <c r="EP81" s="138"/>
      <c r="EQ81" s="138"/>
      <c r="ER81" s="841" t="s">
        <v>124</v>
      </c>
      <c r="ES81" s="842"/>
      <c r="ET81" s="842"/>
      <c r="EU81" s="842"/>
      <c r="EV81" s="843"/>
      <c r="EW81" s="139"/>
      <c r="EX81" s="140"/>
      <c r="EY81" s="135" t="s">
        <v>64</v>
      </c>
      <c r="EZ81" s="136"/>
      <c r="FA81" s="136"/>
      <c r="FB81" s="136" t="s">
        <v>65</v>
      </c>
      <c r="FC81" s="138"/>
      <c r="FD81" s="138"/>
      <c r="FE81" s="138"/>
      <c r="FF81" s="138"/>
      <c r="FG81" s="138"/>
      <c r="FH81" s="138"/>
      <c r="FI81" s="841" t="s">
        <v>125</v>
      </c>
      <c r="FJ81" s="842"/>
      <c r="FK81" s="842"/>
      <c r="FL81" s="842"/>
      <c r="FM81" s="843"/>
      <c r="FN81" s="139"/>
      <c r="FO81" s="140"/>
      <c r="FP81" s="135" t="s">
        <v>64</v>
      </c>
      <c r="FQ81" s="136"/>
      <c r="FR81" s="136"/>
      <c r="FS81" s="136" t="s">
        <v>65</v>
      </c>
      <c r="FT81" s="138"/>
      <c r="FU81" s="138"/>
      <c r="FV81" s="138"/>
      <c r="FW81" s="138"/>
      <c r="FX81" s="138"/>
      <c r="FY81" s="138"/>
      <c r="FZ81" s="841" t="s">
        <v>126</v>
      </c>
      <c r="GA81" s="842"/>
      <c r="GB81" s="842"/>
      <c r="GC81" s="842"/>
      <c r="GD81" s="843"/>
      <c r="GE81" s="139"/>
      <c r="GF81" s="140"/>
      <c r="GG81" s="135" t="s">
        <v>64</v>
      </c>
      <c r="GH81" s="136"/>
      <c r="GI81" s="136"/>
      <c r="GJ81" s="136" t="s">
        <v>65</v>
      </c>
      <c r="GK81" s="138"/>
      <c r="GL81" s="138"/>
      <c r="GM81" s="138"/>
      <c r="GN81" s="138"/>
      <c r="GO81" s="138"/>
      <c r="GP81" s="138"/>
      <c r="GQ81" s="841" t="s">
        <v>127</v>
      </c>
      <c r="GR81" s="842"/>
      <c r="GS81" s="842"/>
      <c r="GT81" s="842"/>
      <c r="GU81" s="843"/>
      <c r="GV81" s="141"/>
      <c r="GW81" s="22"/>
    </row>
    <row r="82" spans="1:205" ht="32.950000000000003" customHeight="1" thickBot="1">
      <c r="A82" s="22"/>
      <c r="B82" s="850" t="str">
        <f>B43</f>
        <v>Round 16</v>
      </c>
      <c r="C82" s="851"/>
      <c r="D82" s="852"/>
      <c r="E82" s="853">
        <f>E43</f>
        <v>43758</v>
      </c>
      <c r="F82" s="854"/>
      <c r="G82" s="142"/>
      <c r="H82" s="142"/>
      <c r="I82" s="142"/>
      <c r="J82" s="143"/>
      <c r="K82" s="143"/>
      <c r="L82" s="844" t="str">
        <f>[7]Blank!$B$25</f>
        <v>Player 25</v>
      </c>
      <c r="M82" s="845"/>
      <c r="N82" s="845"/>
      <c r="O82" s="845"/>
      <c r="P82" s="846"/>
      <c r="Q82" s="646"/>
      <c r="R82" s="140"/>
      <c r="S82" s="862" t="s">
        <v>78</v>
      </c>
      <c r="T82" s="863"/>
      <c r="U82" s="864"/>
      <c r="V82" s="647">
        <v>38739</v>
      </c>
      <c r="W82" s="648"/>
      <c r="X82" s="142"/>
      <c r="Y82" s="142"/>
      <c r="Z82" s="142"/>
      <c r="AA82" s="143"/>
      <c r="AB82" s="143"/>
      <c r="AC82" s="844" t="str">
        <f>[7]Blank!$B$26</f>
        <v>Player 26</v>
      </c>
      <c r="AD82" s="845"/>
      <c r="AE82" s="845"/>
      <c r="AF82" s="845"/>
      <c r="AG82" s="846"/>
      <c r="AH82" s="430"/>
      <c r="AI82" s="431"/>
      <c r="AJ82" s="847" t="s">
        <v>78</v>
      </c>
      <c r="AK82" s="848"/>
      <c r="AL82" s="849"/>
      <c r="AM82" s="432">
        <v>38739</v>
      </c>
      <c r="AN82" s="433"/>
      <c r="AO82" s="434"/>
      <c r="AP82" s="434"/>
      <c r="AQ82" s="434"/>
      <c r="AR82" s="434"/>
      <c r="AS82" s="434"/>
      <c r="AT82" s="844" t="str">
        <f>[7]Blank!$B$27</f>
        <v>Player 27</v>
      </c>
      <c r="AU82" s="845"/>
      <c r="AV82" s="845"/>
      <c r="AW82" s="845"/>
      <c r="AX82" s="846"/>
      <c r="AY82" s="430"/>
      <c r="AZ82" s="431"/>
      <c r="BA82" s="847" t="s">
        <v>78</v>
      </c>
      <c r="BB82" s="848"/>
      <c r="BC82" s="849"/>
      <c r="BD82" s="432">
        <v>38739</v>
      </c>
      <c r="BE82" s="433"/>
      <c r="BF82" s="434"/>
      <c r="BG82" s="434"/>
      <c r="BH82" s="434"/>
      <c r="BI82" s="434"/>
      <c r="BJ82" s="434"/>
      <c r="BK82" s="844" t="str">
        <f>[7]Blank!$B$28</f>
        <v>Player 28</v>
      </c>
      <c r="BL82" s="845"/>
      <c r="BM82" s="845"/>
      <c r="BN82" s="845"/>
      <c r="BO82" s="846"/>
      <c r="BP82" s="646"/>
      <c r="BQ82" s="140"/>
      <c r="BR82" s="862" t="s">
        <v>78</v>
      </c>
      <c r="BS82" s="863"/>
      <c r="BT82" s="864"/>
      <c r="BU82" s="647">
        <v>38739</v>
      </c>
      <c r="BV82" s="648"/>
      <c r="BW82" s="142"/>
      <c r="BX82" s="142"/>
      <c r="BY82" s="142"/>
      <c r="BZ82" s="143"/>
      <c r="CA82" s="143"/>
      <c r="CB82" s="844" t="str">
        <f>[7]Blank!$B$29</f>
        <v>Player 29</v>
      </c>
      <c r="CC82" s="845"/>
      <c r="CD82" s="845"/>
      <c r="CE82" s="845"/>
      <c r="CF82" s="846"/>
      <c r="CG82" s="646"/>
      <c r="CH82" s="140"/>
      <c r="CI82" s="862" t="s">
        <v>78</v>
      </c>
      <c r="CJ82" s="863"/>
      <c r="CK82" s="864"/>
      <c r="CL82" s="647">
        <v>38739</v>
      </c>
      <c r="CM82" s="648"/>
      <c r="CN82" s="142"/>
      <c r="CO82" s="142"/>
      <c r="CP82" s="142"/>
      <c r="CQ82" s="143"/>
      <c r="CR82" s="143"/>
      <c r="CS82" s="844" t="str">
        <f>[7]Blank!$B$30</f>
        <v>Player 30</v>
      </c>
      <c r="CT82" s="845"/>
      <c r="CU82" s="845"/>
      <c r="CV82" s="845"/>
      <c r="CW82" s="846"/>
      <c r="CX82" s="430"/>
      <c r="CY82" s="431"/>
      <c r="CZ82" s="847" t="s">
        <v>78</v>
      </c>
      <c r="DA82" s="848"/>
      <c r="DB82" s="849"/>
      <c r="DC82" s="432">
        <v>38739</v>
      </c>
      <c r="DD82" s="433"/>
      <c r="DE82" s="434"/>
      <c r="DF82" s="434"/>
      <c r="DG82" s="434"/>
      <c r="DH82" s="434"/>
      <c r="DI82" s="434"/>
      <c r="DJ82" s="844" t="str">
        <f>[7]Blank!$B$31</f>
        <v>Player 31</v>
      </c>
      <c r="DK82" s="845"/>
      <c r="DL82" s="845"/>
      <c r="DM82" s="845"/>
      <c r="DN82" s="846"/>
      <c r="DO82" s="430"/>
      <c r="DP82" s="431"/>
      <c r="DQ82" s="847" t="s">
        <v>78</v>
      </c>
      <c r="DR82" s="848"/>
      <c r="DS82" s="849"/>
      <c r="DT82" s="432">
        <v>38739</v>
      </c>
      <c r="DU82" s="433"/>
      <c r="DV82" s="434"/>
      <c r="DW82" s="434"/>
      <c r="DX82" s="434"/>
      <c r="DY82" s="434"/>
      <c r="DZ82" s="434"/>
      <c r="EA82" s="844" t="str">
        <f>[7]Blank!$B$32</f>
        <v>Player 32</v>
      </c>
      <c r="EB82" s="845"/>
      <c r="EC82" s="845"/>
      <c r="ED82" s="845"/>
      <c r="EE82" s="846"/>
      <c r="EF82" s="430"/>
      <c r="EG82" s="431"/>
      <c r="EH82" s="847" t="s">
        <v>78</v>
      </c>
      <c r="EI82" s="848"/>
      <c r="EJ82" s="849"/>
      <c r="EK82" s="432">
        <v>38739</v>
      </c>
      <c r="EL82" s="433"/>
      <c r="EM82" s="434"/>
      <c r="EN82" s="434"/>
      <c r="EO82" s="434"/>
      <c r="EP82" s="434"/>
      <c r="EQ82" s="434"/>
      <c r="ER82" s="844" t="str">
        <f>[8]R16!$A$42</f>
        <v>Paul Baker (guest)</v>
      </c>
      <c r="ES82" s="845"/>
      <c r="ET82" s="845"/>
      <c r="EU82" s="845"/>
      <c r="EV82" s="846"/>
      <c r="EW82" s="430"/>
      <c r="EX82" s="431"/>
      <c r="EY82" s="847" t="s">
        <v>78</v>
      </c>
      <c r="EZ82" s="848"/>
      <c r="FA82" s="849"/>
      <c r="FB82" s="432">
        <v>38739</v>
      </c>
      <c r="FC82" s="433"/>
      <c r="FD82" s="434"/>
      <c r="FE82" s="434"/>
      <c r="FF82" s="434"/>
      <c r="FG82" s="434"/>
      <c r="FH82" s="434"/>
      <c r="FI82" s="844" t="str">
        <f>[8]R16!$A$43</f>
        <v>Kevin Blenkinsop (guest)</v>
      </c>
      <c r="FJ82" s="845"/>
      <c r="FK82" s="845"/>
      <c r="FL82" s="845"/>
      <c r="FM82" s="846"/>
      <c r="FN82" s="430"/>
      <c r="FO82" s="431"/>
      <c r="FP82" s="847" t="s">
        <v>78</v>
      </c>
      <c r="FQ82" s="848"/>
      <c r="FR82" s="849"/>
      <c r="FS82" s="432">
        <v>38739</v>
      </c>
      <c r="FT82" s="433"/>
      <c r="FU82" s="434"/>
      <c r="FV82" s="434"/>
      <c r="FW82" s="434"/>
      <c r="FX82" s="434"/>
      <c r="FY82" s="434"/>
      <c r="FZ82" s="844" t="str">
        <f>[8]R16!$A$44</f>
        <v>Guest 3</v>
      </c>
      <c r="GA82" s="845"/>
      <c r="GB82" s="845"/>
      <c r="GC82" s="845"/>
      <c r="GD82" s="846"/>
      <c r="GE82" s="430"/>
      <c r="GF82" s="431"/>
      <c r="GG82" s="847" t="s">
        <v>78</v>
      </c>
      <c r="GH82" s="848"/>
      <c r="GI82" s="849"/>
      <c r="GJ82" s="432">
        <v>38739</v>
      </c>
      <c r="GK82" s="433"/>
      <c r="GL82" s="434"/>
      <c r="GM82" s="434"/>
      <c r="GN82" s="434"/>
      <c r="GO82" s="434"/>
      <c r="GP82" s="434"/>
      <c r="GQ82" s="844" t="str">
        <f>[8]R16!$A$45</f>
        <v>Guest 4</v>
      </c>
      <c r="GR82" s="865"/>
      <c r="GS82" s="865"/>
      <c r="GT82" s="865"/>
      <c r="GU82" s="866"/>
      <c r="GV82" s="144"/>
      <c r="GW82" s="22"/>
    </row>
    <row r="83" spans="1:205" ht="10.199999999999999" hidden="1" customHeight="1">
      <c r="A83" s="145"/>
      <c r="B83" s="855"/>
      <c r="C83" s="856"/>
      <c r="D83" s="856"/>
      <c r="E83" s="856"/>
      <c r="F83" s="146"/>
      <c r="G83" s="147"/>
      <c r="H83" s="148"/>
      <c r="I83" s="148"/>
      <c r="J83" s="148"/>
      <c r="K83" s="148"/>
      <c r="L83" s="148"/>
      <c r="M83" s="149"/>
      <c r="N83" s="150"/>
      <c r="O83" s="150"/>
      <c r="P83" s="150"/>
      <c r="Q83" s="150"/>
      <c r="R83" s="150"/>
      <c r="S83" s="855"/>
      <c r="T83" s="856"/>
      <c r="U83" s="856"/>
      <c r="V83" s="856"/>
      <c r="W83" s="151"/>
      <c r="X83" s="147"/>
      <c r="Y83" s="148"/>
      <c r="Z83" s="148"/>
      <c r="AA83" s="148"/>
      <c r="AB83" s="148"/>
      <c r="AC83" s="148"/>
      <c r="AD83" s="149"/>
      <c r="AE83" s="150"/>
      <c r="AF83" s="150"/>
      <c r="AG83" s="150"/>
      <c r="AH83" s="150"/>
      <c r="AI83" s="150"/>
      <c r="AJ83" s="855"/>
      <c r="AK83" s="856"/>
      <c r="AL83" s="856"/>
      <c r="AM83" s="856"/>
      <c r="AN83" s="151"/>
      <c r="AO83" s="147"/>
      <c r="AP83" s="148"/>
      <c r="AQ83" s="148"/>
      <c r="AR83" s="148"/>
      <c r="AS83" s="148"/>
      <c r="AT83" s="148"/>
      <c r="AU83" s="149"/>
      <c r="AV83" s="150"/>
      <c r="AW83" s="150"/>
      <c r="AX83" s="150"/>
      <c r="AY83" s="150"/>
      <c r="AZ83" s="150"/>
      <c r="BA83" s="855"/>
      <c r="BB83" s="856"/>
      <c r="BC83" s="856"/>
      <c r="BD83" s="856"/>
      <c r="BE83" s="151"/>
      <c r="BF83" s="147"/>
      <c r="BG83" s="148"/>
      <c r="BH83" s="148"/>
      <c r="BI83" s="148"/>
      <c r="BJ83" s="148"/>
      <c r="BK83" s="148"/>
      <c r="BL83" s="149"/>
      <c r="BM83" s="150"/>
      <c r="BN83" s="150"/>
      <c r="BO83" s="150"/>
      <c r="BP83" s="150"/>
      <c r="BQ83" s="150"/>
      <c r="BR83" s="855"/>
      <c r="BS83" s="856"/>
      <c r="BT83" s="856"/>
      <c r="BU83" s="856"/>
      <c r="BV83" s="151"/>
      <c r="BW83" s="147"/>
      <c r="BX83" s="148"/>
      <c r="BY83" s="148"/>
      <c r="BZ83" s="148"/>
      <c r="CA83" s="148"/>
      <c r="CB83" s="148"/>
      <c r="CC83" s="149"/>
      <c r="CD83" s="150"/>
      <c r="CE83" s="150"/>
      <c r="CF83" s="150"/>
      <c r="CG83" s="150"/>
      <c r="CH83" s="150"/>
      <c r="CI83" s="855"/>
      <c r="CJ83" s="856"/>
      <c r="CK83" s="856"/>
      <c r="CL83" s="856"/>
      <c r="CM83" s="151"/>
      <c r="CN83" s="147"/>
      <c r="CO83" s="148"/>
      <c r="CP83" s="148"/>
      <c r="CQ83" s="148"/>
      <c r="CR83" s="148"/>
      <c r="CS83" s="148"/>
      <c r="CT83" s="149"/>
      <c r="CU83" s="150"/>
      <c r="CV83" s="150"/>
      <c r="CW83" s="150"/>
      <c r="CX83" s="150"/>
      <c r="CY83" s="150"/>
      <c r="CZ83" s="855"/>
      <c r="DA83" s="856"/>
      <c r="DB83" s="856"/>
      <c r="DC83" s="856"/>
      <c r="DD83" s="151"/>
      <c r="DE83" s="147"/>
      <c r="DF83" s="148"/>
      <c r="DG83" s="148"/>
      <c r="DH83" s="148"/>
      <c r="DI83" s="148"/>
      <c r="DJ83" s="148"/>
      <c r="DK83" s="149"/>
      <c r="DL83" s="150"/>
      <c r="DM83" s="150"/>
      <c r="DN83" s="150"/>
      <c r="DO83" s="150"/>
      <c r="DP83" s="150"/>
      <c r="DQ83" s="855"/>
      <c r="DR83" s="856"/>
      <c r="DS83" s="856"/>
      <c r="DT83" s="856"/>
      <c r="DU83" s="151"/>
      <c r="DV83" s="147"/>
      <c r="DW83" s="148"/>
      <c r="DX83" s="148"/>
      <c r="DY83" s="148"/>
      <c r="DZ83" s="148"/>
      <c r="EA83" s="148"/>
      <c r="EB83" s="149"/>
      <c r="EC83" s="150"/>
      <c r="ED83" s="150"/>
      <c r="EE83" s="150"/>
      <c r="EF83" s="150"/>
      <c r="EG83" s="150"/>
      <c r="EH83" s="855"/>
      <c r="EI83" s="856"/>
      <c r="EJ83" s="856"/>
      <c r="EK83" s="856"/>
      <c r="EL83" s="151"/>
      <c r="EM83" s="147"/>
      <c r="EN83" s="148"/>
      <c r="EO83" s="148"/>
      <c r="EP83" s="148"/>
      <c r="EQ83" s="148"/>
      <c r="ER83" s="148"/>
      <c r="ES83" s="149"/>
      <c r="ET83" s="150"/>
      <c r="EU83" s="150"/>
      <c r="EV83" s="150"/>
      <c r="EW83" s="150"/>
      <c r="EX83" s="150"/>
      <c r="EY83" s="855"/>
      <c r="EZ83" s="856"/>
      <c r="FA83" s="856"/>
      <c r="FB83" s="856"/>
      <c r="FC83" s="151"/>
      <c r="FD83" s="147"/>
      <c r="FE83" s="148"/>
      <c r="FF83" s="148"/>
      <c r="FG83" s="148"/>
      <c r="FH83" s="148"/>
      <c r="FI83" s="148"/>
      <c r="FJ83" s="149"/>
      <c r="FK83" s="150"/>
      <c r="FL83" s="150"/>
      <c r="FM83" s="150"/>
      <c r="FN83" s="150"/>
      <c r="FO83" s="150"/>
      <c r="FP83" s="855"/>
      <c r="FQ83" s="856"/>
      <c r="FR83" s="856"/>
      <c r="FS83" s="856"/>
      <c r="FT83" s="151"/>
      <c r="FU83" s="147"/>
      <c r="FV83" s="148"/>
      <c r="FW83" s="148"/>
      <c r="FX83" s="148"/>
      <c r="FY83" s="148"/>
      <c r="FZ83" s="148"/>
      <c r="GA83" s="149"/>
      <c r="GB83" s="150"/>
      <c r="GC83" s="150"/>
      <c r="GD83" s="150"/>
      <c r="GE83" s="150"/>
      <c r="GF83" s="150"/>
      <c r="GG83" s="855"/>
      <c r="GH83" s="856"/>
      <c r="GI83" s="856"/>
      <c r="GJ83" s="856"/>
      <c r="GK83" s="151"/>
      <c r="GL83" s="147"/>
      <c r="GM83" s="148"/>
      <c r="GN83" s="148"/>
      <c r="GO83" s="148"/>
      <c r="GP83" s="148"/>
      <c r="GQ83" s="148"/>
      <c r="GR83" s="149"/>
      <c r="GS83" s="150"/>
      <c r="GT83" s="150"/>
      <c r="GU83" s="150"/>
      <c r="GV83" s="152"/>
      <c r="GW83" s="22"/>
    </row>
    <row r="84" spans="1:205" ht="14.45" hidden="1" customHeight="1">
      <c r="A84" s="22"/>
      <c r="B84" s="857"/>
      <c r="C84" s="858"/>
      <c r="D84" s="858"/>
      <c r="E84" s="858"/>
      <c r="F84" s="153"/>
      <c r="G84" s="154"/>
      <c r="H84" s="154"/>
      <c r="I84" s="155"/>
      <c r="J84" s="155"/>
      <c r="K84" s="155"/>
      <c r="L84" s="155"/>
      <c r="M84" s="156"/>
      <c r="N84" s="150"/>
      <c r="O84" s="150"/>
      <c r="P84" s="150"/>
      <c r="Q84" s="150"/>
      <c r="R84" s="140"/>
      <c r="S84" s="857"/>
      <c r="T84" s="858"/>
      <c r="U84" s="858"/>
      <c r="V84" s="858"/>
      <c r="W84" s="156"/>
      <c r="X84" s="154"/>
      <c r="Y84" s="154"/>
      <c r="Z84" s="155"/>
      <c r="AA84" s="155"/>
      <c r="AB84" s="155"/>
      <c r="AC84" s="155"/>
      <c r="AD84" s="156"/>
      <c r="AE84" s="150"/>
      <c r="AF84" s="150"/>
      <c r="AG84" s="150"/>
      <c r="AH84" s="150"/>
      <c r="AI84" s="140"/>
      <c r="AJ84" s="857"/>
      <c r="AK84" s="858"/>
      <c r="AL84" s="858"/>
      <c r="AM84" s="858"/>
      <c r="AN84" s="156"/>
      <c r="AO84" s="154"/>
      <c r="AP84" s="154"/>
      <c r="AQ84" s="155"/>
      <c r="AR84" s="155"/>
      <c r="AS84" s="155"/>
      <c r="AT84" s="155"/>
      <c r="AU84" s="156"/>
      <c r="AV84" s="150"/>
      <c r="AW84" s="150"/>
      <c r="AX84" s="150"/>
      <c r="AY84" s="150"/>
      <c r="AZ84" s="140"/>
      <c r="BA84" s="857"/>
      <c r="BB84" s="858"/>
      <c r="BC84" s="858"/>
      <c r="BD84" s="858"/>
      <c r="BE84" s="156"/>
      <c r="BF84" s="154"/>
      <c r="BG84" s="154"/>
      <c r="BH84" s="155"/>
      <c r="BI84" s="155"/>
      <c r="BJ84" s="155"/>
      <c r="BK84" s="155"/>
      <c r="BL84" s="156"/>
      <c r="BM84" s="150"/>
      <c r="BN84" s="150"/>
      <c r="BO84" s="150"/>
      <c r="BP84" s="150"/>
      <c r="BQ84" s="140"/>
      <c r="BR84" s="857"/>
      <c r="BS84" s="858"/>
      <c r="BT84" s="858"/>
      <c r="BU84" s="858"/>
      <c r="BV84" s="156"/>
      <c r="BW84" s="154"/>
      <c r="BX84" s="154"/>
      <c r="BY84" s="155"/>
      <c r="BZ84" s="155"/>
      <c r="CA84" s="155"/>
      <c r="CB84" s="155"/>
      <c r="CC84" s="156"/>
      <c r="CD84" s="150"/>
      <c r="CE84" s="150"/>
      <c r="CF84" s="150"/>
      <c r="CG84" s="150"/>
      <c r="CH84" s="140"/>
      <c r="CI84" s="857"/>
      <c r="CJ84" s="858"/>
      <c r="CK84" s="858"/>
      <c r="CL84" s="858"/>
      <c r="CM84" s="156"/>
      <c r="CN84" s="154"/>
      <c r="CO84" s="154"/>
      <c r="CP84" s="155"/>
      <c r="CQ84" s="155"/>
      <c r="CR84" s="155"/>
      <c r="CS84" s="155"/>
      <c r="CT84" s="156"/>
      <c r="CU84" s="150"/>
      <c r="CV84" s="150"/>
      <c r="CW84" s="150"/>
      <c r="CX84" s="150"/>
      <c r="CY84" s="140"/>
      <c r="CZ84" s="857"/>
      <c r="DA84" s="858"/>
      <c r="DB84" s="858"/>
      <c r="DC84" s="858"/>
      <c r="DD84" s="156"/>
      <c r="DE84" s="154"/>
      <c r="DF84" s="154"/>
      <c r="DG84" s="155"/>
      <c r="DH84" s="155"/>
      <c r="DI84" s="155"/>
      <c r="DJ84" s="155"/>
      <c r="DK84" s="156"/>
      <c r="DL84" s="150"/>
      <c r="DM84" s="150"/>
      <c r="DN84" s="150"/>
      <c r="DO84" s="150"/>
      <c r="DP84" s="140"/>
      <c r="DQ84" s="857"/>
      <c r="DR84" s="858"/>
      <c r="DS84" s="858"/>
      <c r="DT84" s="858"/>
      <c r="DU84" s="156"/>
      <c r="DV84" s="154"/>
      <c r="DW84" s="154"/>
      <c r="DX84" s="155"/>
      <c r="DY84" s="155"/>
      <c r="DZ84" s="155"/>
      <c r="EA84" s="155"/>
      <c r="EB84" s="156"/>
      <c r="EC84" s="150"/>
      <c r="ED84" s="150"/>
      <c r="EE84" s="150"/>
      <c r="EF84" s="150"/>
      <c r="EG84" s="140"/>
      <c r="EH84" s="857"/>
      <c r="EI84" s="858"/>
      <c r="EJ84" s="858"/>
      <c r="EK84" s="858"/>
      <c r="EL84" s="156"/>
      <c r="EM84" s="154"/>
      <c r="EN84" s="154"/>
      <c r="EO84" s="155"/>
      <c r="EP84" s="155"/>
      <c r="EQ84" s="155"/>
      <c r="ER84" s="155"/>
      <c r="ES84" s="156"/>
      <c r="ET84" s="150"/>
      <c r="EU84" s="150"/>
      <c r="EV84" s="150"/>
      <c r="EW84" s="150"/>
      <c r="EX84" s="140"/>
      <c r="EY84" s="857"/>
      <c r="EZ84" s="858"/>
      <c r="FA84" s="858"/>
      <c r="FB84" s="858"/>
      <c r="FC84" s="156"/>
      <c r="FD84" s="154"/>
      <c r="FE84" s="154"/>
      <c r="FF84" s="155"/>
      <c r="FG84" s="155"/>
      <c r="FH84" s="155"/>
      <c r="FI84" s="155"/>
      <c r="FJ84" s="156"/>
      <c r="FK84" s="150"/>
      <c r="FL84" s="150"/>
      <c r="FM84" s="150"/>
      <c r="FN84" s="150"/>
      <c r="FO84" s="140"/>
      <c r="FP84" s="857"/>
      <c r="FQ84" s="858"/>
      <c r="FR84" s="858"/>
      <c r="FS84" s="858"/>
      <c r="FT84" s="156"/>
      <c r="FU84" s="154"/>
      <c r="FV84" s="154"/>
      <c r="FW84" s="155"/>
      <c r="FX84" s="155"/>
      <c r="FY84" s="155"/>
      <c r="FZ84" s="155"/>
      <c r="GA84" s="156"/>
      <c r="GB84" s="150"/>
      <c r="GC84" s="150"/>
      <c r="GD84" s="150"/>
      <c r="GE84" s="150"/>
      <c r="GF84" s="140"/>
      <c r="GG84" s="857"/>
      <c r="GH84" s="858"/>
      <c r="GI84" s="858"/>
      <c r="GJ84" s="858"/>
      <c r="GK84" s="156"/>
      <c r="GL84" s="154"/>
      <c r="GM84" s="154"/>
      <c r="GN84" s="155"/>
      <c r="GO84" s="155"/>
      <c r="GP84" s="155"/>
      <c r="GQ84" s="155"/>
      <c r="GR84" s="156"/>
      <c r="GS84" s="150"/>
      <c r="GT84" s="150"/>
      <c r="GU84" s="150"/>
      <c r="GV84" s="152"/>
      <c r="GW84" s="22"/>
    </row>
    <row r="85" spans="1:205" ht="20.05" customHeight="1" thickBot="1">
      <c r="A85" s="22"/>
      <c r="B85" s="859" t="str">
        <f>B46</f>
        <v>Wearside</v>
      </c>
      <c r="C85" s="860"/>
      <c r="D85" s="860"/>
      <c r="E85" s="860"/>
      <c r="F85" s="861"/>
      <c r="G85" s="157"/>
      <c r="H85" s="158" t="s">
        <v>79</v>
      </c>
      <c r="I85" s="758"/>
      <c r="J85" s="758"/>
      <c r="K85" s="758"/>
      <c r="L85" s="372">
        <f>[8]R16!$D$30</f>
        <v>0</v>
      </c>
      <c r="M85" s="159"/>
      <c r="N85" s="160"/>
      <c r="O85" s="160"/>
      <c r="P85" s="161" t="s">
        <v>3</v>
      </c>
      <c r="Q85" s="160"/>
      <c r="R85" s="140"/>
      <c r="S85" s="162"/>
      <c r="T85" s="163" t="s">
        <v>80</v>
      </c>
      <c r="U85" s="342" t="s">
        <v>81</v>
      </c>
      <c r="V85" s="150"/>
      <c r="W85" s="158" t="s">
        <v>82</v>
      </c>
      <c r="X85" s="157"/>
      <c r="Y85" s="158" t="s">
        <v>79</v>
      </c>
      <c r="Z85" s="758"/>
      <c r="AA85" s="758"/>
      <c r="AB85" s="758"/>
      <c r="AC85" s="372">
        <f>[8]R16!$D$31</f>
        <v>0</v>
      </c>
      <c r="AD85" s="159"/>
      <c r="AE85" s="160"/>
      <c r="AF85" s="160"/>
      <c r="AG85" s="161" t="s">
        <v>3</v>
      </c>
      <c r="AH85" s="160"/>
      <c r="AI85" s="140"/>
      <c r="AJ85" s="162"/>
      <c r="AK85" s="163" t="s">
        <v>80</v>
      </c>
      <c r="AL85" s="342" t="s">
        <v>81</v>
      </c>
      <c r="AM85" s="150"/>
      <c r="AN85" s="158" t="s">
        <v>82</v>
      </c>
      <c r="AO85" s="157"/>
      <c r="AP85" s="158" t="s">
        <v>79</v>
      </c>
      <c r="AQ85" s="758"/>
      <c r="AR85" s="758"/>
      <c r="AS85" s="758"/>
      <c r="AT85" s="372">
        <f>[8]R16!$D$32</f>
        <v>0</v>
      </c>
      <c r="AU85" s="159"/>
      <c r="AV85" s="160"/>
      <c r="AW85" s="160"/>
      <c r="AX85" s="161" t="s">
        <v>3</v>
      </c>
      <c r="AY85" s="160"/>
      <c r="AZ85" s="140"/>
      <c r="BA85" s="162"/>
      <c r="BB85" s="163" t="s">
        <v>80</v>
      </c>
      <c r="BC85" s="342" t="s">
        <v>81</v>
      </c>
      <c r="BD85" s="150"/>
      <c r="BE85" s="158" t="s">
        <v>82</v>
      </c>
      <c r="BF85" s="157"/>
      <c r="BG85" s="158" t="s">
        <v>79</v>
      </c>
      <c r="BH85" s="758"/>
      <c r="BI85" s="758"/>
      <c r="BJ85" s="758"/>
      <c r="BK85" s="372">
        <f>[8]R16!$D$33</f>
        <v>0</v>
      </c>
      <c r="BL85" s="159"/>
      <c r="BM85" s="160"/>
      <c r="BN85" s="160"/>
      <c r="BO85" s="161" t="s">
        <v>3</v>
      </c>
      <c r="BP85" s="160"/>
      <c r="BQ85" s="140"/>
      <c r="BR85" s="162"/>
      <c r="BS85" s="163" t="s">
        <v>80</v>
      </c>
      <c r="BT85" s="342" t="s">
        <v>81</v>
      </c>
      <c r="BU85" s="150"/>
      <c r="BV85" s="158" t="s">
        <v>82</v>
      </c>
      <c r="BW85" s="157"/>
      <c r="BX85" s="158" t="s">
        <v>79</v>
      </c>
      <c r="BY85" s="758"/>
      <c r="BZ85" s="758"/>
      <c r="CA85" s="758"/>
      <c r="CB85" s="372">
        <f>[8]R16!$D$34</f>
        <v>0</v>
      </c>
      <c r="CC85" s="159"/>
      <c r="CD85" s="160"/>
      <c r="CE85" s="160"/>
      <c r="CF85" s="161" t="s">
        <v>3</v>
      </c>
      <c r="CG85" s="160"/>
      <c r="CH85" s="140"/>
      <c r="CI85" s="162"/>
      <c r="CJ85" s="163" t="s">
        <v>80</v>
      </c>
      <c r="CK85" s="342" t="s">
        <v>81</v>
      </c>
      <c r="CL85" s="150"/>
      <c r="CM85" s="158" t="s">
        <v>82</v>
      </c>
      <c r="CN85" s="157"/>
      <c r="CO85" s="158" t="s">
        <v>79</v>
      </c>
      <c r="CP85" s="758"/>
      <c r="CQ85" s="758"/>
      <c r="CR85" s="758"/>
      <c r="CS85" s="372">
        <f>[8]R16!$D$35</f>
        <v>0</v>
      </c>
      <c r="CT85" s="159"/>
      <c r="CU85" s="160"/>
      <c r="CV85" s="160"/>
      <c r="CW85" s="161" t="s">
        <v>3</v>
      </c>
      <c r="CX85" s="160"/>
      <c r="CY85" s="140"/>
      <c r="CZ85" s="162"/>
      <c r="DA85" s="163" t="s">
        <v>80</v>
      </c>
      <c r="DB85" s="342" t="s">
        <v>81</v>
      </c>
      <c r="DC85" s="150"/>
      <c r="DD85" s="158" t="s">
        <v>82</v>
      </c>
      <c r="DE85" s="157"/>
      <c r="DF85" s="158" t="s">
        <v>79</v>
      </c>
      <c r="DG85" s="758"/>
      <c r="DH85" s="758"/>
      <c r="DI85" s="758"/>
      <c r="DJ85" s="372">
        <f>[8]R16!$D$36</f>
        <v>0</v>
      </c>
      <c r="DK85" s="159"/>
      <c r="DL85" s="160"/>
      <c r="DM85" s="160"/>
      <c r="DN85" s="161" t="s">
        <v>3</v>
      </c>
      <c r="DO85" s="160"/>
      <c r="DP85" s="140"/>
      <c r="DQ85" s="162"/>
      <c r="DR85" s="163" t="s">
        <v>80</v>
      </c>
      <c r="DS85" s="342" t="s">
        <v>81</v>
      </c>
      <c r="DT85" s="150"/>
      <c r="DU85" s="158" t="s">
        <v>82</v>
      </c>
      <c r="DV85" s="157"/>
      <c r="DW85" s="158" t="s">
        <v>79</v>
      </c>
      <c r="DX85" s="758"/>
      <c r="DY85" s="758"/>
      <c r="DZ85" s="758"/>
      <c r="EA85" s="372">
        <f>[8]R16!$D$37</f>
        <v>0</v>
      </c>
      <c r="EB85" s="159"/>
      <c r="EC85" s="160"/>
      <c r="ED85" s="160"/>
      <c r="EE85" s="161" t="s">
        <v>3</v>
      </c>
      <c r="EF85" s="160"/>
      <c r="EG85" s="140"/>
      <c r="EH85" s="162"/>
      <c r="EI85" s="163" t="s">
        <v>80</v>
      </c>
      <c r="EJ85" s="342" t="s">
        <v>81</v>
      </c>
      <c r="EK85" s="150"/>
      <c r="EL85" s="158" t="s">
        <v>82</v>
      </c>
      <c r="EM85" s="157"/>
      <c r="EN85" s="158" t="s">
        <v>79</v>
      </c>
      <c r="EO85" s="758"/>
      <c r="EP85" s="758"/>
      <c r="EQ85" s="758"/>
      <c r="ER85" s="372">
        <f>[8]R16!$D$42</f>
        <v>13</v>
      </c>
      <c r="ES85" s="159"/>
      <c r="ET85" s="160"/>
      <c r="EU85" s="160"/>
      <c r="EV85" s="161" t="s">
        <v>3</v>
      </c>
      <c r="EW85" s="160"/>
      <c r="EX85" s="140"/>
      <c r="EY85" s="162"/>
      <c r="EZ85" s="163"/>
      <c r="FA85" s="342" t="s">
        <v>81</v>
      </c>
      <c r="FB85" s="150"/>
      <c r="FC85" s="158" t="s">
        <v>82</v>
      </c>
      <c r="FD85" s="157"/>
      <c r="FE85" s="158" t="s">
        <v>79</v>
      </c>
      <c r="FF85" s="758"/>
      <c r="FG85" s="758"/>
      <c r="FH85" s="758"/>
      <c r="FI85" s="372">
        <f>[8]R16!$D$43</f>
        <v>23</v>
      </c>
      <c r="FJ85" s="159"/>
      <c r="FK85" s="160"/>
      <c r="FL85" s="160"/>
      <c r="FM85" s="161" t="s">
        <v>3</v>
      </c>
      <c r="FN85" s="160"/>
      <c r="FO85" s="140"/>
      <c r="FP85" s="162"/>
      <c r="FQ85" s="163"/>
      <c r="FR85" s="342" t="s">
        <v>81</v>
      </c>
      <c r="FS85" s="150"/>
      <c r="FT85" s="158" t="s">
        <v>82</v>
      </c>
      <c r="FU85" s="157"/>
      <c r="FV85" s="158" t="s">
        <v>79</v>
      </c>
      <c r="FW85" s="758"/>
      <c r="FX85" s="758"/>
      <c r="FY85" s="758"/>
      <c r="FZ85" s="372">
        <f>[8]R16!$D$44</f>
        <v>0</v>
      </c>
      <c r="GA85" s="159"/>
      <c r="GB85" s="160"/>
      <c r="GC85" s="160"/>
      <c r="GD85" s="161" t="s">
        <v>3</v>
      </c>
      <c r="GE85" s="160"/>
      <c r="GF85" s="140"/>
      <c r="GG85" s="162"/>
      <c r="GH85" s="163"/>
      <c r="GI85" s="342" t="s">
        <v>81</v>
      </c>
      <c r="GJ85" s="150"/>
      <c r="GK85" s="158" t="s">
        <v>82</v>
      </c>
      <c r="GL85" s="157"/>
      <c r="GM85" s="158" t="s">
        <v>79</v>
      </c>
      <c r="GN85" s="758"/>
      <c r="GO85" s="758"/>
      <c r="GP85" s="758"/>
      <c r="GQ85" s="372">
        <f>[8]R16!$D$45</f>
        <v>0</v>
      </c>
      <c r="GR85" s="159"/>
      <c r="GS85" s="160"/>
      <c r="GT85" s="160"/>
      <c r="GU85" s="161" t="s">
        <v>3</v>
      </c>
      <c r="GV85" s="164"/>
      <c r="GW85" s="22"/>
    </row>
    <row r="86" spans="1:205" ht="4.95" customHeight="1" thickBot="1">
      <c r="A86" s="22"/>
      <c r="B86" s="343"/>
      <c r="C86" s="165"/>
      <c r="D86" s="344" t="s">
        <v>83</v>
      </c>
      <c r="E86" s="166"/>
      <c r="F86" s="152"/>
      <c r="G86" s="150"/>
      <c r="H86" s="150"/>
      <c r="I86" s="156"/>
      <c r="J86" s="156"/>
      <c r="K86" s="156"/>
      <c r="L86" s="156"/>
      <c r="M86" s="156"/>
      <c r="N86" s="167"/>
      <c r="O86" s="167"/>
      <c r="P86" s="167"/>
      <c r="Q86" s="150"/>
      <c r="R86" s="140"/>
      <c r="S86" s="345" t="s">
        <v>84</v>
      </c>
      <c r="T86" s="168" t="s">
        <v>60</v>
      </c>
      <c r="U86" s="346" t="s">
        <v>83</v>
      </c>
      <c r="V86" s="166"/>
      <c r="W86" s="150"/>
      <c r="X86" s="150"/>
      <c r="Y86" s="150"/>
      <c r="Z86" s="156"/>
      <c r="AA86" s="156"/>
      <c r="AB86" s="156"/>
      <c r="AC86" s="156"/>
      <c r="AD86" s="156"/>
      <c r="AE86" s="167"/>
      <c r="AF86" s="167"/>
      <c r="AG86" s="167"/>
      <c r="AH86" s="150"/>
      <c r="AI86" s="140"/>
      <c r="AJ86" s="345" t="s">
        <v>84</v>
      </c>
      <c r="AK86" s="168" t="s">
        <v>60</v>
      </c>
      <c r="AL86" s="346" t="s">
        <v>83</v>
      </c>
      <c r="AM86" s="166"/>
      <c r="AN86" s="150"/>
      <c r="AO86" s="150"/>
      <c r="AP86" s="150"/>
      <c r="AQ86" s="156"/>
      <c r="AR86" s="156"/>
      <c r="AS86" s="156"/>
      <c r="AT86" s="156"/>
      <c r="AU86" s="156"/>
      <c r="AV86" s="167"/>
      <c r="AW86" s="167"/>
      <c r="AX86" s="167"/>
      <c r="AY86" s="150"/>
      <c r="AZ86" s="140"/>
      <c r="BA86" s="345" t="s">
        <v>84</v>
      </c>
      <c r="BB86" s="168" t="s">
        <v>60</v>
      </c>
      <c r="BC86" s="346" t="s">
        <v>83</v>
      </c>
      <c r="BD86" s="166"/>
      <c r="BE86" s="150"/>
      <c r="BF86" s="150"/>
      <c r="BG86" s="150"/>
      <c r="BH86" s="156"/>
      <c r="BI86" s="156"/>
      <c r="BJ86" s="156"/>
      <c r="BK86" s="156"/>
      <c r="BL86" s="156"/>
      <c r="BM86" s="167"/>
      <c r="BN86" s="167"/>
      <c r="BO86" s="167"/>
      <c r="BP86" s="150"/>
      <c r="BQ86" s="140"/>
      <c r="BR86" s="345" t="s">
        <v>84</v>
      </c>
      <c r="BS86" s="168" t="s">
        <v>60</v>
      </c>
      <c r="BT86" s="346" t="s">
        <v>83</v>
      </c>
      <c r="BU86" s="166"/>
      <c r="BV86" s="150"/>
      <c r="BW86" s="150"/>
      <c r="BX86" s="150"/>
      <c r="BY86" s="156"/>
      <c r="BZ86" s="156"/>
      <c r="CA86" s="156"/>
      <c r="CB86" s="156"/>
      <c r="CC86" s="156"/>
      <c r="CD86" s="167"/>
      <c r="CE86" s="167"/>
      <c r="CF86" s="167"/>
      <c r="CG86" s="150"/>
      <c r="CH86" s="140"/>
      <c r="CI86" s="345" t="s">
        <v>84</v>
      </c>
      <c r="CJ86" s="168" t="s">
        <v>60</v>
      </c>
      <c r="CK86" s="346" t="s">
        <v>83</v>
      </c>
      <c r="CL86" s="166"/>
      <c r="CM86" s="150"/>
      <c r="CN86" s="150"/>
      <c r="CO86" s="150"/>
      <c r="CP86" s="156"/>
      <c r="CQ86" s="156"/>
      <c r="CR86" s="156"/>
      <c r="CS86" s="156"/>
      <c r="CT86" s="156"/>
      <c r="CU86" s="167"/>
      <c r="CV86" s="167"/>
      <c r="CW86" s="167"/>
      <c r="CX86" s="150"/>
      <c r="CY86" s="140"/>
      <c r="CZ86" s="345" t="s">
        <v>84</v>
      </c>
      <c r="DA86" s="168" t="s">
        <v>60</v>
      </c>
      <c r="DB86" s="346" t="s">
        <v>83</v>
      </c>
      <c r="DC86" s="166"/>
      <c r="DD86" s="150"/>
      <c r="DE86" s="150"/>
      <c r="DF86" s="150"/>
      <c r="DG86" s="156"/>
      <c r="DH86" s="156"/>
      <c r="DI86" s="156"/>
      <c r="DJ86" s="156"/>
      <c r="DK86" s="156"/>
      <c r="DL86" s="167"/>
      <c r="DM86" s="167"/>
      <c r="DN86" s="167"/>
      <c r="DO86" s="150"/>
      <c r="DP86" s="140"/>
      <c r="DQ86" s="345" t="s">
        <v>84</v>
      </c>
      <c r="DR86" s="168" t="s">
        <v>60</v>
      </c>
      <c r="DS86" s="346" t="s">
        <v>83</v>
      </c>
      <c r="DT86" s="166"/>
      <c r="DU86" s="150"/>
      <c r="DV86" s="150"/>
      <c r="DW86" s="150"/>
      <c r="DX86" s="156"/>
      <c r="DY86" s="156"/>
      <c r="DZ86" s="156"/>
      <c r="EA86" s="156"/>
      <c r="EB86" s="156"/>
      <c r="EC86" s="167"/>
      <c r="ED86" s="167"/>
      <c r="EE86" s="167"/>
      <c r="EF86" s="150"/>
      <c r="EG86" s="140"/>
      <c r="EH86" s="345" t="s">
        <v>84</v>
      </c>
      <c r="EI86" s="168" t="s">
        <v>60</v>
      </c>
      <c r="EJ86" s="346" t="s">
        <v>83</v>
      </c>
      <c r="EK86" s="166"/>
      <c r="EL86" s="150"/>
      <c r="EM86" s="150"/>
      <c r="EN86" s="150"/>
      <c r="EO86" s="156"/>
      <c r="EP86" s="156"/>
      <c r="EQ86" s="156"/>
      <c r="ER86" s="156"/>
      <c r="ES86" s="156"/>
      <c r="ET86" s="167"/>
      <c r="EU86" s="167"/>
      <c r="EV86" s="167"/>
      <c r="EW86" s="150"/>
      <c r="EX86" s="140"/>
      <c r="EY86" s="345"/>
      <c r="EZ86" s="168"/>
      <c r="FA86" s="346" t="s">
        <v>83</v>
      </c>
      <c r="FB86" s="166"/>
      <c r="FC86" s="150"/>
      <c r="FD86" s="150"/>
      <c r="FE86" s="150"/>
      <c r="FF86" s="156"/>
      <c r="FG86" s="156"/>
      <c r="FH86" s="156"/>
      <c r="FI86" s="156"/>
      <c r="FJ86" s="156"/>
      <c r="FK86" s="167"/>
      <c r="FL86" s="167"/>
      <c r="FM86" s="167"/>
      <c r="FN86" s="150"/>
      <c r="FO86" s="140"/>
      <c r="FP86" s="345"/>
      <c r="FQ86" s="168"/>
      <c r="FR86" s="346" t="s">
        <v>83</v>
      </c>
      <c r="FS86" s="166"/>
      <c r="FT86" s="150"/>
      <c r="FU86" s="150"/>
      <c r="FV86" s="150"/>
      <c r="FW86" s="156"/>
      <c r="FX86" s="156"/>
      <c r="FY86" s="156"/>
      <c r="FZ86" s="156"/>
      <c r="GA86" s="156"/>
      <c r="GB86" s="167"/>
      <c r="GC86" s="167"/>
      <c r="GD86" s="167"/>
      <c r="GE86" s="150"/>
      <c r="GF86" s="140"/>
      <c r="GG86" s="345"/>
      <c r="GH86" s="168"/>
      <c r="GI86" s="346" t="s">
        <v>83</v>
      </c>
      <c r="GJ86" s="166"/>
      <c r="GK86" s="150"/>
      <c r="GL86" s="150"/>
      <c r="GM86" s="150"/>
      <c r="GN86" s="156"/>
      <c r="GO86" s="156"/>
      <c r="GP86" s="156"/>
      <c r="GQ86" s="156"/>
      <c r="GR86" s="156"/>
      <c r="GS86" s="167"/>
      <c r="GT86" s="167"/>
      <c r="GU86" s="167"/>
      <c r="GV86" s="152"/>
      <c r="GW86" s="22"/>
    </row>
    <row r="87" spans="1:205" s="190" customFormat="1" ht="28.05" customHeight="1" thickBot="1">
      <c r="A87" s="169"/>
      <c r="B87" s="170" t="s">
        <v>85</v>
      </c>
      <c r="C87" s="171" t="s">
        <v>86</v>
      </c>
      <c r="D87" s="171" t="s">
        <v>86</v>
      </c>
      <c r="E87" s="172" t="s">
        <v>87</v>
      </c>
      <c r="F87" s="173" t="s">
        <v>88</v>
      </c>
      <c r="G87" s="174"/>
      <c r="H87" s="175" t="s">
        <v>89</v>
      </c>
      <c r="I87" s="176"/>
      <c r="J87" s="177"/>
      <c r="K87" s="178"/>
      <c r="L87" s="179" t="s">
        <v>90</v>
      </c>
      <c r="M87" s="180"/>
      <c r="N87" s="181"/>
      <c r="O87" s="182"/>
      <c r="P87" s="183" t="s">
        <v>91</v>
      </c>
      <c r="Q87" s="184"/>
      <c r="R87" s="185"/>
      <c r="S87" s="170" t="s">
        <v>85</v>
      </c>
      <c r="T87" s="186" t="s">
        <v>92</v>
      </c>
      <c r="U87" s="171" t="s">
        <v>86</v>
      </c>
      <c r="V87" s="172" t="s">
        <v>87</v>
      </c>
      <c r="W87" s="187" t="s">
        <v>88</v>
      </c>
      <c r="X87" s="174"/>
      <c r="Y87" s="175" t="s">
        <v>89</v>
      </c>
      <c r="Z87" s="176"/>
      <c r="AA87" s="177"/>
      <c r="AB87" s="178"/>
      <c r="AC87" s="179" t="s">
        <v>90</v>
      </c>
      <c r="AD87" s="180"/>
      <c r="AE87" s="181"/>
      <c r="AF87" s="182"/>
      <c r="AG87" s="183" t="s">
        <v>91</v>
      </c>
      <c r="AH87" s="184"/>
      <c r="AI87" s="185"/>
      <c r="AJ87" s="170" t="s">
        <v>85</v>
      </c>
      <c r="AK87" s="186" t="s">
        <v>92</v>
      </c>
      <c r="AL87" s="171" t="s">
        <v>86</v>
      </c>
      <c r="AM87" s="172" t="s">
        <v>87</v>
      </c>
      <c r="AN87" s="187" t="s">
        <v>88</v>
      </c>
      <c r="AO87" s="174"/>
      <c r="AP87" s="175" t="s">
        <v>89</v>
      </c>
      <c r="AQ87" s="176"/>
      <c r="AR87" s="177"/>
      <c r="AS87" s="178"/>
      <c r="AT87" s="179" t="s">
        <v>90</v>
      </c>
      <c r="AU87" s="180"/>
      <c r="AV87" s="181"/>
      <c r="AW87" s="182"/>
      <c r="AX87" s="183" t="s">
        <v>91</v>
      </c>
      <c r="AY87" s="184"/>
      <c r="AZ87" s="185"/>
      <c r="BA87" s="170" t="s">
        <v>85</v>
      </c>
      <c r="BB87" s="186" t="s">
        <v>92</v>
      </c>
      <c r="BC87" s="171" t="s">
        <v>86</v>
      </c>
      <c r="BD87" s="172" t="s">
        <v>87</v>
      </c>
      <c r="BE87" s="187" t="s">
        <v>88</v>
      </c>
      <c r="BF87" s="174"/>
      <c r="BG87" s="175" t="s">
        <v>89</v>
      </c>
      <c r="BH87" s="176"/>
      <c r="BI87" s="177"/>
      <c r="BJ87" s="178"/>
      <c r="BK87" s="179" t="s">
        <v>90</v>
      </c>
      <c r="BL87" s="180"/>
      <c r="BM87" s="181"/>
      <c r="BN87" s="182"/>
      <c r="BO87" s="183" t="s">
        <v>91</v>
      </c>
      <c r="BP87" s="184"/>
      <c r="BQ87" s="185"/>
      <c r="BR87" s="170" t="s">
        <v>85</v>
      </c>
      <c r="BS87" s="186" t="s">
        <v>92</v>
      </c>
      <c r="BT87" s="171" t="s">
        <v>86</v>
      </c>
      <c r="BU87" s="172" t="s">
        <v>87</v>
      </c>
      <c r="BV87" s="187" t="s">
        <v>88</v>
      </c>
      <c r="BW87" s="174"/>
      <c r="BX87" s="175" t="s">
        <v>89</v>
      </c>
      <c r="BY87" s="176"/>
      <c r="BZ87" s="177"/>
      <c r="CA87" s="178"/>
      <c r="CB87" s="179" t="s">
        <v>90</v>
      </c>
      <c r="CC87" s="180"/>
      <c r="CD87" s="181"/>
      <c r="CE87" s="182"/>
      <c r="CF87" s="183" t="s">
        <v>91</v>
      </c>
      <c r="CG87" s="184"/>
      <c r="CH87" s="185"/>
      <c r="CI87" s="170" t="s">
        <v>85</v>
      </c>
      <c r="CJ87" s="186" t="s">
        <v>92</v>
      </c>
      <c r="CK87" s="171" t="s">
        <v>86</v>
      </c>
      <c r="CL87" s="172" t="s">
        <v>87</v>
      </c>
      <c r="CM87" s="187" t="s">
        <v>88</v>
      </c>
      <c r="CN87" s="174"/>
      <c r="CO87" s="175" t="s">
        <v>89</v>
      </c>
      <c r="CP87" s="176"/>
      <c r="CQ87" s="177"/>
      <c r="CR87" s="178"/>
      <c r="CS87" s="179" t="s">
        <v>90</v>
      </c>
      <c r="CT87" s="180"/>
      <c r="CU87" s="181"/>
      <c r="CV87" s="182"/>
      <c r="CW87" s="183" t="s">
        <v>91</v>
      </c>
      <c r="CX87" s="184"/>
      <c r="CY87" s="185"/>
      <c r="CZ87" s="170" t="s">
        <v>85</v>
      </c>
      <c r="DA87" s="186" t="s">
        <v>92</v>
      </c>
      <c r="DB87" s="171" t="s">
        <v>86</v>
      </c>
      <c r="DC87" s="172" t="s">
        <v>87</v>
      </c>
      <c r="DD87" s="187" t="s">
        <v>88</v>
      </c>
      <c r="DE87" s="174"/>
      <c r="DF87" s="175" t="s">
        <v>89</v>
      </c>
      <c r="DG87" s="176"/>
      <c r="DH87" s="177"/>
      <c r="DI87" s="178"/>
      <c r="DJ87" s="179" t="s">
        <v>90</v>
      </c>
      <c r="DK87" s="180"/>
      <c r="DL87" s="181"/>
      <c r="DM87" s="182"/>
      <c r="DN87" s="183" t="s">
        <v>91</v>
      </c>
      <c r="DO87" s="184"/>
      <c r="DP87" s="185"/>
      <c r="DQ87" s="170" t="s">
        <v>85</v>
      </c>
      <c r="DR87" s="186" t="s">
        <v>92</v>
      </c>
      <c r="DS87" s="171" t="s">
        <v>86</v>
      </c>
      <c r="DT87" s="172" t="s">
        <v>87</v>
      </c>
      <c r="DU87" s="187" t="s">
        <v>88</v>
      </c>
      <c r="DV87" s="174"/>
      <c r="DW87" s="175" t="s">
        <v>89</v>
      </c>
      <c r="DX87" s="176"/>
      <c r="DY87" s="177"/>
      <c r="DZ87" s="178"/>
      <c r="EA87" s="179" t="s">
        <v>90</v>
      </c>
      <c r="EB87" s="180"/>
      <c r="EC87" s="181"/>
      <c r="ED87" s="182"/>
      <c r="EE87" s="183" t="s">
        <v>91</v>
      </c>
      <c r="EF87" s="184"/>
      <c r="EG87" s="185"/>
      <c r="EH87" s="170" t="s">
        <v>85</v>
      </c>
      <c r="EI87" s="186" t="s">
        <v>92</v>
      </c>
      <c r="EJ87" s="171" t="s">
        <v>86</v>
      </c>
      <c r="EK87" s="172" t="s">
        <v>87</v>
      </c>
      <c r="EL87" s="187" t="s">
        <v>88</v>
      </c>
      <c r="EM87" s="174"/>
      <c r="EN87" s="175" t="s">
        <v>89</v>
      </c>
      <c r="EO87" s="176"/>
      <c r="EP87" s="177"/>
      <c r="EQ87" s="178"/>
      <c r="ER87" s="179" t="s">
        <v>90</v>
      </c>
      <c r="ES87" s="180"/>
      <c r="ET87" s="181"/>
      <c r="EU87" s="182"/>
      <c r="EV87" s="183" t="s">
        <v>91</v>
      </c>
      <c r="EW87" s="184"/>
      <c r="EX87" s="185"/>
      <c r="EY87" s="170" t="s">
        <v>85</v>
      </c>
      <c r="EZ87" s="186" t="s">
        <v>92</v>
      </c>
      <c r="FA87" s="171" t="s">
        <v>86</v>
      </c>
      <c r="FB87" s="172" t="s">
        <v>87</v>
      </c>
      <c r="FC87" s="187" t="s">
        <v>88</v>
      </c>
      <c r="FD87" s="174"/>
      <c r="FE87" s="175" t="s">
        <v>89</v>
      </c>
      <c r="FF87" s="176"/>
      <c r="FG87" s="177"/>
      <c r="FH87" s="178"/>
      <c r="FI87" s="179" t="s">
        <v>90</v>
      </c>
      <c r="FJ87" s="180"/>
      <c r="FK87" s="181"/>
      <c r="FL87" s="182"/>
      <c r="FM87" s="183" t="s">
        <v>91</v>
      </c>
      <c r="FN87" s="184"/>
      <c r="FO87" s="185"/>
      <c r="FP87" s="170" t="s">
        <v>85</v>
      </c>
      <c r="FQ87" s="186" t="s">
        <v>92</v>
      </c>
      <c r="FR87" s="171" t="s">
        <v>86</v>
      </c>
      <c r="FS87" s="172" t="s">
        <v>87</v>
      </c>
      <c r="FT87" s="187" t="s">
        <v>88</v>
      </c>
      <c r="FU87" s="174"/>
      <c r="FV87" s="175" t="s">
        <v>89</v>
      </c>
      <c r="FW87" s="176"/>
      <c r="FX87" s="177"/>
      <c r="FY87" s="178"/>
      <c r="FZ87" s="179" t="s">
        <v>90</v>
      </c>
      <c r="GA87" s="180"/>
      <c r="GB87" s="181"/>
      <c r="GC87" s="182"/>
      <c r="GD87" s="183" t="s">
        <v>91</v>
      </c>
      <c r="GE87" s="184"/>
      <c r="GF87" s="185"/>
      <c r="GG87" s="170" t="s">
        <v>85</v>
      </c>
      <c r="GH87" s="186" t="s">
        <v>92</v>
      </c>
      <c r="GI87" s="171" t="s">
        <v>86</v>
      </c>
      <c r="GJ87" s="172" t="s">
        <v>87</v>
      </c>
      <c r="GK87" s="187" t="s">
        <v>88</v>
      </c>
      <c r="GL87" s="174"/>
      <c r="GM87" s="175" t="s">
        <v>89</v>
      </c>
      <c r="GN87" s="176"/>
      <c r="GO87" s="177"/>
      <c r="GP87" s="178"/>
      <c r="GQ87" s="179" t="s">
        <v>90</v>
      </c>
      <c r="GR87" s="180"/>
      <c r="GS87" s="181"/>
      <c r="GT87" s="182"/>
      <c r="GU87" s="183" t="s">
        <v>91</v>
      </c>
      <c r="GV87" s="188"/>
      <c r="GW87" s="189"/>
    </row>
    <row r="88" spans="1:205" ht="4.95" customHeight="1">
      <c r="A88" s="22"/>
      <c r="B88" s="191"/>
      <c r="C88" s="192"/>
      <c r="D88" s="192"/>
      <c r="E88" s="165"/>
      <c r="F88" s="193"/>
      <c r="G88" s="194"/>
      <c r="H88" s="195"/>
      <c r="I88" s="195"/>
      <c r="J88" s="196"/>
      <c r="K88" s="196"/>
      <c r="L88" s="197"/>
      <c r="M88" s="198"/>
      <c r="N88" s="199"/>
      <c r="O88" s="199"/>
      <c r="P88" s="200"/>
      <c r="Q88" s="201"/>
      <c r="R88" s="140"/>
      <c r="S88" s="191"/>
      <c r="T88" s="192"/>
      <c r="U88" s="192"/>
      <c r="V88" s="165"/>
      <c r="W88" s="202"/>
      <c r="X88" s="194"/>
      <c r="Y88" s="195"/>
      <c r="Z88" s="195"/>
      <c r="AA88" s="196"/>
      <c r="AB88" s="196"/>
      <c r="AC88" s="197"/>
      <c r="AD88" s="198"/>
      <c r="AE88" s="199"/>
      <c r="AF88" s="199"/>
      <c r="AG88" s="200"/>
      <c r="AH88" s="201"/>
      <c r="AI88" s="140"/>
      <c r="AJ88" s="191"/>
      <c r="AK88" s="192"/>
      <c r="AL88" s="192"/>
      <c r="AM88" s="165"/>
      <c r="AN88" s="202"/>
      <c r="AO88" s="194"/>
      <c r="AP88" s="195"/>
      <c r="AQ88" s="195"/>
      <c r="AR88" s="196"/>
      <c r="AS88" s="196"/>
      <c r="AT88" s="197"/>
      <c r="AU88" s="198"/>
      <c r="AV88" s="199"/>
      <c r="AW88" s="199"/>
      <c r="AX88" s="200"/>
      <c r="AY88" s="201"/>
      <c r="AZ88" s="140"/>
      <c r="BA88" s="191"/>
      <c r="BB88" s="192"/>
      <c r="BC88" s="192"/>
      <c r="BD88" s="165"/>
      <c r="BE88" s="202"/>
      <c r="BF88" s="194"/>
      <c r="BG88" s="195"/>
      <c r="BH88" s="195"/>
      <c r="BI88" s="196"/>
      <c r="BJ88" s="196"/>
      <c r="BK88" s="197"/>
      <c r="BL88" s="198"/>
      <c r="BM88" s="199"/>
      <c r="BN88" s="199"/>
      <c r="BO88" s="200"/>
      <c r="BP88" s="201"/>
      <c r="BQ88" s="140"/>
      <c r="BR88" s="191"/>
      <c r="BS88" s="192"/>
      <c r="BT88" s="192"/>
      <c r="BU88" s="165"/>
      <c r="BV88" s="202"/>
      <c r="BW88" s="194"/>
      <c r="BX88" s="195"/>
      <c r="BY88" s="195"/>
      <c r="BZ88" s="196"/>
      <c r="CA88" s="196"/>
      <c r="CB88" s="197"/>
      <c r="CC88" s="198"/>
      <c r="CD88" s="199"/>
      <c r="CE88" s="199"/>
      <c r="CF88" s="200"/>
      <c r="CG88" s="201"/>
      <c r="CH88" s="140"/>
      <c r="CI88" s="191"/>
      <c r="CJ88" s="192"/>
      <c r="CK88" s="192"/>
      <c r="CL88" s="165"/>
      <c r="CM88" s="202"/>
      <c r="CN88" s="194"/>
      <c r="CO88" s="195"/>
      <c r="CP88" s="195"/>
      <c r="CQ88" s="196"/>
      <c r="CR88" s="196"/>
      <c r="CS88" s="197"/>
      <c r="CT88" s="198"/>
      <c r="CU88" s="199"/>
      <c r="CV88" s="199"/>
      <c r="CW88" s="200"/>
      <c r="CX88" s="201"/>
      <c r="CY88" s="140"/>
      <c r="CZ88" s="191"/>
      <c r="DA88" s="192"/>
      <c r="DB88" s="192"/>
      <c r="DC88" s="165"/>
      <c r="DD88" s="202"/>
      <c r="DE88" s="194"/>
      <c r="DF88" s="195"/>
      <c r="DG88" s="195"/>
      <c r="DH88" s="196"/>
      <c r="DI88" s="196"/>
      <c r="DJ88" s="197"/>
      <c r="DK88" s="198"/>
      <c r="DL88" s="199"/>
      <c r="DM88" s="199"/>
      <c r="DN88" s="200"/>
      <c r="DO88" s="201"/>
      <c r="DP88" s="140"/>
      <c r="DQ88" s="191"/>
      <c r="DR88" s="192"/>
      <c r="DS88" s="192"/>
      <c r="DT88" s="165"/>
      <c r="DU88" s="202"/>
      <c r="DV88" s="194"/>
      <c r="DW88" s="195"/>
      <c r="DX88" s="195"/>
      <c r="DY88" s="196"/>
      <c r="DZ88" s="196"/>
      <c r="EA88" s="197"/>
      <c r="EB88" s="198"/>
      <c r="EC88" s="199"/>
      <c r="ED88" s="199"/>
      <c r="EE88" s="200"/>
      <c r="EF88" s="201"/>
      <c r="EG88" s="140"/>
      <c r="EH88" s="191"/>
      <c r="EI88" s="192"/>
      <c r="EJ88" s="192"/>
      <c r="EK88" s="165"/>
      <c r="EL88" s="202"/>
      <c r="EM88" s="194"/>
      <c r="EN88" s="195"/>
      <c r="EO88" s="195"/>
      <c r="EP88" s="196"/>
      <c r="EQ88" s="196"/>
      <c r="ER88" s="197"/>
      <c r="ES88" s="198"/>
      <c r="ET88" s="199"/>
      <c r="EU88" s="199"/>
      <c r="EV88" s="200"/>
      <c r="EW88" s="201"/>
      <c r="EX88" s="140"/>
      <c r="EY88" s="191"/>
      <c r="EZ88" s="192"/>
      <c r="FA88" s="192"/>
      <c r="FB88" s="165"/>
      <c r="FC88" s="202"/>
      <c r="FD88" s="194"/>
      <c r="FE88" s="195"/>
      <c r="FF88" s="195"/>
      <c r="FG88" s="196"/>
      <c r="FH88" s="196"/>
      <c r="FI88" s="197"/>
      <c r="FJ88" s="198"/>
      <c r="FK88" s="199"/>
      <c r="FL88" s="199"/>
      <c r="FM88" s="200"/>
      <c r="FN88" s="201"/>
      <c r="FO88" s="140"/>
      <c r="FP88" s="191"/>
      <c r="FQ88" s="192"/>
      <c r="FR88" s="192"/>
      <c r="FS88" s="165"/>
      <c r="FT88" s="202"/>
      <c r="FU88" s="194"/>
      <c r="FV88" s="195"/>
      <c r="FW88" s="195"/>
      <c r="FX88" s="196"/>
      <c r="FY88" s="196"/>
      <c r="FZ88" s="197"/>
      <c r="GA88" s="198"/>
      <c r="GB88" s="199"/>
      <c r="GC88" s="199"/>
      <c r="GD88" s="200"/>
      <c r="GE88" s="201"/>
      <c r="GF88" s="140"/>
      <c r="GG88" s="191"/>
      <c r="GH88" s="192"/>
      <c r="GI88" s="192"/>
      <c r="GJ88" s="165"/>
      <c r="GK88" s="202"/>
      <c r="GL88" s="194"/>
      <c r="GM88" s="195"/>
      <c r="GN88" s="195"/>
      <c r="GO88" s="196"/>
      <c r="GP88" s="196"/>
      <c r="GQ88" s="197"/>
      <c r="GR88" s="198"/>
      <c r="GS88" s="199"/>
      <c r="GT88" s="199"/>
      <c r="GU88" s="200"/>
      <c r="GV88" s="203"/>
      <c r="GW88" s="22"/>
    </row>
    <row r="89" spans="1:205" s="225" customFormat="1" ht="16.149999999999999" customHeight="1">
      <c r="A89" s="204"/>
      <c r="B89" s="205">
        <v>1</v>
      </c>
      <c r="C89" s="206">
        <f>C50</f>
        <v>167</v>
      </c>
      <c r="D89" s="206">
        <v>381</v>
      </c>
      <c r="E89" s="207">
        <f t="shared" ref="E89:F97" si="284">E50</f>
        <v>3</v>
      </c>
      <c r="F89" s="208">
        <f t="shared" si="284"/>
        <v>10</v>
      </c>
      <c r="G89" s="209"/>
      <c r="H89" s="210">
        <v>1</v>
      </c>
      <c r="I89" s="211"/>
      <c r="J89" s="212">
        <f t="shared" ref="J89:K97" si="285">E89</f>
        <v>3</v>
      </c>
      <c r="K89" s="212">
        <f t="shared" si="285"/>
        <v>10</v>
      </c>
      <c r="L89" s="213"/>
      <c r="M89" s="214">
        <f>L85-K89</f>
        <v>-10</v>
      </c>
      <c r="N89" s="215">
        <f t="shared" ref="N89:N97" si="286">IF(M89&lt;0,0,IF(M89&lt;18,1,IF(M89&lt;36,2,3)))</f>
        <v>0</v>
      </c>
      <c r="O89" s="216">
        <f t="shared" ref="O89:O97" si="287">J89-L89</f>
        <v>3</v>
      </c>
      <c r="P89" s="217" t="str">
        <f t="shared" ref="P89:P97" si="288">IF(L89&lt;1,"",IF((2+O89+N89)&gt;-1,(2+O89+N89),0))</f>
        <v/>
      </c>
      <c r="Q89" s="218"/>
      <c r="R89" s="219"/>
      <c r="S89" s="205">
        <v>1</v>
      </c>
      <c r="T89" s="220">
        <f>C89</f>
        <v>167</v>
      </c>
      <c r="U89" s="221">
        <v>381</v>
      </c>
      <c r="V89" s="207">
        <f>E89</f>
        <v>3</v>
      </c>
      <c r="W89" s="222">
        <f>F89</f>
        <v>10</v>
      </c>
      <c r="X89" s="209"/>
      <c r="Y89" s="210">
        <v>1</v>
      </c>
      <c r="Z89" s="211"/>
      <c r="AA89" s="212">
        <f t="shared" ref="AA89:AB97" si="289">V89</f>
        <v>3</v>
      </c>
      <c r="AB89" s="212">
        <f t="shared" si="289"/>
        <v>10</v>
      </c>
      <c r="AC89" s="213"/>
      <c r="AD89" s="214">
        <f>AC85-AB89</f>
        <v>-10</v>
      </c>
      <c r="AE89" s="215">
        <f t="shared" ref="AE89:AE97" si="290">IF(AD89&lt;0,0,IF(AD89&lt;18,1,IF(AD89&lt;36,2,3)))</f>
        <v>0</v>
      </c>
      <c r="AF89" s="216">
        <f t="shared" ref="AF89:AF97" si="291">AA89-AC89</f>
        <v>3</v>
      </c>
      <c r="AG89" s="217" t="str">
        <f t="shared" ref="AG89:AG97" si="292">IF(AC89&lt;1,"",IF((2+AF89+AE89)&gt;-1,(2+AF89+AE89),0))</f>
        <v/>
      </c>
      <c r="AH89" s="218"/>
      <c r="AI89" s="219"/>
      <c r="AJ89" s="205">
        <v>1</v>
      </c>
      <c r="AK89" s="220">
        <f>T89</f>
        <v>167</v>
      </c>
      <c r="AL89" s="221">
        <v>381</v>
      </c>
      <c r="AM89" s="207">
        <f>V89</f>
        <v>3</v>
      </c>
      <c r="AN89" s="222">
        <f>W89</f>
        <v>10</v>
      </c>
      <c r="AO89" s="209"/>
      <c r="AP89" s="210">
        <v>1</v>
      </c>
      <c r="AQ89" s="211"/>
      <c r="AR89" s="212">
        <f t="shared" ref="AR89:AS97" si="293">AM89</f>
        <v>3</v>
      </c>
      <c r="AS89" s="212">
        <f t="shared" si="293"/>
        <v>10</v>
      </c>
      <c r="AT89" s="213"/>
      <c r="AU89" s="214">
        <f>AT85-AS89</f>
        <v>-10</v>
      </c>
      <c r="AV89" s="215">
        <f t="shared" ref="AV89:AV97" si="294">IF(AU89&lt;0,0,IF(AU89&lt;18,1,IF(AU89&lt;36,2,3)))</f>
        <v>0</v>
      </c>
      <c r="AW89" s="216">
        <f t="shared" ref="AW89:AW97" si="295">AR89-AT89</f>
        <v>3</v>
      </c>
      <c r="AX89" s="217" t="str">
        <f t="shared" ref="AX89:AX97" si="296">IF(AT89&lt;1,"",IF((2+AW89+AV89)&gt;-1,(2+AW89+AV89),0))</f>
        <v/>
      </c>
      <c r="AY89" s="218"/>
      <c r="AZ89" s="219"/>
      <c r="BA89" s="205">
        <v>1</v>
      </c>
      <c r="BB89" s="220">
        <f>AK89</f>
        <v>167</v>
      </c>
      <c r="BC89" s="221">
        <v>381</v>
      </c>
      <c r="BD89" s="207">
        <f>AM89</f>
        <v>3</v>
      </c>
      <c r="BE89" s="222">
        <f>AN89</f>
        <v>10</v>
      </c>
      <c r="BF89" s="209"/>
      <c r="BG89" s="210">
        <v>1</v>
      </c>
      <c r="BH89" s="211"/>
      <c r="BI89" s="212">
        <f t="shared" ref="BI89:BJ97" si="297">BD89</f>
        <v>3</v>
      </c>
      <c r="BJ89" s="212">
        <f t="shared" si="297"/>
        <v>10</v>
      </c>
      <c r="BK89" s="213"/>
      <c r="BL89" s="214">
        <f>BK85-BJ89</f>
        <v>-10</v>
      </c>
      <c r="BM89" s="215">
        <f t="shared" ref="BM89:BM97" si="298">IF(BL89&lt;0,0,IF(BL89&lt;18,1,IF(BL89&lt;36,2,3)))</f>
        <v>0</v>
      </c>
      <c r="BN89" s="216">
        <f t="shared" ref="BN89:BN97" si="299">BI89-BK89</f>
        <v>3</v>
      </c>
      <c r="BO89" s="217" t="str">
        <f t="shared" ref="BO89:BO97" si="300">IF(BK89&lt;1,"",IF((2+BN89+BM89)&gt;-1,(2+BN89+BM89),0))</f>
        <v/>
      </c>
      <c r="BP89" s="218"/>
      <c r="BQ89" s="219"/>
      <c r="BR89" s="205">
        <v>1</v>
      </c>
      <c r="BS89" s="220">
        <f>BB89</f>
        <v>167</v>
      </c>
      <c r="BT89" s="221">
        <v>381</v>
      </c>
      <c r="BU89" s="207">
        <f>BD89</f>
        <v>3</v>
      </c>
      <c r="BV89" s="222">
        <f>BE89</f>
        <v>10</v>
      </c>
      <c r="BW89" s="209"/>
      <c r="BX89" s="210">
        <v>1</v>
      </c>
      <c r="BY89" s="211"/>
      <c r="BZ89" s="212">
        <f t="shared" ref="BZ89:CA97" si="301">BU89</f>
        <v>3</v>
      </c>
      <c r="CA89" s="212">
        <f t="shared" si="301"/>
        <v>10</v>
      </c>
      <c r="CB89" s="213"/>
      <c r="CC89" s="214">
        <f>CB85-CA89</f>
        <v>-10</v>
      </c>
      <c r="CD89" s="215">
        <f t="shared" ref="CD89:CD97" si="302">IF(CC89&lt;0,0,IF(CC89&lt;18,1,IF(CC89&lt;36,2,3)))</f>
        <v>0</v>
      </c>
      <c r="CE89" s="216">
        <f t="shared" ref="CE89:CE97" si="303">BZ89-CB89</f>
        <v>3</v>
      </c>
      <c r="CF89" s="217" t="str">
        <f t="shared" ref="CF89:CF97" si="304">IF(CB89&lt;1,"",IF((2+CE89+CD89)&gt;-1,(2+CE89+CD89),0))</f>
        <v/>
      </c>
      <c r="CG89" s="218"/>
      <c r="CH89" s="219"/>
      <c r="CI89" s="205">
        <v>1</v>
      </c>
      <c r="CJ89" s="220">
        <f>BS89</f>
        <v>167</v>
      </c>
      <c r="CK89" s="221">
        <v>381</v>
      </c>
      <c r="CL89" s="207">
        <f>BU89</f>
        <v>3</v>
      </c>
      <c r="CM89" s="222">
        <f>BV89</f>
        <v>10</v>
      </c>
      <c r="CN89" s="209"/>
      <c r="CO89" s="210">
        <v>1</v>
      </c>
      <c r="CP89" s="211"/>
      <c r="CQ89" s="212">
        <f t="shared" ref="CQ89:CR97" si="305">CL89</f>
        <v>3</v>
      </c>
      <c r="CR89" s="212">
        <f t="shared" si="305"/>
        <v>10</v>
      </c>
      <c r="CS89" s="213"/>
      <c r="CT89" s="214">
        <f>CS85-CR89</f>
        <v>-10</v>
      </c>
      <c r="CU89" s="215">
        <f t="shared" ref="CU89:CU97" si="306">IF(CT89&lt;0,0,IF(CT89&lt;18,1,IF(CT89&lt;36,2,3)))</f>
        <v>0</v>
      </c>
      <c r="CV89" s="216">
        <f t="shared" ref="CV89:CV97" si="307">CQ89-CS89</f>
        <v>3</v>
      </c>
      <c r="CW89" s="217" t="str">
        <f t="shared" ref="CW89:CW97" si="308">IF(CS89&lt;1,"",IF((2+CV89+CU89)&gt;-1,(2+CV89+CU89),0))</f>
        <v/>
      </c>
      <c r="CX89" s="218"/>
      <c r="CY89" s="219"/>
      <c r="CZ89" s="205">
        <v>1</v>
      </c>
      <c r="DA89" s="220">
        <f>CJ89</f>
        <v>167</v>
      </c>
      <c r="DB89" s="221">
        <v>381</v>
      </c>
      <c r="DC89" s="207">
        <f>CL89</f>
        <v>3</v>
      </c>
      <c r="DD89" s="222">
        <f>CM89</f>
        <v>10</v>
      </c>
      <c r="DE89" s="209"/>
      <c r="DF89" s="210">
        <v>1</v>
      </c>
      <c r="DG89" s="211"/>
      <c r="DH89" s="212">
        <f t="shared" ref="DH89:DI97" si="309">DC89</f>
        <v>3</v>
      </c>
      <c r="DI89" s="212">
        <f t="shared" si="309"/>
        <v>10</v>
      </c>
      <c r="DJ89" s="213"/>
      <c r="DK89" s="214">
        <f>DJ85-DI89</f>
        <v>-10</v>
      </c>
      <c r="DL89" s="215">
        <f t="shared" ref="DL89:DL97" si="310">IF(DK89&lt;0,0,IF(DK89&lt;18,1,IF(DK89&lt;36,2,3)))</f>
        <v>0</v>
      </c>
      <c r="DM89" s="216">
        <f t="shared" ref="DM89:DM97" si="311">DH89-DJ89</f>
        <v>3</v>
      </c>
      <c r="DN89" s="217" t="str">
        <f t="shared" ref="DN89:DN97" si="312">IF(DJ89&lt;1,"",IF((2+DM89+DL89)&gt;-1,(2+DM89+DL89),0))</f>
        <v/>
      </c>
      <c r="DO89" s="218"/>
      <c r="DP89" s="219"/>
      <c r="DQ89" s="205">
        <v>1</v>
      </c>
      <c r="DR89" s="220">
        <f>DA89</f>
        <v>167</v>
      </c>
      <c r="DS89" s="221">
        <v>381</v>
      </c>
      <c r="DT89" s="207">
        <f>DC89</f>
        <v>3</v>
      </c>
      <c r="DU89" s="222">
        <f>DD89</f>
        <v>10</v>
      </c>
      <c r="DV89" s="209"/>
      <c r="DW89" s="210">
        <v>1</v>
      </c>
      <c r="DX89" s="211"/>
      <c r="DY89" s="212">
        <f t="shared" ref="DY89:DZ97" si="313">DT89</f>
        <v>3</v>
      </c>
      <c r="DZ89" s="212">
        <f t="shared" si="313"/>
        <v>10</v>
      </c>
      <c r="EA89" s="213"/>
      <c r="EB89" s="214">
        <f>EA85-DZ89</f>
        <v>-10</v>
      </c>
      <c r="EC89" s="215">
        <f t="shared" ref="EC89:EC97" si="314">IF(EB89&lt;0,0,IF(EB89&lt;18,1,IF(EB89&lt;36,2,3)))</f>
        <v>0</v>
      </c>
      <c r="ED89" s="216">
        <f t="shared" ref="ED89:ED97" si="315">DY89-EA89</f>
        <v>3</v>
      </c>
      <c r="EE89" s="217" t="str">
        <f t="shared" ref="EE89:EE97" si="316">IF(EA89&lt;1,"",IF((2+ED89+EC89)&gt;-1,(2+ED89+EC89),0))</f>
        <v/>
      </c>
      <c r="EF89" s="218"/>
      <c r="EG89" s="219"/>
      <c r="EH89" s="205">
        <v>1</v>
      </c>
      <c r="EI89" s="220">
        <f>DR89</f>
        <v>167</v>
      </c>
      <c r="EJ89" s="221">
        <v>381</v>
      </c>
      <c r="EK89" s="207">
        <f>DT89</f>
        <v>3</v>
      </c>
      <c r="EL89" s="222">
        <f>DU89</f>
        <v>10</v>
      </c>
      <c r="EM89" s="209"/>
      <c r="EN89" s="210">
        <v>1</v>
      </c>
      <c r="EO89" s="211"/>
      <c r="EP89" s="212">
        <f t="shared" ref="EP89:EQ97" si="317">EK89</f>
        <v>3</v>
      </c>
      <c r="EQ89" s="212">
        <f t="shared" si="317"/>
        <v>10</v>
      </c>
      <c r="ER89" s="213">
        <v>3</v>
      </c>
      <c r="ES89" s="214">
        <f>ER85-EQ89</f>
        <v>3</v>
      </c>
      <c r="ET89" s="215">
        <f t="shared" ref="ET89:ET97" si="318">IF(ES89&lt;0,0,IF(ES89&lt;18,1,IF(ES89&lt;36,2,3)))</f>
        <v>1</v>
      </c>
      <c r="EU89" s="216">
        <f t="shared" ref="EU89:EU97" si="319">EP89-ER89</f>
        <v>0</v>
      </c>
      <c r="EV89" s="217">
        <f t="shared" ref="EV89:EV97" si="320">IF(ER89&lt;1,"",IF((2+EU89+ET89)&gt;-1,(2+EU89+ET89),0))</f>
        <v>3</v>
      </c>
      <c r="EW89" s="218"/>
      <c r="EX89" s="219"/>
      <c r="EY89" s="205">
        <v>1</v>
      </c>
      <c r="EZ89" s="220">
        <f>EI89</f>
        <v>167</v>
      </c>
      <c r="FA89" s="221">
        <v>381</v>
      </c>
      <c r="FB89" s="207">
        <f>EK89</f>
        <v>3</v>
      </c>
      <c r="FC89" s="222">
        <f>EL89</f>
        <v>10</v>
      </c>
      <c r="FD89" s="209"/>
      <c r="FE89" s="210">
        <v>1</v>
      </c>
      <c r="FF89" s="211"/>
      <c r="FG89" s="212">
        <f t="shared" ref="FG89:FH97" si="321">FB89</f>
        <v>3</v>
      </c>
      <c r="FH89" s="212">
        <f t="shared" si="321"/>
        <v>10</v>
      </c>
      <c r="FI89" s="213">
        <v>5</v>
      </c>
      <c r="FJ89" s="214">
        <f>FI85-FH89</f>
        <v>13</v>
      </c>
      <c r="FK89" s="215">
        <f t="shared" ref="FK89:FK97" si="322">IF(FJ89&lt;0,0,IF(FJ89&lt;18,1,IF(FJ89&lt;36,2,3)))</f>
        <v>1</v>
      </c>
      <c r="FL89" s="216">
        <f t="shared" ref="FL89:FL97" si="323">FG89-FI89</f>
        <v>-2</v>
      </c>
      <c r="FM89" s="217">
        <f t="shared" ref="FM89:FM97" si="324">IF(FI89&lt;1,"",IF((2+FL89+FK89)&gt;-1,(2+FL89+FK89),0))</f>
        <v>1</v>
      </c>
      <c r="FN89" s="218"/>
      <c r="FO89" s="219"/>
      <c r="FP89" s="205">
        <v>1</v>
      </c>
      <c r="FQ89" s="220">
        <f>EZ89</f>
        <v>167</v>
      </c>
      <c r="FR89" s="221">
        <v>381</v>
      </c>
      <c r="FS89" s="207">
        <f>FB89</f>
        <v>3</v>
      </c>
      <c r="FT89" s="222">
        <f>FC89</f>
        <v>10</v>
      </c>
      <c r="FU89" s="209"/>
      <c r="FV89" s="210">
        <v>1</v>
      </c>
      <c r="FW89" s="211"/>
      <c r="FX89" s="212">
        <f t="shared" ref="FX89:FY97" si="325">FS89</f>
        <v>3</v>
      </c>
      <c r="FY89" s="212">
        <f t="shared" si="325"/>
        <v>10</v>
      </c>
      <c r="FZ89" s="213"/>
      <c r="GA89" s="214">
        <f>FZ85-FY89</f>
        <v>-10</v>
      </c>
      <c r="GB89" s="215">
        <f t="shared" ref="GB89:GB97" si="326">IF(GA89&lt;0,0,IF(GA89&lt;18,1,IF(GA89&lt;36,2,3)))</f>
        <v>0</v>
      </c>
      <c r="GC89" s="216">
        <f t="shared" ref="GC89:GC97" si="327">FX89-FZ89</f>
        <v>3</v>
      </c>
      <c r="GD89" s="217" t="str">
        <f t="shared" ref="GD89:GD97" si="328">IF(FZ89&lt;1,"",IF((2+GC89+GB89)&gt;-1,(2+GC89+GB89),0))</f>
        <v/>
      </c>
      <c r="GE89" s="218"/>
      <c r="GF89" s="219"/>
      <c r="GG89" s="205">
        <v>1</v>
      </c>
      <c r="GH89" s="220">
        <f>FQ89</f>
        <v>167</v>
      </c>
      <c r="GI89" s="221">
        <v>381</v>
      </c>
      <c r="GJ89" s="207">
        <f>FS89</f>
        <v>3</v>
      </c>
      <c r="GK89" s="222">
        <f>FT89</f>
        <v>10</v>
      </c>
      <c r="GL89" s="209"/>
      <c r="GM89" s="210">
        <v>1</v>
      </c>
      <c r="GN89" s="211"/>
      <c r="GO89" s="212">
        <f t="shared" ref="GO89:GP97" si="329">GJ89</f>
        <v>3</v>
      </c>
      <c r="GP89" s="212">
        <f t="shared" si="329"/>
        <v>10</v>
      </c>
      <c r="GQ89" s="213"/>
      <c r="GR89" s="214">
        <f>GQ85-GP89</f>
        <v>-10</v>
      </c>
      <c r="GS89" s="215">
        <f t="shared" ref="GS89:GS97" si="330">IF(GR89&lt;0,0,IF(GR89&lt;18,1,IF(GR89&lt;36,2,3)))</f>
        <v>0</v>
      </c>
      <c r="GT89" s="216">
        <f t="shared" ref="GT89:GT97" si="331">GO89-GQ89</f>
        <v>3</v>
      </c>
      <c r="GU89" s="217" t="str">
        <f t="shared" ref="GU89:GU97" si="332">IF(GQ89&lt;1,"",IF((2+GT89+GS89)&gt;-1,(2+GT89+GS89),0))</f>
        <v/>
      </c>
      <c r="GV89" s="223"/>
      <c r="GW89" s="224"/>
    </row>
    <row r="90" spans="1:205" s="225" customFormat="1" ht="16.149999999999999" customHeight="1">
      <c r="A90" s="204"/>
      <c r="B90" s="205">
        <v>2</v>
      </c>
      <c r="C90" s="206">
        <f t="shared" ref="C90:C97" si="333">C51</f>
        <v>353</v>
      </c>
      <c r="D90" s="206">
        <v>381</v>
      </c>
      <c r="E90" s="207">
        <f t="shared" si="284"/>
        <v>4</v>
      </c>
      <c r="F90" s="208">
        <f t="shared" si="284"/>
        <v>16</v>
      </c>
      <c r="G90" s="209"/>
      <c r="H90" s="210">
        <v>2</v>
      </c>
      <c r="I90" s="211"/>
      <c r="J90" s="212">
        <f t="shared" si="285"/>
        <v>4</v>
      </c>
      <c r="K90" s="212">
        <f t="shared" si="285"/>
        <v>16</v>
      </c>
      <c r="L90" s="213"/>
      <c r="M90" s="214">
        <f>L85-K90</f>
        <v>-16</v>
      </c>
      <c r="N90" s="215">
        <f t="shared" si="286"/>
        <v>0</v>
      </c>
      <c r="O90" s="216">
        <f t="shared" si="287"/>
        <v>4</v>
      </c>
      <c r="P90" s="217" t="str">
        <f t="shared" si="288"/>
        <v/>
      </c>
      <c r="Q90" s="218"/>
      <c r="R90" s="219"/>
      <c r="S90" s="205">
        <v>2</v>
      </c>
      <c r="T90" s="220">
        <f t="shared" ref="T90:T97" si="334">C90</f>
        <v>353</v>
      </c>
      <c r="U90" s="221">
        <v>381</v>
      </c>
      <c r="V90" s="207">
        <f t="shared" ref="V90:W97" si="335">E90</f>
        <v>4</v>
      </c>
      <c r="W90" s="222">
        <f t="shared" si="335"/>
        <v>16</v>
      </c>
      <c r="X90" s="209"/>
      <c r="Y90" s="210">
        <v>2</v>
      </c>
      <c r="Z90" s="211"/>
      <c r="AA90" s="212">
        <f t="shared" si="289"/>
        <v>4</v>
      </c>
      <c r="AB90" s="212">
        <f t="shared" si="289"/>
        <v>16</v>
      </c>
      <c r="AC90" s="213"/>
      <c r="AD90" s="214">
        <f>AC85-AB90</f>
        <v>-16</v>
      </c>
      <c r="AE90" s="215">
        <f t="shared" si="290"/>
        <v>0</v>
      </c>
      <c r="AF90" s="216">
        <f t="shared" si="291"/>
        <v>4</v>
      </c>
      <c r="AG90" s="217" t="str">
        <f t="shared" si="292"/>
        <v/>
      </c>
      <c r="AH90" s="218"/>
      <c r="AI90" s="219"/>
      <c r="AJ90" s="205">
        <v>2</v>
      </c>
      <c r="AK90" s="220">
        <f t="shared" ref="AK90:AK97" si="336">T90</f>
        <v>353</v>
      </c>
      <c r="AL90" s="221">
        <v>381</v>
      </c>
      <c r="AM90" s="207">
        <f t="shared" ref="AM90:AN97" si="337">V90</f>
        <v>4</v>
      </c>
      <c r="AN90" s="222">
        <f t="shared" si="337"/>
        <v>16</v>
      </c>
      <c r="AO90" s="209"/>
      <c r="AP90" s="210">
        <v>2</v>
      </c>
      <c r="AQ90" s="211"/>
      <c r="AR90" s="212">
        <f t="shared" si="293"/>
        <v>4</v>
      </c>
      <c r="AS90" s="212">
        <f t="shared" si="293"/>
        <v>16</v>
      </c>
      <c r="AT90" s="213"/>
      <c r="AU90" s="214">
        <f>AT85-AS90</f>
        <v>-16</v>
      </c>
      <c r="AV90" s="215">
        <f t="shared" si="294"/>
        <v>0</v>
      </c>
      <c r="AW90" s="216">
        <f t="shared" si="295"/>
        <v>4</v>
      </c>
      <c r="AX90" s="217" t="str">
        <f t="shared" si="296"/>
        <v/>
      </c>
      <c r="AY90" s="218"/>
      <c r="AZ90" s="219"/>
      <c r="BA90" s="205">
        <v>2</v>
      </c>
      <c r="BB90" s="220">
        <f t="shared" ref="BB90:BB97" si="338">AK90</f>
        <v>353</v>
      </c>
      <c r="BC90" s="221">
        <v>381</v>
      </c>
      <c r="BD90" s="207">
        <f t="shared" ref="BD90:BE97" si="339">AM90</f>
        <v>4</v>
      </c>
      <c r="BE90" s="222">
        <f t="shared" si="339"/>
        <v>16</v>
      </c>
      <c r="BF90" s="209"/>
      <c r="BG90" s="210">
        <v>2</v>
      </c>
      <c r="BH90" s="211"/>
      <c r="BI90" s="212">
        <f t="shared" si="297"/>
        <v>4</v>
      </c>
      <c r="BJ90" s="212">
        <f t="shared" si="297"/>
        <v>16</v>
      </c>
      <c r="BK90" s="213"/>
      <c r="BL90" s="214">
        <f>BK85-BJ90</f>
        <v>-16</v>
      </c>
      <c r="BM90" s="215">
        <f t="shared" si="298"/>
        <v>0</v>
      </c>
      <c r="BN90" s="216">
        <f t="shared" si="299"/>
        <v>4</v>
      </c>
      <c r="BO90" s="217" t="str">
        <f t="shared" si="300"/>
        <v/>
      </c>
      <c r="BP90" s="218"/>
      <c r="BQ90" s="219"/>
      <c r="BR90" s="205">
        <v>2</v>
      </c>
      <c r="BS90" s="220">
        <f t="shared" ref="BS90:BS97" si="340">BB90</f>
        <v>353</v>
      </c>
      <c r="BT90" s="221">
        <v>381</v>
      </c>
      <c r="BU90" s="207">
        <f t="shared" ref="BU90:BV97" si="341">BD90</f>
        <v>4</v>
      </c>
      <c r="BV90" s="222">
        <f t="shared" si="341"/>
        <v>16</v>
      </c>
      <c r="BW90" s="209"/>
      <c r="BX90" s="210">
        <v>2</v>
      </c>
      <c r="BY90" s="211"/>
      <c r="BZ90" s="212">
        <f t="shared" si="301"/>
        <v>4</v>
      </c>
      <c r="CA90" s="212">
        <f t="shared" si="301"/>
        <v>16</v>
      </c>
      <c r="CB90" s="213"/>
      <c r="CC90" s="214">
        <f>CB85-CA90</f>
        <v>-16</v>
      </c>
      <c r="CD90" s="215">
        <f t="shared" si="302"/>
        <v>0</v>
      </c>
      <c r="CE90" s="216">
        <f t="shared" si="303"/>
        <v>4</v>
      </c>
      <c r="CF90" s="217" t="str">
        <f t="shared" si="304"/>
        <v/>
      </c>
      <c r="CG90" s="218"/>
      <c r="CH90" s="219"/>
      <c r="CI90" s="205">
        <v>2</v>
      </c>
      <c r="CJ90" s="220">
        <f t="shared" ref="CJ90:CJ97" si="342">BS90</f>
        <v>353</v>
      </c>
      <c r="CK90" s="221">
        <v>381</v>
      </c>
      <c r="CL90" s="207">
        <f t="shared" ref="CL90:CM97" si="343">BU90</f>
        <v>4</v>
      </c>
      <c r="CM90" s="222">
        <f t="shared" si="343"/>
        <v>16</v>
      </c>
      <c r="CN90" s="209"/>
      <c r="CO90" s="210">
        <v>2</v>
      </c>
      <c r="CP90" s="211"/>
      <c r="CQ90" s="212">
        <f t="shared" si="305"/>
        <v>4</v>
      </c>
      <c r="CR90" s="212">
        <f t="shared" si="305"/>
        <v>16</v>
      </c>
      <c r="CS90" s="213"/>
      <c r="CT90" s="214">
        <f>CS85-CR90</f>
        <v>-16</v>
      </c>
      <c r="CU90" s="215">
        <f t="shared" si="306"/>
        <v>0</v>
      </c>
      <c r="CV90" s="216">
        <f t="shared" si="307"/>
        <v>4</v>
      </c>
      <c r="CW90" s="217" t="str">
        <f t="shared" si="308"/>
        <v/>
      </c>
      <c r="CX90" s="218"/>
      <c r="CY90" s="219"/>
      <c r="CZ90" s="205">
        <v>2</v>
      </c>
      <c r="DA90" s="220">
        <f t="shared" ref="DA90:DA97" si="344">CJ90</f>
        <v>353</v>
      </c>
      <c r="DB90" s="221">
        <v>381</v>
      </c>
      <c r="DC90" s="207">
        <f t="shared" ref="DC90:DD97" si="345">CL90</f>
        <v>4</v>
      </c>
      <c r="DD90" s="222">
        <f t="shared" si="345"/>
        <v>16</v>
      </c>
      <c r="DE90" s="209"/>
      <c r="DF90" s="210">
        <v>2</v>
      </c>
      <c r="DG90" s="211"/>
      <c r="DH90" s="212">
        <f t="shared" si="309"/>
        <v>4</v>
      </c>
      <c r="DI90" s="212">
        <f t="shared" si="309"/>
        <v>16</v>
      </c>
      <c r="DJ90" s="213"/>
      <c r="DK90" s="214">
        <f>DJ85-DI90</f>
        <v>-16</v>
      </c>
      <c r="DL90" s="215">
        <f t="shared" si="310"/>
        <v>0</v>
      </c>
      <c r="DM90" s="216">
        <f t="shared" si="311"/>
        <v>4</v>
      </c>
      <c r="DN90" s="217" t="str">
        <f t="shared" si="312"/>
        <v/>
      </c>
      <c r="DO90" s="218"/>
      <c r="DP90" s="219"/>
      <c r="DQ90" s="205">
        <v>2</v>
      </c>
      <c r="DR90" s="220">
        <f t="shared" ref="DR90:DR97" si="346">DA90</f>
        <v>353</v>
      </c>
      <c r="DS90" s="221">
        <v>381</v>
      </c>
      <c r="DT90" s="207">
        <f t="shared" ref="DT90:DU97" si="347">DC90</f>
        <v>4</v>
      </c>
      <c r="DU90" s="222">
        <f t="shared" si="347"/>
        <v>16</v>
      </c>
      <c r="DV90" s="209"/>
      <c r="DW90" s="210">
        <v>2</v>
      </c>
      <c r="DX90" s="211"/>
      <c r="DY90" s="212">
        <f t="shared" si="313"/>
        <v>4</v>
      </c>
      <c r="DZ90" s="212">
        <f t="shared" si="313"/>
        <v>16</v>
      </c>
      <c r="EA90" s="213"/>
      <c r="EB90" s="214">
        <f>EA85-DZ90</f>
        <v>-16</v>
      </c>
      <c r="EC90" s="215">
        <f t="shared" si="314"/>
        <v>0</v>
      </c>
      <c r="ED90" s="216">
        <f t="shared" si="315"/>
        <v>4</v>
      </c>
      <c r="EE90" s="217" t="str">
        <f t="shared" si="316"/>
        <v/>
      </c>
      <c r="EF90" s="218"/>
      <c r="EG90" s="219"/>
      <c r="EH90" s="205">
        <v>2</v>
      </c>
      <c r="EI90" s="220">
        <f t="shared" ref="EI90:EI97" si="348">DR90</f>
        <v>353</v>
      </c>
      <c r="EJ90" s="221">
        <v>381</v>
      </c>
      <c r="EK90" s="207">
        <f t="shared" ref="EK90:EL97" si="349">DT90</f>
        <v>4</v>
      </c>
      <c r="EL90" s="222">
        <f t="shared" si="349"/>
        <v>16</v>
      </c>
      <c r="EM90" s="209"/>
      <c r="EN90" s="210">
        <v>2</v>
      </c>
      <c r="EO90" s="211"/>
      <c r="EP90" s="212">
        <f t="shared" si="317"/>
        <v>4</v>
      </c>
      <c r="EQ90" s="212">
        <f t="shared" si="317"/>
        <v>16</v>
      </c>
      <c r="ER90" s="213">
        <v>6</v>
      </c>
      <c r="ES90" s="214">
        <f>ER85-EQ90</f>
        <v>-3</v>
      </c>
      <c r="ET90" s="215">
        <f t="shared" si="318"/>
        <v>0</v>
      </c>
      <c r="EU90" s="216">
        <f t="shared" si="319"/>
        <v>-2</v>
      </c>
      <c r="EV90" s="217">
        <f t="shared" si="320"/>
        <v>0</v>
      </c>
      <c r="EW90" s="218"/>
      <c r="EX90" s="219"/>
      <c r="EY90" s="205">
        <v>2</v>
      </c>
      <c r="EZ90" s="220">
        <f t="shared" ref="EZ90:EZ97" si="350">EI90</f>
        <v>353</v>
      </c>
      <c r="FA90" s="221">
        <v>381</v>
      </c>
      <c r="FB90" s="207">
        <f t="shared" ref="FB90:FC97" si="351">EK90</f>
        <v>4</v>
      </c>
      <c r="FC90" s="222">
        <f t="shared" si="351"/>
        <v>16</v>
      </c>
      <c r="FD90" s="209"/>
      <c r="FE90" s="210">
        <v>2</v>
      </c>
      <c r="FF90" s="211"/>
      <c r="FG90" s="212">
        <f t="shared" si="321"/>
        <v>4</v>
      </c>
      <c r="FH90" s="212">
        <f t="shared" si="321"/>
        <v>16</v>
      </c>
      <c r="FI90" s="213">
        <v>6</v>
      </c>
      <c r="FJ90" s="214">
        <f>FI85-FH90</f>
        <v>7</v>
      </c>
      <c r="FK90" s="215">
        <f t="shared" si="322"/>
        <v>1</v>
      </c>
      <c r="FL90" s="216">
        <f t="shared" si="323"/>
        <v>-2</v>
      </c>
      <c r="FM90" s="217">
        <f t="shared" si="324"/>
        <v>1</v>
      </c>
      <c r="FN90" s="218"/>
      <c r="FO90" s="219"/>
      <c r="FP90" s="205">
        <v>2</v>
      </c>
      <c r="FQ90" s="220">
        <f t="shared" ref="FQ90:FQ97" si="352">EZ90</f>
        <v>353</v>
      </c>
      <c r="FR90" s="221">
        <v>381</v>
      </c>
      <c r="FS90" s="207">
        <f t="shared" ref="FS90:FT97" si="353">FB90</f>
        <v>4</v>
      </c>
      <c r="FT90" s="222">
        <f t="shared" si="353"/>
        <v>16</v>
      </c>
      <c r="FU90" s="209"/>
      <c r="FV90" s="210">
        <v>2</v>
      </c>
      <c r="FW90" s="211"/>
      <c r="FX90" s="212">
        <f t="shared" si="325"/>
        <v>4</v>
      </c>
      <c r="FY90" s="212">
        <f t="shared" si="325"/>
        <v>16</v>
      </c>
      <c r="FZ90" s="213"/>
      <c r="GA90" s="214">
        <f>FZ85-FY90</f>
        <v>-16</v>
      </c>
      <c r="GB90" s="215">
        <f t="shared" si="326"/>
        <v>0</v>
      </c>
      <c r="GC90" s="216">
        <f t="shared" si="327"/>
        <v>4</v>
      </c>
      <c r="GD90" s="217" t="str">
        <f t="shared" si="328"/>
        <v/>
      </c>
      <c r="GE90" s="218"/>
      <c r="GF90" s="219"/>
      <c r="GG90" s="205">
        <v>2</v>
      </c>
      <c r="GH90" s="220">
        <f t="shared" ref="GH90:GH97" si="354">FQ90</f>
        <v>353</v>
      </c>
      <c r="GI90" s="221">
        <v>381</v>
      </c>
      <c r="GJ90" s="207">
        <f t="shared" ref="GJ90:GK97" si="355">FS90</f>
        <v>4</v>
      </c>
      <c r="GK90" s="222">
        <f t="shared" si="355"/>
        <v>16</v>
      </c>
      <c r="GL90" s="209"/>
      <c r="GM90" s="210">
        <v>2</v>
      </c>
      <c r="GN90" s="211"/>
      <c r="GO90" s="212">
        <f t="shared" si="329"/>
        <v>4</v>
      </c>
      <c r="GP90" s="212">
        <f t="shared" si="329"/>
        <v>16</v>
      </c>
      <c r="GQ90" s="213"/>
      <c r="GR90" s="214">
        <f>GQ85-GP90</f>
        <v>-16</v>
      </c>
      <c r="GS90" s="215">
        <f t="shared" si="330"/>
        <v>0</v>
      </c>
      <c r="GT90" s="216">
        <f t="shared" si="331"/>
        <v>4</v>
      </c>
      <c r="GU90" s="217" t="str">
        <f t="shared" si="332"/>
        <v/>
      </c>
      <c r="GV90" s="223"/>
      <c r="GW90" s="224"/>
    </row>
    <row r="91" spans="1:205" s="225" customFormat="1" ht="16.149999999999999" customHeight="1">
      <c r="A91" s="204"/>
      <c r="B91" s="205">
        <v>3</v>
      </c>
      <c r="C91" s="206">
        <f t="shared" si="333"/>
        <v>547</v>
      </c>
      <c r="D91" s="206">
        <v>381</v>
      </c>
      <c r="E91" s="207">
        <f t="shared" si="284"/>
        <v>5</v>
      </c>
      <c r="F91" s="208">
        <f t="shared" si="284"/>
        <v>6</v>
      </c>
      <c r="G91" s="209"/>
      <c r="H91" s="210">
        <v>3</v>
      </c>
      <c r="I91" s="211"/>
      <c r="J91" s="212">
        <f t="shared" si="285"/>
        <v>5</v>
      </c>
      <c r="K91" s="212">
        <f t="shared" si="285"/>
        <v>6</v>
      </c>
      <c r="L91" s="213"/>
      <c r="M91" s="214">
        <f>L85-K91</f>
        <v>-6</v>
      </c>
      <c r="N91" s="215">
        <f t="shared" si="286"/>
        <v>0</v>
      </c>
      <c r="O91" s="216">
        <f t="shared" si="287"/>
        <v>5</v>
      </c>
      <c r="P91" s="217" t="str">
        <f t="shared" si="288"/>
        <v/>
      </c>
      <c r="Q91" s="218"/>
      <c r="R91" s="219"/>
      <c r="S91" s="205">
        <v>3</v>
      </c>
      <c r="T91" s="220">
        <f t="shared" si="334"/>
        <v>547</v>
      </c>
      <c r="U91" s="221">
        <v>381</v>
      </c>
      <c r="V91" s="207">
        <f t="shared" si="335"/>
        <v>5</v>
      </c>
      <c r="W91" s="222">
        <f t="shared" si="335"/>
        <v>6</v>
      </c>
      <c r="X91" s="209"/>
      <c r="Y91" s="210">
        <v>3</v>
      </c>
      <c r="Z91" s="211"/>
      <c r="AA91" s="212">
        <f t="shared" si="289"/>
        <v>5</v>
      </c>
      <c r="AB91" s="212">
        <f t="shared" si="289"/>
        <v>6</v>
      </c>
      <c r="AC91" s="213"/>
      <c r="AD91" s="214">
        <f>AC85-AB91</f>
        <v>-6</v>
      </c>
      <c r="AE91" s="215">
        <f t="shared" si="290"/>
        <v>0</v>
      </c>
      <c r="AF91" s="216">
        <f t="shared" si="291"/>
        <v>5</v>
      </c>
      <c r="AG91" s="217" t="str">
        <f t="shared" si="292"/>
        <v/>
      </c>
      <c r="AH91" s="218"/>
      <c r="AI91" s="219"/>
      <c r="AJ91" s="205">
        <v>3</v>
      </c>
      <c r="AK91" s="220">
        <f t="shared" si="336"/>
        <v>547</v>
      </c>
      <c r="AL91" s="221">
        <v>381</v>
      </c>
      <c r="AM91" s="207">
        <f t="shared" si="337"/>
        <v>5</v>
      </c>
      <c r="AN91" s="222">
        <f t="shared" si="337"/>
        <v>6</v>
      </c>
      <c r="AO91" s="209"/>
      <c r="AP91" s="210">
        <v>3</v>
      </c>
      <c r="AQ91" s="211"/>
      <c r="AR91" s="212">
        <f t="shared" si="293"/>
        <v>5</v>
      </c>
      <c r="AS91" s="212">
        <f t="shared" si="293"/>
        <v>6</v>
      </c>
      <c r="AT91" s="213"/>
      <c r="AU91" s="214">
        <f>AT85-AS91</f>
        <v>-6</v>
      </c>
      <c r="AV91" s="215">
        <f t="shared" si="294"/>
        <v>0</v>
      </c>
      <c r="AW91" s="216">
        <f t="shared" si="295"/>
        <v>5</v>
      </c>
      <c r="AX91" s="217" t="str">
        <f t="shared" si="296"/>
        <v/>
      </c>
      <c r="AY91" s="218"/>
      <c r="AZ91" s="219"/>
      <c r="BA91" s="205">
        <v>3</v>
      </c>
      <c r="BB91" s="220">
        <f t="shared" si="338"/>
        <v>547</v>
      </c>
      <c r="BC91" s="221">
        <v>381</v>
      </c>
      <c r="BD91" s="207">
        <f t="shared" si="339"/>
        <v>5</v>
      </c>
      <c r="BE91" s="222">
        <f t="shared" si="339"/>
        <v>6</v>
      </c>
      <c r="BF91" s="209"/>
      <c r="BG91" s="210">
        <v>3</v>
      </c>
      <c r="BH91" s="211"/>
      <c r="BI91" s="212">
        <f t="shared" si="297"/>
        <v>5</v>
      </c>
      <c r="BJ91" s="212">
        <f t="shared" si="297"/>
        <v>6</v>
      </c>
      <c r="BK91" s="213"/>
      <c r="BL91" s="214">
        <f>BK85-BJ91</f>
        <v>-6</v>
      </c>
      <c r="BM91" s="215">
        <f t="shared" si="298"/>
        <v>0</v>
      </c>
      <c r="BN91" s="216">
        <f t="shared" si="299"/>
        <v>5</v>
      </c>
      <c r="BO91" s="217" t="str">
        <f t="shared" si="300"/>
        <v/>
      </c>
      <c r="BP91" s="218"/>
      <c r="BQ91" s="219"/>
      <c r="BR91" s="205">
        <v>3</v>
      </c>
      <c r="BS91" s="220">
        <f t="shared" si="340"/>
        <v>547</v>
      </c>
      <c r="BT91" s="221">
        <v>381</v>
      </c>
      <c r="BU91" s="207">
        <f t="shared" si="341"/>
        <v>5</v>
      </c>
      <c r="BV91" s="222">
        <f t="shared" si="341"/>
        <v>6</v>
      </c>
      <c r="BW91" s="209"/>
      <c r="BX91" s="210">
        <v>3</v>
      </c>
      <c r="BY91" s="211"/>
      <c r="BZ91" s="212">
        <f t="shared" si="301"/>
        <v>5</v>
      </c>
      <c r="CA91" s="212">
        <f t="shared" si="301"/>
        <v>6</v>
      </c>
      <c r="CB91" s="213"/>
      <c r="CC91" s="214">
        <f>CB85-CA91</f>
        <v>-6</v>
      </c>
      <c r="CD91" s="215">
        <f t="shared" si="302"/>
        <v>0</v>
      </c>
      <c r="CE91" s="216">
        <f t="shared" si="303"/>
        <v>5</v>
      </c>
      <c r="CF91" s="217" t="str">
        <f t="shared" si="304"/>
        <v/>
      </c>
      <c r="CG91" s="218"/>
      <c r="CH91" s="219"/>
      <c r="CI91" s="205">
        <v>3</v>
      </c>
      <c r="CJ91" s="220">
        <f t="shared" si="342"/>
        <v>547</v>
      </c>
      <c r="CK91" s="221">
        <v>381</v>
      </c>
      <c r="CL91" s="207">
        <f t="shared" si="343"/>
        <v>5</v>
      </c>
      <c r="CM91" s="222">
        <f t="shared" si="343"/>
        <v>6</v>
      </c>
      <c r="CN91" s="209"/>
      <c r="CO91" s="210">
        <v>3</v>
      </c>
      <c r="CP91" s="211"/>
      <c r="CQ91" s="212">
        <f t="shared" si="305"/>
        <v>5</v>
      </c>
      <c r="CR91" s="212">
        <f t="shared" si="305"/>
        <v>6</v>
      </c>
      <c r="CS91" s="213"/>
      <c r="CT91" s="214">
        <f>CS85-CR91</f>
        <v>-6</v>
      </c>
      <c r="CU91" s="215">
        <f t="shared" si="306"/>
        <v>0</v>
      </c>
      <c r="CV91" s="216">
        <f t="shared" si="307"/>
        <v>5</v>
      </c>
      <c r="CW91" s="217" t="str">
        <f t="shared" si="308"/>
        <v/>
      </c>
      <c r="CX91" s="218"/>
      <c r="CY91" s="219"/>
      <c r="CZ91" s="205">
        <v>3</v>
      </c>
      <c r="DA91" s="220">
        <f t="shared" si="344"/>
        <v>547</v>
      </c>
      <c r="DB91" s="221">
        <v>381</v>
      </c>
      <c r="DC91" s="207">
        <f t="shared" si="345"/>
        <v>5</v>
      </c>
      <c r="DD91" s="222">
        <f t="shared" si="345"/>
        <v>6</v>
      </c>
      <c r="DE91" s="209"/>
      <c r="DF91" s="210">
        <v>3</v>
      </c>
      <c r="DG91" s="211"/>
      <c r="DH91" s="212">
        <f t="shared" si="309"/>
        <v>5</v>
      </c>
      <c r="DI91" s="212">
        <f t="shared" si="309"/>
        <v>6</v>
      </c>
      <c r="DJ91" s="213"/>
      <c r="DK91" s="214">
        <f>DJ85-DI91</f>
        <v>-6</v>
      </c>
      <c r="DL91" s="215">
        <f t="shared" si="310"/>
        <v>0</v>
      </c>
      <c r="DM91" s="216">
        <f t="shared" si="311"/>
        <v>5</v>
      </c>
      <c r="DN91" s="217" t="str">
        <f t="shared" si="312"/>
        <v/>
      </c>
      <c r="DO91" s="218"/>
      <c r="DP91" s="219"/>
      <c r="DQ91" s="205">
        <v>3</v>
      </c>
      <c r="DR91" s="220">
        <f t="shared" si="346"/>
        <v>547</v>
      </c>
      <c r="DS91" s="221">
        <v>381</v>
      </c>
      <c r="DT91" s="207">
        <f t="shared" si="347"/>
        <v>5</v>
      </c>
      <c r="DU91" s="222">
        <f t="shared" si="347"/>
        <v>6</v>
      </c>
      <c r="DV91" s="209"/>
      <c r="DW91" s="210">
        <v>3</v>
      </c>
      <c r="DX91" s="211"/>
      <c r="DY91" s="212">
        <f t="shared" si="313"/>
        <v>5</v>
      </c>
      <c r="DZ91" s="212">
        <f t="shared" si="313"/>
        <v>6</v>
      </c>
      <c r="EA91" s="213"/>
      <c r="EB91" s="214">
        <f>EA85-DZ91</f>
        <v>-6</v>
      </c>
      <c r="EC91" s="215">
        <f t="shared" si="314"/>
        <v>0</v>
      </c>
      <c r="ED91" s="216">
        <f t="shared" si="315"/>
        <v>5</v>
      </c>
      <c r="EE91" s="217" t="str">
        <f t="shared" si="316"/>
        <v/>
      </c>
      <c r="EF91" s="218"/>
      <c r="EG91" s="219"/>
      <c r="EH91" s="205">
        <v>3</v>
      </c>
      <c r="EI91" s="220">
        <f t="shared" si="348"/>
        <v>547</v>
      </c>
      <c r="EJ91" s="221">
        <v>381</v>
      </c>
      <c r="EK91" s="207">
        <f t="shared" si="349"/>
        <v>5</v>
      </c>
      <c r="EL91" s="222">
        <f t="shared" si="349"/>
        <v>6</v>
      </c>
      <c r="EM91" s="209"/>
      <c r="EN91" s="210">
        <v>3</v>
      </c>
      <c r="EO91" s="211"/>
      <c r="EP91" s="212">
        <f t="shared" si="317"/>
        <v>5</v>
      </c>
      <c r="EQ91" s="212">
        <f t="shared" si="317"/>
        <v>6</v>
      </c>
      <c r="ER91" s="213">
        <v>8</v>
      </c>
      <c r="ES91" s="214">
        <f>ER85-EQ91</f>
        <v>7</v>
      </c>
      <c r="ET91" s="215">
        <f t="shared" si="318"/>
        <v>1</v>
      </c>
      <c r="EU91" s="216">
        <f t="shared" si="319"/>
        <v>-3</v>
      </c>
      <c r="EV91" s="217">
        <f t="shared" si="320"/>
        <v>0</v>
      </c>
      <c r="EW91" s="218"/>
      <c r="EX91" s="219"/>
      <c r="EY91" s="205">
        <v>3</v>
      </c>
      <c r="EZ91" s="220">
        <f t="shared" si="350"/>
        <v>547</v>
      </c>
      <c r="FA91" s="221">
        <v>381</v>
      </c>
      <c r="FB91" s="207">
        <f t="shared" si="351"/>
        <v>5</v>
      </c>
      <c r="FC91" s="222">
        <f t="shared" si="351"/>
        <v>6</v>
      </c>
      <c r="FD91" s="209"/>
      <c r="FE91" s="210">
        <v>3</v>
      </c>
      <c r="FF91" s="211"/>
      <c r="FG91" s="212">
        <f t="shared" si="321"/>
        <v>5</v>
      </c>
      <c r="FH91" s="212">
        <f t="shared" si="321"/>
        <v>6</v>
      </c>
      <c r="FI91" s="213">
        <v>7</v>
      </c>
      <c r="FJ91" s="214">
        <f>FI85-FH91</f>
        <v>17</v>
      </c>
      <c r="FK91" s="215">
        <f t="shared" si="322"/>
        <v>1</v>
      </c>
      <c r="FL91" s="216">
        <f t="shared" si="323"/>
        <v>-2</v>
      </c>
      <c r="FM91" s="217">
        <f t="shared" si="324"/>
        <v>1</v>
      </c>
      <c r="FN91" s="218"/>
      <c r="FO91" s="219"/>
      <c r="FP91" s="205">
        <v>3</v>
      </c>
      <c r="FQ91" s="220">
        <f t="shared" si="352"/>
        <v>547</v>
      </c>
      <c r="FR91" s="221">
        <v>381</v>
      </c>
      <c r="FS91" s="207">
        <f t="shared" si="353"/>
        <v>5</v>
      </c>
      <c r="FT91" s="222">
        <f t="shared" si="353"/>
        <v>6</v>
      </c>
      <c r="FU91" s="209"/>
      <c r="FV91" s="210">
        <v>3</v>
      </c>
      <c r="FW91" s="211"/>
      <c r="FX91" s="212">
        <f t="shared" si="325"/>
        <v>5</v>
      </c>
      <c r="FY91" s="212">
        <f t="shared" si="325"/>
        <v>6</v>
      </c>
      <c r="FZ91" s="213"/>
      <c r="GA91" s="214">
        <f>FZ85-FY91</f>
        <v>-6</v>
      </c>
      <c r="GB91" s="215">
        <f t="shared" si="326"/>
        <v>0</v>
      </c>
      <c r="GC91" s="216">
        <f t="shared" si="327"/>
        <v>5</v>
      </c>
      <c r="GD91" s="217" t="str">
        <f t="shared" si="328"/>
        <v/>
      </c>
      <c r="GE91" s="218"/>
      <c r="GF91" s="219"/>
      <c r="GG91" s="205">
        <v>3</v>
      </c>
      <c r="GH91" s="220">
        <f t="shared" si="354"/>
        <v>547</v>
      </c>
      <c r="GI91" s="221">
        <v>381</v>
      </c>
      <c r="GJ91" s="207">
        <f t="shared" si="355"/>
        <v>5</v>
      </c>
      <c r="GK91" s="222">
        <f t="shared" si="355"/>
        <v>6</v>
      </c>
      <c r="GL91" s="209"/>
      <c r="GM91" s="210">
        <v>3</v>
      </c>
      <c r="GN91" s="211"/>
      <c r="GO91" s="212">
        <f t="shared" si="329"/>
        <v>5</v>
      </c>
      <c r="GP91" s="212">
        <f t="shared" si="329"/>
        <v>6</v>
      </c>
      <c r="GQ91" s="213"/>
      <c r="GR91" s="214">
        <f>GQ85-GP91</f>
        <v>-6</v>
      </c>
      <c r="GS91" s="215">
        <f t="shared" si="330"/>
        <v>0</v>
      </c>
      <c r="GT91" s="216">
        <f t="shared" si="331"/>
        <v>5</v>
      </c>
      <c r="GU91" s="217" t="str">
        <f t="shared" si="332"/>
        <v/>
      </c>
      <c r="GV91" s="223"/>
      <c r="GW91" s="224"/>
    </row>
    <row r="92" spans="1:205" s="225" customFormat="1" ht="16.149999999999999" customHeight="1">
      <c r="A92" s="204"/>
      <c r="B92" s="205">
        <v>4</v>
      </c>
      <c r="C92" s="206">
        <f t="shared" si="333"/>
        <v>334</v>
      </c>
      <c r="D92" s="206">
        <v>381</v>
      </c>
      <c r="E92" s="207">
        <f t="shared" si="284"/>
        <v>4</v>
      </c>
      <c r="F92" s="208">
        <f t="shared" si="284"/>
        <v>18</v>
      </c>
      <c r="G92" s="209"/>
      <c r="H92" s="210">
        <v>4</v>
      </c>
      <c r="I92" s="211"/>
      <c r="J92" s="212">
        <f t="shared" si="285"/>
        <v>4</v>
      </c>
      <c r="K92" s="212">
        <f t="shared" si="285"/>
        <v>18</v>
      </c>
      <c r="L92" s="213"/>
      <c r="M92" s="214">
        <f>L85-K92</f>
        <v>-18</v>
      </c>
      <c r="N92" s="215">
        <f t="shared" si="286"/>
        <v>0</v>
      </c>
      <c r="O92" s="216">
        <f t="shared" si="287"/>
        <v>4</v>
      </c>
      <c r="P92" s="217" t="str">
        <f t="shared" si="288"/>
        <v/>
      </c>
      <c r="Q92" s="218"/>
      <c r="R92" s="219"/>
      <c r="S92" s="205">
        <v>4</v>
      </c>
      <c r="T92" s="220">
        <f t="shared" si="334"/>
        <v>334</v>
      </c>
      <c r="U92" s="221">
        <v>381</v>
      </c>
      <c r="V92" s="207">
        <f t="shared" si="335"/>
        <v>4</v>
      </c>
      <c r="W92" s="222">
        <f t="shared" si="335"/>
        <v>18</v>
      </c>
      <c r="X92" s="209"/>
      <c r="Y92" s="210">
        <v>4</v>
      </c>
      <c r="Z92" s="211"/>
      <c r="AA92" s="212">
        <f t="shared" si="289"/>
        <v>4</v>
      </c>
      <c r="AB92" s="212">
        <f t="shared" si="289"/>
        <v>18</v>
      </c>
      <c r="AC92" s="213"/>
      <c r="AD92" s="214">
        <f>AC85-AB92</f>
        <v>-18</v>
      </c>
      <c r="AE92" s="215">
        <f t="shared" si="290"/>
        <v>0</v>
      </c>
      <c r="AF92" s="216">
        <f t="shared" si="291"/>
        <v>4</v>
      </c>
      <c r="AG92" s="217" t="str">
        <f t="shared" si="292"/>
        <v/>
      </c>
      <c r="AH92" s="218"/>
      <c r="AI92" s="219"/>
      <c r="AJ92" s="205">
        <v>4</v>
      </c>
      <c r="AK92" s="220">
        <f t="shared" si="336"/>
        <v>334</v>
      </c>
      <c r="AL92" s="221">
        <v>381</v>
      </c>
      <c r="AM92" s="207">
        <f t="shared" si="337"/>
        <v>4</v>
      </c>
      <c r="AN92" s="222">
        <f t="shared" si="337"/>
        <v>18</v>
      </c>
      <c r="AO92" s="209"/>
      <c r="AP92" s="210">
        <v>4</v>
      </c>
      <c r="AQ92" s="211"/>
      <c r="AR92" s="212">
        <f t="shared" si="293"/>
        <v>4</v>
      </c>
      <c r="AS92" s="212">
        <f t="shared" si="293"/>
        <v>18</v>
      </c>
      <c r="AT92" s="213"/>
      <c r="AU92" s="214">
        <f>AT85-AS92</f>
        <v>-18</v>
      </c>
      <c r="AV92" s="215">
        <f t="shared" si="294"/>
        <v>0</v>
      </c>
      <c r="AW92" s="216">
        <f t="shared" si="295"/>
        <v>4</v>
      </c>
      <c r="AX92" s="217" t="str">
        <f t="shared" si="296"/>
        <v/>
      </c>
      <c r="AY92" s="218"/>
      <c r="AZ92" s="219"/>
      <c r="BA92" s="205">
        <v>4</v>
      </c>
      <c r="BB92" s="220">
        <f t="shared" si="338"/>
        <v>334</v>
      </c>
      <c r="BC92" s="221">
        <v>381</v>
      </c>
      <c r="BD92" s="207">
        <f t="shared" si="339"/>
        <v>4</v>
      </c>
      <c r="BE92" s="222">
        <f t="shared" si="339"/>
        <v>18</v>
      </c>
      <c r="BF92" s="209"/>
      <c r="BG92" s="210">
        <v>4</v>
      </c>
      <c r="BH92" s="211"/>
      <c r="BI92" s="212">
        <f t="shared" si="297"/>
        <v>4</v>
      </c>
      <c r="BJ92" s="212">
        <f t="shared" si="297"/>
        <v>18</v>
      </c>
      <c r="BK92" s="213"/>
      <c r="BL92" s="214">
        <f>BK85-BJ92</f>
        <v>-18</v>
      </c>
      <c r="BM92" s="215">
        <f t="shared" si="298"/>
        <v>0</v>
      </c>
      <c r="BN92" s="216">
        <f t="shared" si="299"/>
        <v>4</v>
      </c>
      <c r="BO92" s="217" t="str">
        <f t="shared" si="300"/>
        <v/>
      </c>
      <c r="BP92" s="218"/>
      <c r="BQ92" s="219"/>
      <c r="BR92" s="205">
        <v>4</v>
      </c>
      <c r="BS92" s="220">
        <f t="shared" si="340"/>
        <v>334</v>
      </c>
      <c r="BT92" s="221">
        <v>381</v>
      </c>
      <c r="BU92" s="207">
        <f t="shared" si="341"/>
        <v>4</v>
      </c>
      <c r="BV92" s="222">
        <f t="shared" si="341"/>
        <v>18</v>
      </c>
      <c r="BW92" s="209"/>
      <c r="BX92" s="210">
        <v>4</v>
      </c>
      <c r="BY92" s="211"/>
      <c r="BZ92" s="212">
        <f t="shared" si="301"/>
        <v>4</v>
      </c>
      <c r="CA92" s="212">
        <f t="shared" si="301"/>
        <v>18</v>
      </c>
      <c r="CB92" s="213"/>
      <c r="CC92" s="214">
        <f>CB85-CA92</f>
        <v>-18</v>
      </c>
      <c r="CD92" s="215">
        <f t="shared" si="302"/>
        <v>0</v>
      </c>
      <c r="CE92" s="216">
        <f t="shared" si="303"/>
        <v>4</v>
      </c>
      <c r="CF92" s="217" t="str">
        <f t="shared" si="304"/>
        <v/>
      </c>
      <c r="CG92" s="218"/>
      <c r="CH92" s="219"/>
      <c r="CI92" s="205">
        <v>4</v>
      </c>
      <c r="CJ92" s="220">
        <f t="shared" si="342"/>
        <v>334</v>
      </c>
      <c r="CK92" s="221">
        <v>381</v>
      </c>
      <c r="CL92" s="207">
        <f t="shared" si="343"/>
        <v>4</v>
      </c>
      <c r="CM92" s="222">
        <f t="shared" si="343"/>
        <v>18</v>
      </c>
      <c r="CN92" s="209"/>
      <c r="CO92" s="210">
        <v>4</v>
      </c>
      <c r="CP92" s="211"/>
      <c r="CQ92" s="212">
        <f t="shared" si="305"/>
        <v>4</v>
      </c>
      <c r="CR92" s="212">
        <f t="shared" si="305"/>
        <v>18</v>
      </c>
      <c r="CS92" s="213"/>
      <c r="CT92" s="214">
        <f>CS85-CR92</f>
        <v>-18</v>
      </c>
      <c r="CU92" s="215">
        <f t="shared" si="306"/>
        <v>0</v>
      </c>
      <c r="CV92" s="216">
        <f t="shared" si="307"/>
        <v>4</v>
      </c>
      <c r="CW92" s="217" t="str">
        <f t="shared" si="308"/>
        <v/>
      </c>
      <c r="CX92" s="218"/>
      <c r="CY92" s="219"/>
      <c r="CZ92" s="205">
        <v>4</v>
      </c>
      <c r="DA92" s="220">
        <f t="shared" si="344"/>
        <v>334</v>
      </c>
      <c r="DB92" s="221">
        <v>381</v>
      </c>
      <c r="DC92" s="207">
        <f t="shared" si="345"/>
        <v>4</v>
      </c>
      <c r="DD92" s="222">
        <f t="shared" si="345"/>
        <v>18</v>
      </c>
      <c r="DE92" s="209"/>
      <c r="DF92" s="210">
        <v>4</v>
      </c>
      <c r="DG92" s="211"/>
      <c r="DH92" s="212">
        <f t="shared" si="309"/>
        <v>4</v>
      </c>
      <c r="DI92" s="212">
        <f t="shared" si="309"/>
        <v>18</v>
      </c>
      <c r="DJ92" s="213"/>
      <c r="DK92" s="214">
        <f>DJ85-DI92</f>
        <v>-18</v>
      </c>
      <c r="DL92" s="215">
        <f t="shared" si="310"/>
        <v>0</v>
      </c>
      <c r="DM92" s="216">
        <f t="shared" si="311"/>
        <v>4</v>
      </c>
      <c r="DN92" s="217" t="str">
        <f t="shared" si="312"/>
        <v/>
      </c>
      <c r="DO92" s="218"/>
      <c r="DP92" s="219"/>
      <c r="DQ92" s="205">
        <v>4</v>
      </c>
      <c r="DR92" s="220">
        <f t="shared" si="346"/>
        <v>334</v>
      </c>
      <c r="DS92" s="221">
        <v>381</v>
      </c>
      <c r="DT92" s="207">
        <f t="shared" si="347"/>
        <v>4</v>
      </c>
      <c r="DU92" s="222">
        <f t="shared" si="347"/>
        <v>18</v>
      </c>
      <c r="DV92" s="209"/>
      <c r="DW92" s="210">
        <v>4</v>
      </c>
      <c r="DX92" s="211"/>
      <c r="DY92" s="212">
        <f t="shared" si="313"/>
        <v>4</v>
      </c>
      <c r="DZ92" s="212">
        <f t="shared" si="313"/>
        <v>18</v>
      </c>
      <c r="EA92" s="213"/>
      <c r="EB92" s="214">
        <f>EA85-DZ92</f>
        <v>-18</v>
      </c>
      <c r="EC92" s="215">
        <f t="shared" si="314"/>
        <v>0</v>
      </c>
      <c r="ED92" s="216">
        <f t="shared" si="315"/>
        <v>4</v>
      </c>
      <c r="EE92" s="217" t="str">
        <f t="shared" si="316"/>
        <v/>
      </c>
      <c r="EF92" s="218"/>
      <c r="EG92" s="219"/>
      <c r="EH92" s="205">
        <v>4</v>
      </c>
      <c r="EI92" s="220">
        <f t="shared" si="348"/>
        <v>334</v>
      </c>
      <c r="EJ92" s="221">
        <v>381</v>
      </c>
      <c r="EK92" s="207">
        <f t="shared" si="349"/>
        <v>4</v>
      </c>
      <c r="EL92" s="222">
        <f t="shared" si="349"/>
        <v>18</v>
      </c>
      <c r="EM92" s="209"/>
      <c r="EN92" s="210">
        <v>4</v>
      </c>
      <c r="EO92" s="211"/>
      <c r="EP92" s="212">
        <f t="shared" si="317"/>
        <v>4</v>
      </c>
      <c r="EQ92" s="212">
        <f t="shared" si="317"/>
        <v>18</v>
      </c>
      <c r="ER92" s="213">
        <v>8</v>
      </c>
      <c r="ES92" s="214">
        <f>ER85-EQ92</f>
        <v>-5</v>
      </c>
      <c r="ET92" s="215">
        <f t="shared" si="318"/>
        <v>0</v>
      </c>
      <c r="EU92" s="216">
        <f t="shared" si="319"/>
        <v>-4</v>
      </c>
      <c r="EV92" s="217">
        <f t="shared" si="320"/>
        <v>0</v>
      </c>
      <c r="EW92" s="218"/>
      <c r="EX92" s="219"/>
      <c r="EY92" s="205">
        <v>4</v>
      </c>
      <c r="EZ92" s="220">
        <f t="shared" si="350"/>
        <v>334</v>
      </c>
      <c r="FA92" s="221">
        <v>381</v>
      </c>
      <c r="FB92" s="207">
        <f t="shared" si="351"/>
        <v>4</v>
      </c>
      <c r="FC92" s="222">
        <f t="shared" si="351"/>
        <v>18</v>
      </c>
      <c r="FD92" s="209"/>
      <c r="FE92" s="210">
        <v>4</v>
      </c>
      <c r="FF92" s="211"/>
      <c r="FG92" s="212">
        <f t="shared" si="321"/>
        <v>4</v>
      </c>
      <c r="FH92" s="212">
        <f t="shared" si="321"/>
        <v>18</v>
      </c>
      <c r="FI92" s="213">
        <v>5</v>
      </c>
      <c r="FJ92" s="214">
        <f>FI85-FH92</f>
        <v>5</v>
      </c>
      <c r="FK92" s="215">
        <f t="shared" si="322"/>
        <v>1</v>
      </c>
      <c r="FL92" s="216">
        <f t="shared" si="323"/>
        <v>-1</v>
      </c>
      <c r="FM92" s="217">
        <f t="shared" si="324"/>
        <v>2</v>
      </c>
      <c r="FN92" s="218"/>
      <c r="FO92" s="219"/>
      <c r="FP92" s="205">
        <v>4</v>
      </c>
      <c r="FQ92" s="220">
        <f t="shared" si="352"/>
        <v>334</v>
      </c>
      <c r="FR92" s="221">
        <v>381</v>
      </c>
      <c r="FS92" s="207">
        <f t="shared" si="353"/>
        <v>4</v>
      </c>
      <c r="FT92" s="222">
        <f t="shared" si="353"/>
        <v>18</v>
      </c>
      <c r="FU92" s="209"/>
      <c r="FV92" s="210">
        <v>4</v>
      </c>
      <c r="FW92" s="211"/>
      <c r="FX92" s="212">
        <f t="shared" si="325"/>
        <v>4</v>
      </c>
      <c r="FY92" s="212">
        <f t="shared" si="325"/>
        <v>18</v>
      </c>
      <c r="FZ92" s="213"/>
      <c r="GA92" s="214">
        <f>FZ85-FY92</f>
        <v>-18</v>
      </c>
      <c r="GB92" s="215">
        <f t="shared" si="326"/>
        <v>0</v>
      </c>
      <c r="GC92" s="216">
        <f t="shared" si="327"/>
        <v>4</v>
      </c>
      <c r="GD92" s="217" t="str">
        <f t="shared" si="328"/>
        <v/>
      </c>
      <c r="GE92" s="218"/>
      <c r="GF92" s="219"/>
      <c r="GG92" s="205">
        <v>4</v>
      </c>
      <c r="GH92" s="220">
        <f t="shared" si="354"/>
        <v>334</v>
      </c>
      <c r="GI92" s="221">
        <v>381</v>
      </c>
      <c r="GJ92" s="207">
        <f t="shared" si="355"/>
        <v>4</v>
      </c>
      <c r="GK92" s="222">
        <f t="shared" si="355"/>
        <v>18</v>
      </c>
      <c r="GL92" s="209"/>
      <c r="GM92" s="210">
        <v>4</v>
      </c>
      <c r="GN92" s="211"/>
      <c r="GO92" s="212">
        <f t="shared" si="329"/>
        <v>4</v>
      </c>
      <c r="GP92" s="212">
        <f t="shared" si="329"/>
        <v>18</v>
      </c>
      <c r="GQ92" s="213"/>
      <c r="GR92" s="214">
        <f>GQ85-GP92</f>
        <v>-18</v>
      </c>
      <c r="GS92" s="215">
        <f t="shared" si="330"/>
        <v>0</v>
      </c>
      <c r="GT92" s="216">
        <f t="shared" si="331"/>
        <v>4</v>
      </c>
      <c r="GU92" s="217" t="str">
        <f t="shared" si="332"/>
        <v/>
      </c>
      <c r="GV92" s="223"/>
      <c r="GW92" s="224"/>
    </row>
    <row r="93" spans="1:205" s="225" customFormat="1" ht="16.149999999999999" customHeight="1">
      <c r="A93" s="204"/>
      <c r="B93" s="205">
        <v>5</v>
      </c>
      <c r="C93" s="206">
        <f t="shared" si="333"/>
        <v>514</v>
      </c>
      <c r="D93" s="206">
        <v>381</v>
      </c>
      <c r="E93" s="207">
        <f t="shared" si="284"/>
        <v>5</v>
      </c>
      <c r="F93" s="208">
        <f t="shared" si="284"/>
        <v>14</v>
      </c>
      <c r="G93" s="209"/>
      <c r="H93" s="210">
        <v>5</v>
      </c>
      <c r="I93" s="211"/>
      <c r="J93" s="212">
        <f t="shared" si="285"/>
        <v>5</v>
      </c>
      <c r="K93" s="212">
        <f t="shared" si="285"/>
        <v>14</v>
      </c>
      <c r="L93" s="213"/>
      <c r="M93" s="214">
        <f>L85-K93</f>
        <v>-14</v>
      </c>
      <c r="N93" s="215">
        <f t="shared" si="286"/>
        <v>0</v>
      </c>
      <c r="O93" s="216">
        <f t="shared" si="287"/>
        <v>5</v>
      </c>
      <c r="P93" s="217" t="str">
        <f t="shared" si="288"/>
        <v/>
      </c>
      <c r="Q93" s="218"/>
      <c r="R93" s="219"/>
      <c r="S93" s="205">
        <v>5</v>
      </c>
      <c r="T93" s="220">
        <f t="shared" si="334"/>
        <v>514</v>
      </c>
      <c r="U93" s="221">
        <v>381</v>
      </c>
      <c r="V93" s="207">
        <f t="shared" si="335"/>
        <v>5</v>
      </c>
      <c r="W93" s="222">
        <f t="shared" si="335"/>
        <v>14</v>
      </c>
      <c r="X93" s="209"/>
      <c r="Y93" s="210">
        <v>5</v>
      </c>
      <c r="Z93" s="211"/>
      <c r="AA93" s="212">
        <f t="shared" si="289"/>
        <v>5</v>
      </c>
      <c r="AB93" s="212">
        <f t="shared" si="289"/>
        <v>14</v>
      </c>
      <c r="AC93" s="213"/>
      <c r="AD93" s="214">
        <f>AC85-AB93</f>
        <v>-14</v>
      </c>
      <c r="AE93" s="215">
        <f t="shared" si="290"/>
        <v>0</v>
      </c>
      <c r="AF93" s="216">
        <f t="shared" si="291"/>
        <v>5</v>
      </c>
      <c r="AG93" s="217" t="str">
        <f t="shared" si="292"/>
        <v/>
      </c>
      <c r="AH93" s="218"/>
      <c r="AI93" s="219"/>
      <c r="AJ93" s="205">
        <v>5</v>
      </c>
      <c r="AK93" s="220">
        <f t="shared" si="336"/>
        <v>514</v>
      </c>
      <c r="AL93" s="221">
        <v>381</v>
      </c>
      <c r="AM93" s="207">
        <f t="shared" si="337"/>
        <v>5</v>
      </c>
      <c r="AN93" s="222">
        <f t="shared" si="337"/>
        <v>14</v>
      </c>
      <c r="AO93" s="209"/>
      <c r="AP93" s="210">
        <v>5</v>
      </c>
      <c r="AQ93" s="211"/>
      <c r="AR93" s="212">
        <f t="shared" si="293"/>
        <v>5</v>
      </c>
      <c r="AS93" s="212">
        <f t="shared" si="293"/>
        <v>14</v>
      </c>
      <c r="AT93" s="213"/>
      <c r="AU93" s="214">
        <f>AT85-AS93</f>
        <v>-14</v>
      </c>
      <c r="AV93" s="215">
        <f t="shared" si="294"/>
        <v>0</v>
      </c>
      <c r="AW93" s="216">
        <f t="shared" si="295"/>
        <v>5</v>
      </c>
      <c r="AX93" s="217" t="str">
        <f t="shared" si="296"/>
        <v/>
      </c>
      <c r="AY93" s="218"/>
      <c r="AZ93" s="219"/>
      <c r="BA93" s="205">
        <v>5</v>
      </c>
      <c r="BB93" s="220">
        <f t="shared" si="338"/>
        <v>514</v>
      </c>
      <c r="BC93" s="221">
        <v>381</v>
      </c>
      <c r="BD93" s="207">
        <f t="shared" si="339"/>
        <v>5</v>
      </c>
      <c r="BE93" s="222">
        <f t="shared" si="339"/>
        <v>14</v>
      </c>
      <c r="BF93" s="209"/>
      <c r="BG93" s="210">
        <v>5</v>
      </c>
      <c r="BH93" s="211"/>
      <c r="BI93" s="212">
        <f t="shared" si="297"/>
        <v>5</v>
      </c>
      <c r="BJ93" s="212">
        <f t="shared" si="297"/>
        <v>14</v>
      </c>
      <c r="BK93" s="213"/>
      <c r="BL93" s="214">
        <f>BK85-BJ93</f>
        <v>-14</v>
      </c>
      <c r="BM93" s="215">
        <f t="shared" si="298"/>
        <v>0</v>
      </c>
      <c r="BN93" s="216">
        <f t="shared" si="299"/>
        <v>5</v>
      </c>
      <c r="BO93" s="217" t="str">
        <f t="shared" si="300"/>
        <v/>
      </c>
      <c r="BP93" s="218"/>
      <c r="BQ93" s="219"/>
      <c r="BR93" s="205">
        <v>5</v>
      </c>
      <c r="BS93" s="220">
        <f t="shared" si="340"/>
        <v>514</v>
      </c>
      <c r="BT93" s="221">
        <v>381</v>
      </c>
      <c r="BU93" s="207">
        <f t="shared" si="341"/>
        <v>5</v>
      </c>
      <c r="BV93" s="222">
        <f t="shared" si="341"/>
        <v>14</v>
      </c>
      <c r="BW93" s="209"/>
      <c r="BX93" s="210">
        <v>5</v>
      </c>
      <c r="BY93" s="211"/>
      <c r="BZ93" s="212">
        <f t="shared" si="301"/>
        <v>5</v>
      </c>
      <c r="CA93" s="212">
        <f t="shared" si="301"/>
        <v>14</v>
      </c>
      <c r="CB93" s="213"/>
      <c r="CC93" s="214">
        <f>CB85-CA93</f>
        <v>-14</v>
      </c>
      <c r="CD93" s="215">
        <f t="shared" si="302"/>
        <v>0</v>
      </c>
      <c r="CE93" s="216">
        <f t="shared" si="303"/>
        <v>5</v>
      </c>
      <c r="CF93" s="217" t="str">
        <f t="shared" si="304"/>
        <v/>
      </c>
      <c r="CG93" s="218"/>
      <c r="CH93" s="219"/>
      <c r="CI93" s="205">
        <v>5</v>
      </c>
      <c r="CJ93" s="220">
        <f t="shared" si="342"/>
        <v>514</v>
      </c>
      <c r="CK93" s="221">
        <v>381</v>
      </c>
      <c r="CL93" s="207">
        <f t="shared" si="343"/>
        <v>5</v>
      </c>
      <c r="CM93" s="222">
        <f t="shared" si="343"/>
        <v>14</v>
      </c>
      <c r="CN93" s="209"/>
      <c r="CO93" s="210">
        <v>5</v>
      </c>
      <c r="CP93" s="211"/>
      <c r="CQ93" s="212">
        <f t="shared" si="305"/>
        <v>5</v>
      </c>
      <c r="CR93" s="212">
        <f t="shared" si="305"/>
        <v>14</v>
      </c>
      <c r="CS93" s="213"/>
      <c r="CT93" s="214">
        <f>CS85-CR93</f>
        <v>-14</v>
      </c>
      <c r="CU93" s="215">
        <f t="shared" si="306"/>
        <v>0</v>
      </c>
      <c r="CV93" s="216">
        <f t="shared" si="307"/>
        <v>5</v>
      </c>
      <c r="CW93" s="217" t="str">
        <f t="shared" si="308"/>
        <v/>
      </c>
      <c r="CX93" s="218"/>
      <c r="CY93" s="219"/>
      <c r="CZ93" s="205">
        <v>5</v>
      </c>
      <c r="DA93" s="220">
        <f t="shared" si="344"/>
        <v>514</v>
      </c>
      <c r="DB93" s="221">
        <v>381</v>
      </c>
      <c r="DC93" s="207">
        <f t="shared" si="345"/>
        <v>5</v>
      </c>
      <c r="DD93" s="222">
        <f t="shared" si="345"/>
        <v>14</v>
      </c>
      <c r="DE93" s="209"/>
      <c r="DF93" s="210">
        <v>5</v>
      </c>
      <c r="DG93" s="211"/>
      <c r="DH93" s="212">
        <f t="shared" si="309"/>
        <v>5</v>
      </c>
      <c r="DI93" s="212">
        <f t="shared" si="309"/>
        <v>14</v>
      </c>
      <c r="DJ93" s="213"/>
      <c r="DK93" s="214">
        <f>DJ85-DI93</f>
        <v>-14</v>
      </c>
      <c r="DL93" s="215">
        <f t="shared" si="310"/>
        <v>0</v>
      </c>
      <c r="DM93" s="216">
        <f t="shared" si="311"/>
        <v>5</v>
      </c>
      <c r="DN93" s="217" t="str">
        <f t="shared" si="312"/>
        <v/>
      </c>
      <c r="DO93" s="218"/>
      <c r="DP93" s="219"/>
      <c r="DQ93" s="205">
        <v>5</v>
      </c>
      <c r="DR93" s="220">
        <f t="shared" si="346"/>
        <v>514</v>
      </c>
      <c r="DS93" s="221">
        <v>381</v>
      </c>
      <c r="DT93" s="207">
        <f t="shared" si="347"/>
        <v>5</v>
      </c>
      <c r="DU93" s="222">
        <f t="shared" si="347"/>
        <v>14</v>
      </c>
      <c r="DV93" s="209"/>
      <c r="DW93" s="210">
        <v>5</v>
      </c>
      <c r="DX93" s="211"/>
      <c r="DY93" s="212">
        <f t="shared" si="313"/>
        <v>5</v>
      </c>
      <c r="DZ93" s="212">
        <f t="shared" si="313"/>
        <v>14</v>
      </c>
      <c r="EA93" s="213"/>
      <c r="EB93" s="214">
        <f>EA85-DZ93</f>
        <v>-14</v>
      </c>
      <c r="EC93" s="215">
        <f t="shared" si="314"/>
        <v>0</v>
      </c>
      <c r="ED93" s="216">
        <f t="shared" si="315"/>
        <v>5</v>
      </c>
      <c r="EE93" s="217" t="str">
        <f t="shared" si="316"/>
        <v/>
      </c>
      <c r="EF93" s="218"/>
      <c r="EG93" s="219"/>
      <c r="EH93" s="205">
        <v>5</v>
      </c>
      <c r="EI93" s="220">
        <f t="shared" si="348"/>
        <v>514</v>
      </c>
      <c r="EJ93" s="221">
        <v>381</v>
      </c>
      <c r="EK93" s="207">
        <f t="shared" si="349"/>
        <v>5</v>
      </c>
      <c r="EL93" s="222">
        <f t="shared" si="349"/>
        <v>14</v>
      </c>
      <c r="EM93" s="209"/>
      <c r="EN93" s="210">
        <v>5</v>
      </c>
      <c r="EO93" s="211"/>
      <c r="EP93" s="212">
        <f t="shared" si="317"/>
        <v>5</v>
      </c>
      <c r="EQ93" s="212">
        <f t="shared" si="317"/>
        <v>14</v>
      </c>
      <c r="ER93" s="213">
        <v>6</v>
      </c>
      <c r="ES93" s="214">
        <f>ER85-EQ93</f>
        <v>-1</v>
      </c>
      <c r="ET93" s="215">
        <f t="shared" si="318"/>
        <v>0</v>
      </c>
      <c r="EU93" s="216">
        <f t="shared" si="319"/>
        <v>-1</v>
      </c>
      <c r="EV93" s="217">
        <f t="shared" si="320"/>
        <v>1</v>
      </c>
      <c r="EW93" s="218"/>
      <c r="EX93" s="219"/>
      <c r="EY93" s="205">
        <v>5</v>
      </c>
      <c r="EZ93" s="220">
        <f t="shared" si="350"/>
        <v>514</v>
      </c>
      <c r="FA93" s="221">
        <v>381</v>
      </c>
      <c r="FB93" s="207">
        <f t="shared" si="351"/>
        <v>5</v>
      </c>
      <c r="FC93" s="222">
        <f t="shared" si="351"/>
        <v>14</v>
      </c>
      <c r="FD93" s="209"/>
      <c r="FE93" s="210">
        <v>5</v>
      </c>
      <c r="FF93" s="211"/>
      <c r="FG93" s="212">
        <f t="shared" si="321"/>
        <v>5</v>
      </c>
      <c r="FH93" s="212">
        <f t="shared" si="321"/>
        <v>14</v>
      </c>
      <c r="FI93" s="213">
        <v>6</v>
      </c>
      <c r="FJ93" s="214">
        <f>FI85-FH93</f>
        <v>9</v>
      </c>
      <c r="FK93" s="215">
        <f t="shared" si="322"/>
        <v>1</v>
      </c>
      <c r="FL93" s="216">
        <f t="shared" si="323"/>
        <v>-1</v>
      </c>
      <c r="FM93" s="217">
        <f t="shared" si="324"/>
        <v>2</v>
      </c>
      <c r="FN93" s="218"/>
      <c r="FO93" s="219"/>
      <c r="FP93" s="205">
        <v>5</v>
      </c>
      <c r="FQ93" s="220">
        <f t="shared" si="352"/>
        <v>514</v>
      </c>
      <c r="FR93" s="221">
        <v>381</v>
      </c>
      <c r="FS93" s="207">
        <f t="shared" si="353"/>
        <v>5</v>
      </c>
      <c r="FT93" s="222">
        <f t="shared" si="353"/>
        <v>14</v>
      </c>
      <c r="FU93" s="209"/>
      <c r="FV93" s="210">
        <v>5</v>
      </c>
      <c r="FW93" s="211"/>
      <c r="FX93" s="212">
        <f t="shared" si="325"/>
        <v>5</v>
      </c>
      <c r="FY93" s="212">
        <f t="shared" si="325"/>
        <v>14</v>
      </c>
      <c r="FZ93" s="213"/>
      <c r="GA93" s="214">
        <f>FZ85-FY93</f>
        <v>-14</v>
      </c>
      <c r="GB93" s="215">
        <f t="shared" si="326"/>
        <v>0</v>
      </c>
      <c r="GC93" s="216">
        <f t="shared" si="327"/>
        <v>5</v>
      </c>
      <c r="GD93" s="217" t="str">
        <f t="shared" si="328"/>
        <v/>
      </c>
      <c r="GE93" s="218"/>
      <c r="GF93" s="219"/>
      <c r="GG93" s="205">
        <v>5</v>
      </c>
      <c r="GH93" s="220">
        <f t="shared" si="354"/>
        <v>514</v>
      </c>
      <c r="GI93" s="221">
        <v>381</v>
      </c>
      <c r="GJ93" s="207">
        <f t="shared" si="355"/>
        <v>5</v>
      </c>
      <c r="GK93" s="222">
        <f t="shared" si="355"/>
        <v>14</v>
      </c>
      <c r="GL93" s="209"/>
      <c r="GM93" s="210">
        <v>5</v>
      </c>
      <c r="GN93" s="211"/>
      <c r="GO93" s="212">
        <f t="shared" si="329"/>
        <v>5</v>
      </c>
      <c r="GP93" s="212">
        <f t="shared" si="329"/>
        <v>14</v>
      </c>
      <c r="GQ93" s="213"/>
      <c r="GR93" s="214">
        <f>GQ85-GP93</f>
        <v>-14</v>
      </c>
      <c r="GS93" s="215">
        <f t="shared" si="330"/>
        <v>0</v>
      </c>
      <c r="GT93" s="216">
        <f t="shared" si="331"/>
        <v>5</v>
      </c>
      <c r="GU93" s="217" t="str">
        <f t="shared" si="332"/>
        <v/>
      </c>
      <c r="GV93" s="223"/>
      <c r="GW93" s="224"/>
    </row>
    <row r="94" spans="1:205" s="225" customFormat="1" ht="16.149999999999999" customHeight="1">
      <c r="A94" s="204"/>
      <c r="B94" s="205">
        <v>6</v>
      </c>
      <c r="C94" s="206">
        <f t="shared" si="333"/>
        <v>335</v>
      </c>
      <c r="D94" s="206">
        <v>381</v>
      </c>
      <c r="E94" s="207">
        <f t="shared" si="284"/>
        <v>4</v>
      </c>
      <c r="F94" s="208">
        <f t="shared" si="284"/>
        <v>2</v>
      </c>
      <c r="G94" s="209"/>
      <c r="H94" s="210">
        <v>6</v>
      </c>
      <c r="I94" s="211"/>
      <c r="J94" s="212">
        <f t="shared" si="285"/>
        <v>4</v>
      </c>
      <c r="K94" s="212">
        <f t="shared" si="285"/>
        <v>2</v>
      </c>
      <c r="L94" s="213"/>
      <c r="M94" s="214">
        <f>L85-K94</f>
        <v>-2</v>
      </c>
      <c r="N94" s="215">
        <f t="shared" si="286"/>
        <v>0</v>
      </c>
      <c r="O94" s="216">
        <f t="shared" si="287"/>
        <v>4</v>
      </c>
      <c r="P94" s="217" t="str">
        <f t="shared" si="288"/>
        <v/>
      </c>
      <c r="Q94" s="218"/>
      <c r="R94" s="219"/>
      <c r="S94" s="205">
        <v>6</v>
      </c>
      <c r="T94" s="220">
        <f t="shared" si="334"/>
        <v>335</v>
      </c>
      <c r="U94" s="221">
        <v>381</v>
      </c>
      <c r="V94" s="207">
        <f t="shared" si="335"/>
        <v>4</v>
      </c>
      <c r="W94" s="222">
        <f t="shared" si="335"/>
        <v>2</v>
      </c>
      <c r="X94" s="209"/>
      <c r="Y94" s="210">
        <v>6</v>
      </c>
      <c r="Z94" s="211"/>
      <c r="AA94" s="212">
        <f t="shared" si="289"/>
        <v>4</v>
      </c>
      <c r="AB94" s="212">
        <f t="shared" si="289"/>
        <v>2</v>
      </c>
      <c r="AC94" s="213"/>
      <c r="AD94" s="214">
        <f>AC85-AB94</f>
        <v>-2</v>
      </c>
      <c r="AE94" s="215">
        <f t="shared" si="290"/>
        <v>0</v>
      </c>
      <c r="AF94" s="216">
        <f t="shared" si="291"/>
        <v>4</v>
      </c>
      <c r="AG94" s="217" t="str">
        <f t="shared" si="292"/>
        <v/>
      </c>
      <c r="AH94" s="218"/>
      <c r="AI94" s="219"/>
      <c r="AJ94" s="205">
        <v>6</v>
      </c>
      <c r="AK94" s="220">
        <f t="shared" si="336"/>
        <v>335</v>
      </c>
      <c r="AL94" s="221">
        <v>381</v>
      </c>
      <c r="AM94" s="207">
        <f t="shared" si="337"/>
        <v>4</v>
      </c>
      <c r="AN94" s="222">
        <f t="shared" si="337"/>
        <v>2</v>
      </c>
      <c r="AO94" s="209"/>
      <c r="AP94" s="210">
        <v>6</v>
      </c>
      <c r="AQ94" s="211"/>
      <c r="AR94" s="212">
        <f t="shared" si="293"/>
        <v>4</v>
      </c>
      <c r="AS94" s="212">
        <f t="shared" si="293"/>
        <v>2</v>
      </c>
      <c r="AT94" s="213"/>
      <c r="AU94" s="214">
        <f>AT85-AS94</f>
        <v>-2</v>
      </c>
      <c r="AV94" s="215">
        <f t="shared" si="294"/>
        <v>0</v>
      </c>
      <c r="AW94" s="216">
        <f t="shared" si="295"/>
        <v>4</v>
      </c>
      <c r="AX94" s="217" t="str">
        <f t="shared" si="296"/>
        <v/>
      </c>
      <c r="AY94" s="218"/>
      <c r="AZ94" s="219"/>
      <c r="BA94" s="205">
        <v>6</v>
      </c>
      <c r="BB94" s="220">
        <f t="shared" si="338"/>
        <v>335</v>
      </c>
      <c r="BC94" s="221">
        <v>381</v>
      </c>
      <c r="BD94" s="207">
        <f t="shared" si="339"/>
        <v>4</v>
      </c>
      <c r="BE94" s="222">
        <f t="shared" si="339"/>
        <v>2</v>
      </c>
      <c r="BF94" s="209"/>
      <c r="BG94" s="210">
        <v>6</v>
      </c>
      <c r="BH94" s="211"/>
      <c r="BI94" s="212">
        <f t="shared" si="297"/>
        <v>4</v>
      </c>
      <c r="BJ94" s="212">
        <f t="shared" si="297"/>
        <v>2</v>
      </c>
      <c r="BK94" s="213"/>
      <c r="BL94" s="214">
        <f>BK85-BJ94</f>
        <v>-2</v>
      </c>
      <c r="BM94" s="215">
        <f t="shared" si="298"/>
        <v>0</v>
      </c>
      <c r="BN94" s="216">
        <f t="shared" si="299"/>
        <v>4</v>
      </c>
      <c r="BO94" s="217" t="str">
        <f t="shared" si="300"/>
        <v/>
      </c>
      <c r="BP94" s="218"/>
      <c r="BQ94" s="219"/>
      <c r="BR94" s="205">
        <v>6</v>
      </c>
      <c r="BS94" s="220">
        <f t="shared" si="340"/>
        <v>335</v>
      </c>
      <c r="BT94" s="221">
        <v>381</v>
      </c>
      <c r="BU94" s="207">
        <f t="shared" si="341"/>
        <v>4</v>
      </c>
      <c r="BV94" s="222">
        <f t="shared" si="341"/>
        <v>2</v>
      </c>
      <c r="BW94" s="209"/>
      <c r="BX94" s="210">
        <v>6</v>
      </c>
      <c r="BY94" s="211"/>
      <c r="BZ94" s="212">
        <f t="shared" si="301"/>
        <v>4</v>
      </c>
      <c r="CA94" s="212">
        <f t="shared" si="301"/>
        <v>2</v>
      </c>
      <c r="CB94" s="213"/>
      <c r="CC94" s="214">
        <f>CB85-CA94</f>
        <v>-2</v>
      </c>
      <c r="CD94" s="215">
        <f t="shared" si="302"/>
        <v>0</v>
      </c>
      <c r="CE94" s="216">
        <f t="shared" si="303"/>
        <v>4</v>
      </c>
      <c r="CF94" s="217" t="str">
        <f t="shared" si="304"/>
        <v/>
      </c>
      <c r="CG94" s="218"/>
      <c r="CH94" s="219"/>
      <c r="CI94" s="205">
        <v>6</v>
      </c>
      <c r="CJ94" s="220">
        <f t="shared" si="342"/>
        <v>335</v>
      </c>
      <c r="CK94" s="221">
        <v>381</v>
      </c>
      <c r="CL94" s="207">
        <f t="shared" si="343"/>
        <v>4</v>
      </c>
      <c r="CM94" s="222">
        <f t="shared" si="343"/>
        <v>2</v>
      </c>
      <c r="CN94" s="209"/>
      <c r="CO94" s="210">
        <v>6</v>
      </c>
      <c r="CP94" s="211"/>
      <c r="CQ94" s="212">
        <f t="shared" si="305"/>
        <v>4</v>
      </c>
      <c r="CR94" s="212">
        <f t="shared" si="305"/>
        <v>2</v>
      </c>
      <c r="CS94" s="213"/>
      <c r="CT94" s="214">
        <f>CS85-CR94</f>
        <v>-2</v>
      </c>
      <c r="CU94" s="215">
        <f t="shared" si="306"/>
        <v>0</v>
      </c>
      <c r="CV94" s="216">
        <f t="shared" si="307"/>
        <v>4</v>
      </c>
      <c r="CW94" s="217" t="str">
        <f t="shared" si="308"/>
        <v/>
      </c>
      <c r="CX94" s="218"/>
      <c r="CY94" s="219"/>
      <c r="CZ94" s="205">
        <v>6</v>
      </c>
      <c r="DA94" s="220">
        <f t="shared" si="344"/>
        <v>335</v>
      </c>
      <c r="DB94" s="221">
        <v>381</v>
      </c>
      <c r="DC94" s="207">
        <f t="shared" si="345"/>
        <v>4</v>
      </c>
      <c r="DD94" s="222">
        <f t="shared" si="345"/>
        <v>2</v>
      </c>
      <c r="DE94" s="209"/>
      <c r="DF94" s="210">
        <v>6</v>
      </c>
      <c r="DG94" s="211"/>
      <c r="DH94" s="212">
        <f t="shared" si="309"/>
        <v>4</v>
      </c>
      <c r="DI94" s="212">
        <f t="shared" si="309"/>
        <v>2</v>
      </c>
      <c r="DJ94" s="213"/>
      <c r="DK94" s="214">
        <f>DJ85-DI94</f>
        <v>-2</v>
      </c>
      <c r="DL94" s="215">
        <f t="shared" si="310"/>
        <v>0</v>
      </c>
      <c r="DM94" s="216">
        <f t="shared" si="311"/>
        <v>4</v>
      </c>
      <c r="DN94" s="217" t="str">
        <f t="shared" si="312"/>
        <v/>
      </c>
      <c r="DO94" s="218"/>
      <c r="DP94" s="219"/>
      <c r="DQ94" s="205">
        <v>6</v>
      </c>
      <c r="DR94" s="220">
        <f t="shared" si="346"/>
        <v>335</v>
      </c>
      <c r="DS94" s="221">
        <v>381</v>
      </c>
      <c r="DT94" s="207">
        <f t="shared" si="347"/>
        <v>4</v>
      </c>
      <c r="DU94" s="222">
        <f t="shared" si="347"/>
        <v>2</v>
      </c>
      <c r="DV94" s="209"/>
      <c r="DW94" s="210">
        <v>6</v>
      </c>
      <c r="DX94" s="211"/>
      <c r="DY94" s="212">
        <f t="shared" si="313"/>
        <v>4</v>
      </c>
      <c r="DZ94" s="212">
        <f t="shared" si="313"/>
        <v>2</v>
      </c>
      <c r="EA94" s="213"/>
      <c r="EB94" s="214">
        <f>EA85-DZ94</f>
        <v>-2</v>
      </c>
      <c r="EC94" s="215">
        <f t="shared" si="314"/>
        <v>0</v>
      </c>
      <c r="ED94" s="216">
        <f t="shared" si="315"/>
        <v>4</v>
      </c>
      <c r="EE94" s="217" t="str">
        <f t="shared" si="316"/>
        <v/>
      </c>
      <c r="EF94" s="218"/>
      <c r="EG94" s="219"/>
      <c r="EH94" s="205">
        <v>6</v>
      </c>
      <c r="EI94" s="220">
        <f t="shared" si="348"/>
        <v>335</v>
      </c>
      <c r="EJ94" s="221">
        <v>381</v>
      </c>
      <c r="EK94" s="207">
        <f t="shared" si="349"/>
        <v>4</v>
      </c>
      <c r="EL94" s="222">
        <f t="shared" si="349"/>
        <v>2</v>
      </c>
      <c r="EM94" s="209"/>
      <c r="EN94" s="210">
        <v>6</v>
      </c>
      <c r="EO94" s="211"/>
      <c r="EP94" s="212">
        <f t="shared" si="317"/>
        <v>4</v>
      </c>
      <c r="EQ94" s="212">
        <f t="shared" si="317"/>
        <v>2</v>
      </c>
      <c r="ER94" s="213">
        <v>6</v>
      </c>
      <c r="ES94" s="214">
        <f>ER85-EQ94</f>
        <v>11</v>
      </c>
      <c r="ET94" s="215">
        <f t="shared" si="318"/>
        <v>1</v>
      </c>
      <c r="EU94" s="216">
        <f t="shared" si="319"/>
        <v>-2</v>
      </c>
      <c r="EV94" s="217">
        <f t="shared" si="320"/>
        <v>1</v>
      </c>
      <c r="EW94" s="218"/>
      <c r="EX94" s="219"/>
      <c r="EY94" s="205">
        <v>6</v>
      </c>
      <c r="EZ94" s="220">
        <f t="shared" si="350"/>
        <v>335</v>
      </c>
      <c r="FA94" s="221">
        <v>381</v>
      </c>
      <c r="FB94" s="207">
        <f t="shared" si="351"/>
        <v>4</v>
      </c>
      <c r="FC94" s="222">
        <f t="shared" si="351"/>
        <v>2</v>
      </c>
      <c r="FD94" s="209"/>
      <c r="FE94" s="210">
        <v>6</v>
      </c>
      <c r="FF94" s="211"/>
      <c r="FG94" s="212">
        <f t="shared" si="321"/>
        <v>4</v>
      </c>
      <c r="FH94" s="212">
        <f t="shared" si="321"/>
        <v>2</v>
      </c>
      <c r="FI94" s="213">
        <v>5</v>
      </c>
      <c r="FJ94" s="214">
        <f>FI85-FH94</f>
        <v>21</v>
      </c>
      <c r="FK94" s="215">
        <f t="shared" si="322"/>
        <v>2</v>
      </c>
      <c r="FL94" s="216">
        <f t="shared" si="323"/>
        <v>-1</v>
      </c>
      <c r="FM94" s="217">
        <f t="shared" si="324"/>
        <v>3</v>
      </c>
      <c r="FN94" s="218"/>
      <c r="FO94" s="219"/>
      <c r="FP94" s="205">
        <v>6</v>
      </c>
      <c r="FQ94" s="220">
        <f t="shared" si="352"/>
        <v>335</v>
      </c>
      <c r="FR94" s="221">
        <v>381</v>
      </c>
      <c r="FS94" s="207">
        <f t="shared" si="353"/>
        <v>4</v>
      </c>
      <c r="FT94" s="222">
        <f t="shared" si="353"/>
        <v>2</v>
      </c>
      <c r="FU94" s="209"/>
      <c r="FV94" s="210">
        <v>6</v>
      </c>
      <c r="FW94" s="211"/>
      <c r="FX94" s="212">
        <f t="shared" si="325"/>
        <v>4</v>
      </c>
      <c r="FY94" s="212">
        <f t="shared" si="325"/>
        <v>2</v>
      </c>
      <c r="FZ94" s="213"/>
      <c r="GA94" s="214">
        <f>FZ85-FY94</f>
        <v>-2</v>
      </c>
      <c r="GB94" s="215">
        <f t="shared" si="326"/>
        <v>0</v>
      </c>
      <c r="GC94" s="216">
        <f t="shared" si="327"/>
        <v>4</v>
      </c>
      <c r="GD94" s="217" t="str">
        <f t="shared" si="328"/>
        <v/>
      </c>
      <c r="GE94" s="218"/>
      <c r="GF94" s="219"/>
      <c r="GG94" s="205">
        <v>6</v>
      </c>
      <c r="GH94" s="220">
        <f t="shared" si="354"/>
        <v>335</v>
      </c>
      <c r="GI94" s="221">
        <v>381</v>
      </c>
      <c r="GJ94" s="207">
        <f t="shared" si="355"/>
        <v>4</v>
      </c>
      <c r="GK94" s="222">
        <f t="shared" si="355"/>
        <v>2</v>
      </c>
      <c r="GL94" s="209"/>
      <c r="GM94" s="210">
        <v>6</v>
      </c>
      <c r="GN94" s="211"/>
      <c r="GO94" s="212">
        <f t="shared" si="329"/>
        <v>4</v>
      </c>
      <c r="GP94" s="212">
        <f t="shared" si="329"/>
        <v>2</v>
      </c>
      <c r="GQ94" s="213"/>
      <c r="GR94" s="214">
        <f>GQ85-GP94</f>
        <v>-2</v>
      </c>
      <c r="GS94" s="215">
        <f t="shared" si="330"/>
        <v>0</v>
      </c>
      <c r="GT94" s="216">
        <f t="shared" si="331"/>
        <v>4</v>
      </c>
      <c r="GU94" s="217" t="str">
        <f t="shared" si="332"/>
        <v/>
      </c>
      <c r="GV94" s="223"/>
      <c r="GW94" s="224"/>
    </row>
    <row r="95" spans="1:205" s="225" customFormat="1" ht="16.149999999999999" customHeight="1">
      <c r="A95" s="204"/>
      <c r="B95" s="205">
        <v>7</v>
      </c>
      <c r="C95" s="206">
        <f t="shared" si="333"/>
        <v>147</v>
      </c>
      <c r="D95" s="206">
        <v>381</v>
      </c>
      <c r="E95" s="207">
        <f t="shared" si="284"/>
        <v>3</v>
      </c>
      <c r="F95" s="208">
        <f t="shared" si="284"/>
        <v>8</v>
      </c>
      <c r="G95" s="209"/>
      <c r="H95" s="210">
        <v>7</v>
      </c>
      <c r="I95" s="211"/>
      <c r="J95" s="212">
        <f t="shared" si="285"/>
        <v>3</v>
      </c>
      <c r="K95" s="212">
        <f t="shared" si="285"/>
        <v>8</v>
      </c>
      <c r="L95" s="213"/>
      <c r="M95" s="214">
        <f>L85-K95</f>
        <v>-8</v>
      </c>
      <c r="N95" s="215">
        <f t="shared" si="286"/>
        <v>0</v>
      </c>
      <c r="O95" s="216">
        <f t="shared" si="287"/>
        <v>3</v>
      </c>
      <c r="P95" s="217" t="str">
        <f t="shared" si="288"/>
        <v/>
      </c>
      <c r="Q95" s="218"/>
      <c r="R95" s="219"/>
      <c r="S95" s="205">
        <v>7</v>
      </c>
      <c r="T95" s="220">
        <f t="shared" si="334"/>
        <v>147</v>
      </c>
      <c r="U95" s="221">
        <v>381</v>
      </c>
      <c r="V95" s="207">
        <f t="shared" si="335"/>
        <v>3</v>
      </c>
      <c r="W95" s="222">
        <f t="shared" si="335"/>
        <v>8</v>
      </c>
      <c r="X95" s="209"/>
      <c r="Y95" s="210">
        <v>7</v>
      </c>
      <c r="Z95" s="211"/>
      <c r="AA95" s="212">
        <f t="shared" si="289"/>
        <v>3</v>
      </c>
      <c r="AB95" s="212">
        <f t="shared" si="289"/>
        <v>8</v>
      </c>
      <c r="AC95" s="213"/>
      <c r="AD95" s="214">
        <f>AC85-AB95</f>
        <v>-8</v>
      </c>
      <c r="AE95" s="215">
        <f t="shared" si="290"/>
        <v>0</v>
      </c>
      <c r="AF95" s="216">
        <f t="shared" si="291"/>
        <v>3</v>
      </c>
      <c r="AG95" s="217" t="str">
        <f t="shared" si="292"/>
        <v/>
      </c>
      <c r="AH95" s="218"/>
      <c r="AI95" s="219"/>
      <c r="AJ95" s="205">
        <v>7</v>
      </c>
      <c r="AK95" s="220">
        <f t="shared" si="336"/>
        <v>147</v>
      </c>
      <c r="AL95" s="221">
        <v>381</v>
      </c>
      <c r="AM95" s="207">
        <f t="shared" si="337"/>
        <v>3</v>
      </c>
      <c r="AN95" s="222">
        <f t="shared" si="337"/>
        <v>8</v>
      </c>
      <c r="AO95" s="209"/>
      <c r="AP95" s="210">
        <v>7</v>
      </c>
      <c r="AQ95" s="211"/>
      <c r="AR95" s="212">
        <f t="shared" si="293"/>
        <v>3</v>
      </c>
      <c r="AS95" s="212">
        <f t="shared" si="293"/>
        <v>8</v>
      </c>
      <c r="AT95" s="213"/>
      <c r="AU95" s="214">
        <f>AT85-AS95</f>
        <v>-8</v>
      </c>
      <c r="AV95" s="215">
        <f t="shared" si="294"/>
        <v>0</v>
      </c>
      <c r="AW95" s="216">
        <f t="shared" si="295"/>
        <v>3</v>
      </c>
      <c r="AX95" s="217" t="str">
        <f t="shared" si="296"/>
        <v/>
      </c>
      <c r="AY95" s="218"/>
      <c r="AZ95" s="219"/>
      <c r="BA95" s="205">
        <v>7</v>
      </c>
      <c r="BB95" s="220">
        <f t="shared" si="338"/>
        <v>147</v>
      </c>
      <c r="BC95" s="221">
        <v>381</v>
      </c>
      <c r="BD95" s="207">
        <f t="shared" si="339"/>
        <v>3</v>
      </c>
      <c r="BE95" s="222">
        <f t="shared" si="339"/>
        <v>8</v>
      </c>
      <c r="BF95" s="209"/>
      <c r="BG95" s="210">
        <v>7</v>
      </c>
      <c r="BH95" s="211"/>
      <c r="BI95" s="212">
        <f t="shared" si="297"/>
        <v>3</v>
      </c>
      <c r="BJ95" s="212">
        <f t="shared" si="297"/>
        <v>8</v>
      </c>
      <c r="BK95" s="213"/>
      <c r="BL95" s="214">
        <f>BK85-BJ95</f>
        <v>-8</v>
      </c>
      <c r="BM95" s="215">
        <f t="shared" si="298"/>
        <v>0</v>
      </c>
      <c r="BN95" s="216">
        <f t="shared" si="299"/>
        <v>3</v>
      </c>
      <c r="BO95" s="217" t="str">
        <f t="shared" si="300"/>
        <v/>
      </c>
      <c r="BP95" s="218"/>
      <c r="BQ95" s="219"/>
      <c r="BR95" s="205">
        <v>7</v>
      </c>
      <c r="BS95" s="220">
        <f t="shared" si="340"/>
        <v>147</v>
      </c>
      <c r="BT95" s="221">
        <v>381</v>
      </c>
      <c r="BU95" s="207">
        <f t="shared" si="341"/>
        <v>3</v>
      </c>
      <c r="BV95" s="222">
        <f t="shared" si="341"/>
        <v>8</v>
      </c>
      <c r="BW95" s="209"/>
      <c r="BX95" s="210">
        <v>7</v>
      </c>
      <c r="BY95" s="211"/>
      <c r="BZ95" s="212">
        <f t="shared" si="301"/>
        <v>3</v>
      </c>
      <c r="CA95" s="212">
        <f t="shared" si="301"/>
        <v>8</v>
      </c>
      <c r="CB95" s="213"/>
      <c r="CC95" s="214">
        <f>CB85-CA95</f>
        <v>-8</v>
      </c>
      <c r="CD95" s="215">
        <f t="shared" si="302"/>
        <v>0</v>
      </c>
      <c r="CE95" s="216">
        <f t="shared" si="303"/>
        <v>3</v>
      </c>
      <c r="CF95" s="217" t="str">
        <f t="shared" si="304"/>
        <v/>
      </c>
      <c r="CG95" s="218"/>
      <c r="CH95" s="219"/>
      <c r="CI95" s="205">
        <v>7</v>
      </c>
      <c r="CJ95" s="220">
        <f t="shared" si="342"/>
        <v>147</v>
      </c>
      <c r="CK95" s="221">
        <v>381</v>
      </c>
      <c r="CL95" s="207">
        <f t="shared" si="343"/>
        <v>3</v>
      </c>
      <c r="CM95" s="222">
        <f t="shared" si="343"/>
        <v>8</v>
      </c>
      <c r="CN95" s="209"/>
      <c r="CO95" s="210">
        <v>7</v>
      </c>
      <c r="CP95" s="211"/>
      <c r="CQ95" s="212">
        <f t="shared" si="305"/>
        <v>3</v>
      </c>
      <c r="CR95" s="212">
        <f t="shared" si="305"/>
        <v>8</v>
      </c>
      <c r="CS95" s="213"/>
      <c r="CT95" s="214">
        <f>CS85-CR95</f>
        <v>-8</v>
      </c>
      <c r="CU95" s="215">
        <f t="shared" si="306"/>
        <v>0</v>
      </c>
      <c r="CV95" s="216">
        <f t="shared" si="307"/>
        <v>3</v>
      </c>
      <c r="CW95" s="217" t="str">
        <f t="shared" si="308"/>
        <v/>
      </c>
      <c r="CX95" s="218"/>
      <c r="CY95" s="219"/>
      <c r="CZ95" s="205">
        <v>7</v>
      </c>
      <c r="DA95" s="220">
        <f t="shared" si="344"/>
        <v>147</v>
      </c>
      <c r="DB95" s="221">
        <v>381</v>
      </c>
      <c r="DC95" s="207">
        <f t="shared" si="345"/>
        <v>3</v>
      </c>
      <c r="DD95" s="222">
        <f t="shared" si="345"/>
        <v>8</v>
      </c>
      <c r="DE95" s="209"/>
      <c r="DF95" s="210">
        <v>7</v>
      </c>
      <c r="DG95" s="211"/>
      <c r="DH95" s="212">
        <f t="shared" si="309"/>
        <v>3</v>
      </c>
      <c r="DI95" s="212">
        <f t="shared" si="309"/>
        <v>8</v>
      </c>
      <c r="DJ95" s="213"/>
      <c r="DK95" s="214">
        <f>DJ85-DI95</f>
        <v>-8</v>
      </c>
      <c r="DL95" s="215">
        <f t="shared" si="310"/>
        <v>0</v>
      </c>
      <c r="DM95" s="216">
        <f t="shared" si="311"/>
        <v>3</v>
      </c>
      <c r="DN95" s="217" t="str">
        <f t="shared" si="312"/>
        <v/>
      </c>
      <c r="DO95" s="218"/>
      <c r="DP95" s="219"/>
      <c r="DQ95" s="205">
        <v>7</v>
      </c>
      <c r="DR95" s="220">
        <f t="shared" si="346"/>
        <v>147</v>
      </c>
      <c r="DS95" s="221">
        <v>381</v>
      </c>
      <c r="DT95" s="207">
        <f t="shared" si="347"/>
        <v>3</v>
      </c>
      <c r="DU95" s="222">
        <f t="shared" si="347"/>
        <v>8</v>
      </c>
      <c r="DV95" s="209"/>
      <c r="DW95" s="210">
        <v>7</v>
      </c>
      <c r="DX95" s="211"/>
      <c r="DY95" s="212">
        <f t="shared" si="313"/>
        <v>3</v>
      </c>
      <c r="DZ95" s="212">
        <f t="shared" si="313"/>
        <v>8</v>
      </c>
      <c r="EA95" s="213"/>
      <c r="EB95" s="214">
        <f>EA85-DZ95</f>
        <v>-8</v>
      </c>
      <c r="EC95" s="215">
        <f t="shared" si="314"/>
        <v>0</v>
      </c>
      <c r="ED95" s="216">
        <f t="shared" si="315"/>
        <v>3</v>
      </c>
      <c r="EE95" s="217" t="str">
        <f t="shared" si="316"/>
        <v/>
      </c>
      <c r="EF95" s="218"/>
      <c r="EG95" s="219"/>
      <c r="EH95" s="205">
        <v>7</v>
      </c>
      <c r="EI95" s="220">
        <f t="shared" si="348"/>
        <v>147</v>
      </c>
      <c r="EJ95" s="221">
        <v>381</v>
      </c>
      <c r="EK95" s="207">
        <f t="shared" si="349"/>
        <v>3</v>
      </c>
      <c r="EL95" s="222">
        <f t="shared" si="349"/>
        <v>8</v>
      </c>
      <c r="EM95" s="209"/>
      <c r="EN95" s="210">
        <v>7</v>
      </c>
      <c r="EO95" s="211"/>
      <c r="EP95" s="212">
        <f t="shared" si="317"/>
        <v>3</v>
      </c>
      <c r="EQ95" s="212">
        <f t="shared" si="317"/>
        <v>8</v>
      </c>
      <c r="ER95" s="213">
        <v>4</v>
      </c>
      <c r="ES95" s="214">
        <f>ER85-EQ95</f>
        <v>5</v>
      </c>
      <c r="ET95" s="215">
        <f t="shared" si="318"/>
        <v>1</v>
      </c>
      <c r="EU95" s="216">
        <f t="shared" si="319"/>
        <v>-1</v>
      </c>
      <c r="EV95" s="217">
        <f t="shared" si="320"/>
        <v>2</v>
      </c>
      <c r="EW95" s="218"/>
      <c r="EX95" s="219"/>
      <c r="EY95" s="205">
        <v>7</v>
      </c>
      <c r="EZ95" s="220">
        <f t="shared" si="350"/>
        <v>147</v>
      </c>
      <c r="FA95" s="221">
        <v>381</v>
      </c>
      <c r="FB95" s="207">
        <f t="shared" si="351"/>
        <v>3</v>
      </c>
      <c r="FC95" s="222">
        <f t="shared" si="351"/>
        <v>8</v>
      </c>
      <c r="FD95" s="209"/>
      <c r="FE95" s="210">
        <v>7</v>
      </c>
      <c r="FF95" s="211"/>
      <c r="FG95" s="212">
        <f t="shared" si="321"/>
        <v>3</v>
      </c>
      <c r="FH95" s="212">
        <f t="shared" si="321"/>
        <v>8</v>
      </c>
      <c r="FI95" s="213">
        <v>6</v>
      </c>
      <c r="FJ95" s="214">
        <f>FI85-FH95</f>
        <v>15</v>
      </c>
      <c r="FK95" s="215">
        <f t="shared" si="322"/>
        <v>1</v>
      </c>
      <c r="FL95" s="216">
        <f t="shared" si="323"/>
        <v>-3</v>
      </c>
      <c r="FM95" s="217">
        <f t="shared" si="324"/>
        <v>0</v>
      </c>
      <c r="FN95" s="218"/>
      <c r="FO95" s="219"/>
      <c r="FP95" s="205">
        <v>7</v>
      </c>
      <c r="FQ95" s="220">
        <f t="shared" si="352"/>
        <v>147</v>
      </c>
      <c r="FR95" s="221">
        <v>381</v>
      </c>
      <c r="FS95" s="207">
        <f t="shared" si="353"/>
        <v>3</v>
      </c>
      <c r="FT95" s="222">
        <f t="shared" si="353"/>
        <v>8</v>
      </c>
      <c r="FU95" s="209"/>
      <c r="FV95" s="210">
        <v>7</v>
      </c>
      <c r="FW95" s="211"/>
      <c r="FX95" s="212">
        <f t="shared" si="325"/>
        <v>3</v>
      </c>
      <c r="FY95" s="212">
        <f t="shared" si="325"/>
        <v>8</v>
      </c>
      <c r="FZ95" s="213"/>
      <c r="GA95" s="214">
        <f>FZ85-FY95</f>
        <v>-8</v>
      </c>
      <c r="GB95" s="215">
        <f t="shared" si="326"/>
        <v>0</v>
      </c>
      <c r="GC95" s="216">
        <f t="shared" si="327"/>
        <v>3</v>
      </c>
      <c r="GD95" s="217" t="str">
        <f t="shared" si="328"/>
        <v/>
      </c>
      <c r="GE95" s="218"/>
      <c r="GF95" s="219"/>
      <c r="GG95" s="205">
        <v>7</v>
      </c>
      <c r="GH95" s="220">
        <f t="shared" si="354"/>
        <v>147</v>
      </c>
      <c r="GI95" s="221">
        <v>381</v>
      </c>
      <c r="GJ95" s="207">
        <f t="shared" si="355"/>
        <v>3</v>
      </c>
      <c r="GK95" s="222">
        <f t="shared" si="355"/>
        <v>8</v>
      </c>
      <c r="GL95" s="209"/>
      <c r="GM95" s="210">
        <v>7</v>
      </c>
      <c r="GN95" s="211"/>
      <c r="GO95" s="212">
        <f t="shared" si="329"/>
        <v>3</v>
      </c>
      <c r="GP95" s="212">
        <f t="shared" si="329"/>
        <v>8</v>
      </c>
      <c r="GQ95" s="213"/>
      <c r="GR95" s="214">
        <f>GQ85-GP95</f>
        <v>-8</v>
      </c>
      <c r="GS95" s="215">
        <f t="shared" si="330"/>
        <v>0</v>
      </c>
      <c r="GT95" s="216">
        <f t="shared" si="331"/>
        <v>3</v>
      </c>
      <c r="GU95" s="217" t="str">
        <f t="shared" si="332"/>
        <v/>
      </c>
      <c r="GV95" s="223"/>
      <c r="GW95" s="224"/>
    </row>
    <row r="96" spans="1:205" s="225" customFormat="1" ht="16.149999999999999" customHeight="1">
      <c r="A96" s="204"/>
      <c r="B96" s="205">
        <v>8</v>
      </c>
      <c r="C96" s="206">
        <f t="shared" si="333"/>
        <v>358</v>
      </c>
      <c r="D96" s="206">
        <v>381</v>
      </c>
      <c r="E96" s="207">
        <f t="shared" si="284"/>
        <v>4</v>
      </c>
      <c r="F96" s="208">
        <f t="shared" si="284"/>
        <v>4</v>
      </c>
      <c r="G96" s="209"/>
      <c r="H96" s="210">
        <v>8</v>
      </c>
      <c r="I96" s="211"/>
      <c r="J96" s="212">
        <f t="shared" si="285"/>
        <v>4</v>
      </c>
      <c r="K96" s="212">
        <f t="shared" si="285"/>
        <v>4</v>
      </c>
      <c r="L96" s="213"/>
      <c r="M96" s="214">
        <f>L85-K96</f>
        <v>-4</v>
      </c>
      <c r="N96" s="215">
        <f t="shared" si="286"/>
        <v>0</v>
      </c>
      <c r="O96" s="216">
        <f t="shared" si="287"/>
        <v>4</v>
      </c>
      <c r="P96" s="217" t="str">
        <f t="shared" si="288"/>
        <v/>
      </c>
      <c r="Q96" s="218"/>
      <c r="R96" s="219"/>
      <c r="S96" s="205">
        <v>8</v>
      </c>
      <c r="T96" s="220">
        <f t="shared" si="334"/>
        <v>358</v>
      </c>
      <c r="U96" s="221">
        <v>381</v>
      </c>
      <c r="V96" s="207">
        <f t="shared" si="335"/>
        <v>4</v>
      </c>
      <c r="W96" s="222">
        <f t="shared" si="335"/>
        <v>4</v>
      </c>
      <c r="X96" s="209"/>
      <c r="Y96" s="210">
        <v>8</v>
      </c>
      <c r="Z96" s="211"/>
      <c r="AA96" s="212">
        <f t="shared" si="289"/>
        <v>4</v>
      </c>
      <c r="AB96" s="212">
        <f t="shared" si="289"/>
        <v>4</v>
      </c>
      <c r="AC96" s="213"/>
      <c r="AD96" s="214">
        <f>AC85-AB96</f>
        <v>-4</v>
      </c>
      <c r="AE96" s="215">
        <f t="shared" si="290"/>
        <v>0</v>
      </c>
      <c r="AF96" s="216">
        <f t="shared" si="291"/>
        <v>4</v>
      </c>
      <c r="AG96" s="217" t="str">
        <f t="shared" si="292"/>
        <v/>
      </c>
      <c r="AH96" s="218"/>
      <c r="AI96" s="219"/>
      <c r="AJ96" s="205">
        <v>8</v>
      </c>
      <c r="AK96" s="220">
        <f t="shared" si="336"/>
        <v>358</v>
      </c>
      <c r="AL96" s="221">
        <v>381</v>
      </c>
      <c r="AM96" s="207">
        <f t="shared" si="337"/>
        <v>4</v>
      </c>
      <c r="AN96" s="222">
        <f t="shared" si="337"/>
        <v>4</v>
      </c>
      <c r="AO96" s="209"/>
      <c r="AP96" s="210">
        <v>8</v>
      </c>
      <c r="AQ96" s="211"/>
      <c r="AR96" s="212">
        <f t="shared" si="293"/>
        <v>4</v>
      </c>
      <c r="AS96" s="212">
        <f t="shared" si="293"/>
        <v>4</v>
      </c>
      <c r="AT96" s="213"/>
      <c r="AU96" s="214">
        <f>AT85-AS96</f>
        <v>-4</v>
      </c>
      <c r="AV96" s="215">
        <f t="shared" si="294"/>
        <v>0</v>
      </c>
      <c r="AW96" s="216">
        <f t="shared" si="295"/>
        <v>4</v>
      </c>
      <c r="AX96" s="217" t="str">
        <f t="shared" si="296"/>
        <v/>
      </c>
      <c r="AY96" s="218"/>
      <c r="AZ96" s="219"/>
      <c r="BA96" s="205">
        <v>8</v>
      </c>
      <c r="BB96" s="220">
        <f t="shared" si="338"/>
        <v>358</v>
      </c>
      <c r="BC96" s="221">
        <v>381</v>
      </c>
      <c r="BD96" s="207">
        <f t="shared" si="339"/>
        <v>4</v>
      </c>
      <c r="BE96" s="222">
        <f t="shared" si="339"/>
        <v>4</v>
      </c>
      <c r="BF96" s="209"/>
      <c r="BG96" s="210">
        <v>8</v>
      </c>
      <c r="BH96" s="211"/>
      <c r="BI96" s="212">
        <f t="shared" si="297"/>
        <v>4</v>
      </c>
      <c r="BJ96" s="212">
        <f t="shared" si="297"/>
        <v>4</v>
      </c>
      <c r="BK96" s="213"/>
      <c r="BL96" s="214">
        <f>BK85-BJ96</f>
        <v>-4</v>
      </c>
      <c r="BM96" s="215">
        <f t="shared" si="298"/>
        <v>0</v>
      </c>
      <c r="BN96" s="216">
        <f t="shared" si="299"/>
        <v>4</v>
      </c>
      <c r="BO96" s="217" t="str">
        <f t="shared" si="300"/>
        <v/>
      </c>
      <c r="BP96" s="218"/>
      <c r="BQ96" s="219"/>
      <c r="BR96" s="205">
        <v>8</v>
      </c>
      <c r="BS96" s="220">
        <f t="shared" si="340"/>
        <v>358</v>
      </c>
      <c r="BT96" s="221">
        <v>381</v>
      </c>
      <c r="BU96" s="207">
        <f t="shared" si="341"/>
        <v>4</v>
      </c>
      <c r="BV96" s="222">
        <f t="shared" si="341"/>
        <v>4</v>
      </c>
      <c r="BW96" s="209"/>
      <c r="BX96" s="210">
        <v>8</v>
      </c>
      <c r="BY96" s="211"/>
      <c r="BZ96" s="212">
        <f t="shared" si="301"/>
        <v>4</v>
      </c>
      <c r="CA96" s="212">
        <f t="shared" si="301"/>
        <v>4</v>
      </c>
      <c r="CB96" s="213"/>
      <c r="CC96" s="214">
        <f>CB85-CA96</f>
        <v>-4</v>
      </c>
      <c r="CD96" s="215">
        <f t="shared" si="302"/>
        <v>0</v>
      </c>
      <c r="CE96" s="216">
        <f t="shared" si="303"/>
        <v>4</v>
      </c>
      <c r="CF96" s="217" t="str">
        <f t="shared" si="304"/>
        <v/>
      </c>
      <c r="CG96" s="218"/>
      <c r="CH96" s="219"/>
      <c r="CI96" s="205">
        <v>8</v>
      </c>
      <c r="CJ96" s="220">
        <f t="shared" si="342"/>
        <v>358</v>
      </c>
      <c r="CK96" s="221">
        <v>381</v>
      </c>
      <c r="CL96" s="207">
        <f t="shared" si="343"/>
        <v>4</v>
      </c>
      <c r="CM96" s="222">
        <f t="shared" si="343"/>
        <v>4</v>
      </c>
      <c r="CN96" s="209"/>
      <c r="CO96" s="210">
        <v>8</v>
      </c>
      <c r="CP96" s="211"/>
      <c r="CQ96" s="212">
        <f t="shared" si="305"/>
        <v>4</v>
      </c>
      <c r="CR96" s="212">
        <f t="shared" si="305"/>
        <v>4</v>
      </c>
      <c r="CS96" s="213"/>
      <c r="CT96" s="214">
        <f>CS85-CR96</f>
        <v>-4</v>
      </c>
      <c r="CU96" s="215">
        <f t="shared" si="306"/>
        <v>0</v>
      </c>
      <c r="CV96" s="216">
        <f t="shared" si="307"/>
        <v>4</v>
      </c>
      <c r="CW96" s="217" t="str">
        <f t="shared" si="308"/>
        <v/>
      </c>
      <c r="CX96" s="218"/>
      <c r="CY96" s="219"/>
      <c r="CZ96" s="205">
        <v>8</v>
      </c>
      <c r="DA96" s="220">
        <f t="shared" si="344"/>
        <v>358</v>
      </c>
      <c r="DB96" s="221">
        <v>381</v>
      </c>
      <c r="DC96" s="207">
        <f t="shared" si="345"/>
        <v>4</v>
      </c>
      <c r="DD96" s="222">
        <f t="shared" si="345"/>
        <v>4</v>
      </c>
      <c r="DE96" s="209"/>
      <c r="DF96" s="210">
        <v>8</v>
      </c>
      <c r="DG96" s="211"/>
      <c r="DH96" s="212">
        <f t="shared" si="309"/>
        <v>4</v>
      </c>
      <c r="DI96" s="212">
        <f t="shared" si="309"/>
        <v>4</v>
      </c>
      <c r="DJ96" s="213"/>
      <c r="DK96" s="214">
        <f>DJ85-DI96</f>
        <v>-4</v>
      </c>
      <c r="DL96" s="215">
        <f t="shared" si="310"/>
        <v>0</v>
      </c>
      <c r="DM96" s="216">
        <f t="shared" si="311"/>
        <v>4</v>
      </c>
      <c r="DN96" s="217" t="str">
        <f t="shared" si="312"/>
        <v/>
      </c>
      <c r="DO96" s="218"/>
      <c r="DP96" s="219"/>
      <c r="DQ96" s="205">
        <v>8</v>
      </c>
      <c r="DR96" s="220">
        <f t="shared" si="346"/>
        <v>358</v>
      </c>
      <c r="DS96" s="221">
        <v>381</v>
      </c>
      <c r="DT96" s="207">
        <f t="shared" si="347"/>
        <v>4</v>
      </c>
      <c r="DU96" s="222">
        <f t="shared" si="347"/>
        <v>4</v>
      </c>
      <c r="DV96" s="209"/>
      <c r="DW96" s="210">
        <v>8</v>
      </c>
      <c r="DX96" s="211"/>
      <c r="DY96" s="212">
        <f t="shared" si="313"/>
        <v>4</v>
      </c>
      <c r="DZ96" s="212">
        <f t="shared" si="313"/>
        <v>4</v>
      </c>
      <c r="EA96" s="213"/>
      <c r="EB96" s="214">
        <f>EA85-DZ96</f>
        <v>-4</v>
      </c>
      <c r="EC96" s="215">
        <f t="shared" si="314"/>
        <v>0</v>
      </c>
      <c r="ED96" s="216">
        <f t="shared" si="315"/>
        <v>4</v>
      </c>
      <c r="EE96" s="217" t="str">
        <f t="shared" si="316"/>
        <v/>
      </c>
      <c r="EF96" s="218"/>
      <c r="EG96" s="219"/>
      <c r="EH96" s="205">
        <v>8</v>
      </c>
      <c r="EI96" s="220">
        <f t="shared" si="348"/>
        <v>358</v>
      </c>
      <c r="EJ96" s="221">
        <v>381</v>
      </c>
      <c r="EK96" s="207">
        <f t="shared" si="349"/>
        <v>4</v>
      </c>
      <c r="EL96" s="222">
        <f t="shared" si="349"/>
        <v>4</v>
      </c>
      <c r="EM96" s="209"/>
      <c r="EN96" s="210">
        <v>8</v>
      </c>
      <c r="EO96" s="211"/>
      <c r="EP96" s="212">
        <f t="shared" si="317"/>
        <v>4</v>
      </c>
      <c r="EQ96" s="212">
        <f t="shared" si="317"/>
        <v>4</v>
      </c>
      <c r="ER96" s="213">
        <v>4</v>
      </c>
      <c r="ES96" s="214">
        <f>ER85-EQ96</f>
        <v>9</v>
      </c>
      <c r="ET96" s="215">
        <f t="shared" si="318"/>
        <v>1</v>
      </c>
      <c r="EU96" s="216">
        <f t="shared" si="319"/>
        <v>0</v>
      </c>
      <c r="EV96" s="217">
        <f t="shared" si="320"/>
        <v>3</v>
      </c>
      <c r="EW96" s="218"/>
      <c r="EX96" s="219"/>
      <c r="EY96" s="205">
        <v>8</v>
      </c>
      <c r="EZ96" s="220">
        <f t="shared" si="350"/>
        <v>358</v>
      </c>
      <c r="FA96" s="221">
        <v>381</v>
      </c>
      <c r="FB96" s="207">
        <f t="shared" si="351"/>
        <v>4</v>
      </c>
      <c r="FC96" s="222">
        <f t="shared" si="351"/>
        <v>4</v>
      </c>
      <c r="FD96" s="209"/>
      <c r="FE96" s="210">
        <v>8</v>
      </c>
      <c r="FF96" s="211"/>
      <c r="FG96" s="212">
        <f t="shared" si="321"/>
        <v>4</v>
      </c>
      <c r="FH96" s="212">
        <f t="shared" si="321"/>
        <v>4</v>
      </c>
      <c r="FI96" s="213">
        <v>7</v>
      </c>
      <c r="FJ96" s="214">
        <f>FI85-FH96</f>
        <v>19</v>
      </c>
      <c r="FK96" s="215">
        <f t="shared" si="322"/>
        <v>2</v>
      </c>
      <c r="FL96" s="216">
        <f t="shared" si="323"/>
        <v>-3</v>
      </c>
      <c r="FM96" s="217">
        <f t="shared" si="324"/>
        <v>1</v>
      </c>
      <c r="FN96" s="218"/>
      <c r="FO96" s="219"/>
      <c r="FP96" s="205">
        <v>8</v>
      </c>
      <c r="FQ96" s="220">
        <f t="shared" si="352"/>
        <v>358</v>
      </c>
      <c r="FR96" s="221">
        <v>381</v>
      </c>
      <c r="FS96" s="207">
        <f t="shared" si="353"/>
        <v>4</v>
      </c>
      <c r="FT96" s="222">
        <f t="shared" si="353"/>
        <v>4</v>
      </c>
      <c r="FU96" s="209"/>
      <c r="FV96" s="210">
        <v>8</v>
      </c>
      <c r="FW96" s="211"/>
      <c r="FX96" s="212">
        <f t="shared" si="325"/>
        <v>4</v>
      </c>
      <c r="FY96" s="212">
        <f t="shared" si="325"/>
        <v>4</v>
      </c>
      <c r="FZ96" s="213"/>
      <c r="GA96" s="214">
        <f>FZ85-FY96</f>
        <v>-4</v>
      </c>
      <c r="GB96" s="215">
        <f t="shared" si="326"/>
        <v>0</v>
      </c>
      <c r="GC96" s="216">
        <f t="shared" si="327"/>
        <v>4</v>
      </c>
      <c r="GD96" s="217" t="str">
        <f t="shared" si="328"/>
        <v/>
      </c>
      <c r="GE96" s="218"/>
      <c r="GF96" s="219"/>
      <c r="GG96" s="205">
        <v>8</v>
      </c>
      <c r="GH96" s="220">
        <f t="shared" si="354"/>
        <v>358</v>
      </c>
      <c r="GI96" s="221">
        <v>381</v>
      </c>
      <c r="GJ96" s="207">
        <f t="shared" si="355"/>
        <v>4</v>
      </c>
      <c r="GK96" s="222">
        <f t="shared" si="355"/>
        <v>4</v>
      </c>
      <c r="GL96" s="209"/>
      <c r="GM96" s="210">
        <v>8</v>
      </c>
      <c r="GN96" s="211"/>
      <c r="GO96" s="212">
        <f t="shared" si="329"/>
        <v>4</v>
      </c>
      <c r="GP96" s="212">
        <f t="shared" si="329"/>
        <v>4</v>
      </c>
      <c r="GQ96" s="213"/>
      <c r="GR96" s="214">
        <f>GQ85-GP96</f>
        <v>-4</v>
      </c>
      <c r="GS96" s="215">
        <f t="shared" si="330"/>
        <v>0</v>
      </c>
      <c r="GT96" s="216">
        <f t="shared" si="331"/>
        <v>4</v>
      </c>
      <c r="GU96" s="217" t="str">
        <f t="shared" si="332"/>
        <v/>
      </c>
      <c r="GV96" s="223"/>
      <c r="GW96" s="224"/>
    </row>
    <row r="97" spans="1:205" s="225" customFormat="1" ht="16.149999999999999" customHeight="1">
      <c r="A97" s="226"/>
      <c r="B97" s="205">
        <v>9</v>
      </c>
      <c r="C97" s="206">
        <f t="shared" si="333"/>
        <v>324</v>
      </c>
      <c r="D97" s="206">
        <v>381</v>
      </c>
      <c r="E97" s="207">
        <f t="shared" si="284"/>
        <v>4</v>
      </c>
      <c r="F97" s="208">
        <f t="shared" si="284"/>
        <v>12</v>
      </c>
      <c r="G97" s="209"/>
      <c r="H97" s="210">
        <v>9</v>
      </c>
      <c r="I97" s="211"/>
      <c r="J97" s="212">
        <f t="shared" si="285"/>
        <v>4</v>
      </c>
      <c r="K97" s="212">
        <f t="shared" si="285"/>
        <v>12</v>
      </c>
      <c r="L97" s="213"/>
      <c r="M97" s="214">
        <f>L85-K97</f>
        <v>-12</v>
      </c>
      <c r="N97" s="215">
        <f t="shared" si="286"/>
        <v>0</v>
      </c>
      <c r="O97" s="216">
        <f t="shared" si="287"/>
        <v>4</v>
      </c>
      <c r="P97" s="217" t="str">
        <f t="shared" si="288"/>
        <v/>
      </c>
      <c r="Q97" s="218"/>
      <c r="R97" s="227"/>
      <c r="S97" s="205">
        <v>9</v>
      </c>
      <c r="T97" s="220">
        <f t="shared" si="334"/>
        <v>324</v>
      </c>
      <c r="U97" s="221">
        <v>381</v>
      </c>
      <c r="V97" s="207">
        <f t="shared" si="335"/>
        <v>4</v>
      </c>
      <c r="W97" s="222">
        <f t="shared" si="335"/>
        <v>12</v>
      </c>
      <c r="X97" s="209"/>
      <c r="Y97" s="210">
        <v>9</v>
      </c>
      <c r="Z97" s="211"/>
      <c r="AA97" s="212">
        <f t="shared" si="289"/>
        <v>4</v>
      </c>
      <c r="AB97" s="212">
        <f t="shared" si="289"/>
        <v>12</v>
      </c>
      <c r="AC97" s="213"/>
      <c r="AD97" s="214">
        <f>AC85-AB97</f>
        <v>-12</v>
      </c>
      <c r="AE97" s="215">
        <f t="shared" si="290"/>
        <v>0</v>
      </c>
      <c r="AF97" s="216">
        <f t="shared" si="291"/>
        <v>4</v>
      </c>
      <c r="AG97" s="217" t="str">
        <f t="shared" si="292"/>
        <v/>
      </c>
      <c r="AH97" s="218"/>
      <c r="AI97" s="227"/>
      <c r="AJ97" s="205">
        <v>9</v>
      </c>
      <c r="AK97" s="220">
        <f t="shared" si="336"/>
        <v>324</v>
      </c>
      <c r="AL97" s="221">
        <v>381</v>
      </c>
      <c r="AM97" s="207">
        <f t="shared" si="337"/>
        <v>4</v>
      </c>
      <c r="AN97" s="222">
        <f t="shared" si="337"/>
        <v>12</v>
      </c>
      <c r="AO97" s="209"/>
      <c r="AP97" s="210">
        <v>9</v>
      </c>
      <c r="AQ97" s="211"/>
      <c r="AR97" s="212">
        <f t="shared" si="293"/>
        <v>4</v>
      </c>
      <c r="AS97" s="212">
        <f t="shared" si="293"/>
        <v>12</v>
      </c>
      <c r="AT97" s="213"/>
      <c r="AU97" s="214">
        <f>AT85-AS97</f>
        <v>-12</v>
      </c>
      <c r="AV97" s="215">
        <f t="shared" si="294"/>
        <v>0</v>
      </c>
      <c r="AW97" s="216">
        <f t="shared" si="295"/>
        <v>4</v>
      </c>
      <c r="AX97" s="217" t="str">
        <f t="shared" si="296"/>
        <v/>
      </c>
      <c r="AY97" s="218"/>
      <c r="AZ97" s="227"/>
      <c r="BA97" s="205">
        <v>9</v>
      </c>
      <c r="BB97" s="220">
        <f t="shared" si="338"/>
        <v>324</v>
      </c>
      <c r="BC97" s="221">
        <v>381</v>
      </c>
      <c r="BD97" s="207">
        <f t="shared" si="339"/>
        <v>4</v>
      </c>
      <c r="BE97" s="222">
        <f t="shared" si="339"/>
        <v>12</v>
      </c>
      <c r="BF97" s="209"/>
      <c r="BG97" s="210">
        <v>9</v>
      </c>
      <c r="BH97" s="211"/>
      <c r="BI97" s="212">
        <f t="shared" si="297"/>
        <v>4</v>
      </c>
      <c r="BJ97" s="212">
        <f t="shared" si="297"/>
        <v>12</v>
      </c>
      <c r="BK97" s="213"/>
      <c r="BL97" s="214">
        <f>BK85-BJ97</f>
        <v>-12</v>
      </c>
      <c r="BM97" s="215">
        <f t="shared" si="298"/>
        <v>0</v>
      </c>
      <c r="BN97" s="216">
        <f t="shared" si="299"/>
        <v>4</v>
      </c>
      <c r="BO97" s="217" t="str">
        <f t="shared" si="300"/>
        <v/>
      </c>
      <c r="BP97" s="218"/>
      <c r="BQ97" s="227"/>
      <c r="BR97" s="205">
        <v>9</v>
      </c>
      <c r="BS97" s="220">
        <f t="shared" si="340"/>
        <v>324</v>
      </c>
      <c r="BT97" s="221">
        <v>381</v>
      </c>
      <c r="BU97" s="207">
        <f t="shared" si="341"/>
        <v>4</v>
      </c>
      <c r="BV97" s="222">
        <f t="shared" si="341"/>
        <v>12</v>
      </c>
      <c r="BW97" s="209"/>
      <c r="BX97" s="210">
        <v>9</v>
      </c>
      <c r="BY97" s="211"/>
      <c r="BZ97" s="212">
        <f t="shared" si="301"/>
        <v>4</v>
      </c>
      <c r="CA97" s="212">
        <f t="shared" si="301"/>
        <v>12</v>
      </c>
      <c r="CB97" s="213"/>
      <c r="CC97" s="214">
        <f>CB85-CA97</f>
        <v>-12</v>
      </c>
      <c r="CD97" s="215">
        <f t="shared" si="302"/>
        <v>0</v>
      </c>
      <c r="CE97" s="216">
        <f t="shared" si="303"/>
        <v>4</v>
      </c>
      <c r="CF97" s="217" t="str">
        <f t="shared" si="304"/>
        <v/>
      </c>
      <c r="CG97" s="218"/>
      <c r="CH97" s="227"/>
      <c r="CI97" s="205">
        <v>9</v>
      </c>
      <c r="CJ97" s="220">
        <f t="shared" si="342"/>
        <v>324</v>
      </c>
      <c r="CK97" s="221">
        <v>381</v>
      </c>
      <c r="CL97" s="207">
        <f t="shared" si="343"/>
        <v>4</v>
      </c>
      <c r="CM97" s="222">
        <f t="shared" si="343"/>
        <v>12</v>
      </c>
      <c r="CN97" s="209"/>
      <c r="CO97" s="210">
        <v>9</v>
      </c>
      <c r="CP97" s="211"/>
      <c r="CQ97" s="212">
        <f t="shared" si="305"/>
        <v>4</v>
      </c>
      <c r="CR97" s="212">
        <f t="shared" si="305"/>
        <v>12</v>
      </c>
      <c r="CS97" s="213"/>
      <c r="CT97" s="214">
        <f>CS85-CR97</f>
        <v>-12</v>
      </c>
      <c r="CU97" s="215">
        <f t="shared" si="306"/>
        <v>0</v>
      </c>
      <c r="CV97" s="216">
        <f t="shared" si="307"/>
        <v>4</v>
      </c>
      <c r="CW97" s="217" t="str">
        <f t="shared" si="308"/>
        <v/>
      </c>
      <c r="CX97" s="218"/>
      <c r="CY97" s="227"/>
      <c r="CZ97" s="205">
        <v>9</v>
      </c>
      <c r="DA97" s="220">
        <f t="shared" si="344"/>
        <v>324</v>
      </c>
      <c r="DB97" s="221">
        <v>381</v>
      </c>
      <c r="DC97" s="207">
        <f t="shared" si="345"/>
        <v>4</v>
      </c>
      <c r="DD97" s="222">
        <f t="shared" si="345"/>
        <v>12</v>
      </c>
      <c r="DE97" s="209"/>
      <c r="DF97" s="210">
        <v>9</v>
      </c>
      <c r="DG97" s="211"/>
      <c r="DH97" s="212">
        <f t="shared" si="309"/>
        <v>4</v>
      </c>
      <c r="DI97" s="212">
        <f t="shared" si="309"/>
        <v>12</v>
      </c>
      <c r="DJ97" s="213"/>
      <c r="DK97" s="214">
        <f>DJ85-DI97</f>
        <v>-12</v>
      </c>
      <c r="DL97" s="215">
        <f t="shared" si="310"/>
        <v>0</v>
      </c>
      <c r="DM97" s="216">
        <f t="shared" si="311"/>
        <v>4</v>
      </c>
      <c r="DN97" s="217" t="str">
        <f t="shared" si="312"/>
        <v/>
      </c>
      <c r="DO97" s="218"/>
      <c r="DP97" s="227"/>
      <c r="DQ97" s="205">
        <v>9</v>
      </c>
      <c r="DR97" s="220">
        <f t="shared" si="346"/>
        <v>324</v>
      </c>
      <c r="DS97" s="221">
        <v>381</v>
      </c>
      <c r="DT97" s="207">
        <f t="shared" si="347"/>
        <v>4</v>
      </c>
      <c r="DU97" s="222">
        <f t="shared" si="347"/>
        <v>12</v>
      </c>
      <c r="DV97" s="209"/>
      <c r="DW97" s="210">
        <v>9</v>
      </c>
      <c r="DX97" s="211"/>
      <c r="DY97" s="212">
        <f t="shared" si="313"/>
        <v>4</v>
      </c>
      <c r="DZ97" s="212">
        <f t="shared" si="313"/>
        <v>12</v>
      </c>
      <c r="EA97" s="213"/>
      <c r="EB97" s="214">
        <f>EA85-DZ97</f>
        <v>-12</v>
      </c>
      <c r="EC97" s="215">
        <f t="shared" si="314"/>
        <v>0</v>
      </c>
      <c r="ED97" s="216">
        <f t="shared" si="315"/>
        <v>4</v>
      </c>
      <c r="EE97" s="217" t="str">
        <f t="shared" si="316"/>
        <v/>
      </c>
      <c r="EF97" s="218"/>
      <c r="EG97" s="227"/>
      <c r="EH97" s="205">
        <v>9</v>
      </c>
      <c r="EI97" s="220">
        <f t="shared" si="348"/>
        <v>324</v>
      </c>
      <c r="EJ97" s="221">
        <v>381</v>
      </c>
      <c r="EK97" s="207">
        <f t="shared" si="349"/>
        <v>4</v>
      </c>
      <c r="EL97" s="222">
        <f t="shared" si="349"/>
        <v>12</v>
      </c>
      <c r="EM97" s="209"/>
      <c r="EN97" s="210">
        <v>9</v>
      </c>
      <c r="EO97" s="211"/>
      <c r="EP97" s="212">
        <f t="shared" si="317"/>
        <v>4</v>
      </c>
      <c r="EQ97" s="212">
        <f t="shared" si="317"/>
        <v>12</v>
      </c>
      <c r="ER97" s="213">
        <v>5</v>
      </c>
      <c r="ES97" s="214">
        <f>ER85-EQ97</f>
        <v>1</v>
      </c>
      <c r="ET97" s="215">
        <f t="shared" si="318"/>
        <v>1</v>
      </c>
      <c r="EU97" s="216">
        <f t="shared" si="319"/>
        <v>-1</v>
      </c>
      <c r="EV97" s="217">
        <f t="shared" si="320"/>
        <v>2</v>
      </c>
      <c r="EW97" s="218"/>
      <c r="EX97" s="227"/>
      <c r="EY97" s="205">
        <v>9</v>
      </c>
      <c r="EZ97" s="220">
        <f t="shared" si="350"/>
        <v>324</v>
      </c>
      <c r="FA97" s="221">
        <v>381</v>
      </c>
      <c r="FB97" s="207">
        <f t="shared" si="351"/>
        <v>4</v>
      </c>
      <c r="FC97" s="222">
        <f t="shared" si="351"/>
        <v>12</v>
      </c>
      <c r="FD97" s="209"/>
      <c r="FE97" s="210">
        <v>9</v>
      </c>
      <c r="FF97" s="211"/>
      <c r="FG97" s="212">
        <f t="shared" si="321"/>
        <v>4</v>
      </c>
      <c r="FH97" s="212">
        <f t="shared" si="321"/>
        <v>12</v>
      </c>
      <c r="FI97" s="213">
        <v>5</v>
      </c>
      <c r="FJ97" s="214">
        <f>FI85-FH97</f>
        <v>11</v>
      </c>
      <c r="FK97" s="215">
        <f t="shared" si="322"/>
        <v>1</v>
      </c>
      <c r="FL97" s="216">
        <f t="shared" si="323"/>
        <v>-1</v>
      </c>
      <c r="FM97" s="217">
        <f t="shared" si="324"/>
        <v>2</v>
      </c>
      <c r="FN97" s="218"/>
      <c r="FO97" s="227"/>
      <c r="FP97" s="205">
        <v>9</v>
      </c>
      <c r="FQ97" s="220">
        <f t="shared" si="352"/>
        <v>324</v>
      </c>
      <c r="FR97" s="221">
        <v>381</v>
      </c>
      <c r="FS97" s="207">
        <f t="shared" si="353"/>
        <v>4</v>
      </c>
      <c r="FT97" s="222">
        <f t="shared" si="353"/>
        <v>12</v>
      </c>
      <c r="FU97" s="209"/>
      <c r="FV97" s="210">
        <v>9</v>
      </c>
      <c r="FW97" s="211"/>
      <c r="FX97" s="212">
        <f t="shared" si="325"/>
        <v>4</v>
      </c>
      <c r="FY97" s="212">
        <f t="shared" si="325"/>
        <v>12</v>
      </c>
      <c r="FZ97" s="213"/>
      <c r="GA97" s="214">
        <f>FZ85-FY97</f>
        <v>-12</v>
      </c>
      <c r="GB97" s="215">
        <f t="shared" si="326"/>
        <v>0</v>
      </c>
      <c r="GC97" s="216">
        <f t="shared" si="327"/>
        <v>4</v>
      </c>
      <c r="GD97" s="217" t="str">
        <f t="shared" si="328"/>
        <v/>
      </c>
      <c r="GE97" s="218"/>
      <c r="GF97" s="227"/>
      <c r="GG97" s="205">
        <v>9</v>
      </c>
      <c r="GH97" s="220">
        <f t="shared" si="354"/>
        <v>324</v>
      </c>
      <c r="GI97" s="221">
        <v>381</v>
      </c>
      <c r="GJ97" s="207">
        <f t="shared" si="355"/>
        <v>4</v>
      </c>
      <c r="GK97" s="222">
        <f t="shared" si="355"/>
        <v>12</v>
      </c>
      <c r="GL97" s="209"/>
      <c r="GM97" s="210">
        <v>9</v>
      </c>
      <c r="GN97" s="211"/>
      <c r="GO97" s="212">
        <f t="shared" si="329"/>
        <v>4</v>
      </c>
      <c r="GP97" s="212">
        <f t="shared" si="329"/>
        <v>12</v>
      </c>
      <c r="GQ97" s="213"/>
      <c r="GR97" s="214">
        <f>GQ85-GP97</f>
        <v>-12</v>
      </c>
      <c r="GS97" s="215">
        <f t="shared" si="330"/>
        <v>0</v>
      </c>
      <c r="GT97" s="216">
        <f t="shared" si="331"/>
        <v>4</v>
      </c>
      <c r="GU97" s="217" t="str">
        <f t="shared" si="332"/>
        <v/>
      </c>
      <c r="GV97" s="223"/>
      <c r="GW97" s="224"/>
    </row>
    <row r="98" spans="1:205" s="225" customFormat="1" ht="4.95" customHeight="1" thickBot="1">
      <c r="A98" s="204"/>
      <c r="B98" s="228"/>
      <c r="C98" s="229"/>
      <c r="D98" s="229"/>
      <c r="E98" s="229"/>
      <c r="F98" s="230"/>
      <c r="G98" s="209"/>
      <c r="H98" s="231"/>
      <c r="I98" s="231"/>
      <c r="J98" s="232"/>
      <c r="K98" s="232"/>
      <c r="L98" s="233"/>
      <c r="M98" s="234"/>
      <c r="N98" s="234"/>
      <c r="O98" s="234"/>
      <c r="P98" s="235"/>
      <c r="Q98" s="236"/>
      <c r="R98" s="219"/>
      <c r="S98" s="228"/>
      <c r="T98" s="229"/>
      <c r="U98" s="229"/>
      <c r="V98" s="229"/>
      <c r="W98" s="237"/>
      <c r="X98" s="209"/>
      <c r="Y98" s="231"/>
      <c r="Z98" s="231"/>
      <c r="AA98" s="232"/>
      <c r="AB98" s="232"/>
      <c r="AC98" s="233"/>
      <c r="AD98" s="234"/>
      <c r="AE98" s="234"/>
      <c r="AF98" s="234"/>
      <c r="AG98" s="235"/>
      <c r="AH98" s="236"/>
      <c r="AI98" s="219"/>
      <c r="AJ98" s="228"/>
      <c r="AK98" s="229"/>
      <c r="AL98" s="229"/>
      <c r="AM98" s="229"/>
      <c r="AN98" s="237"/>
      <c r="AO98" s="209"/>
      <c r="AP98" s="231"/>
      <c r="AQ98" s="231"/>
      <c r="AR98" s="232"/>
      <c r="AS98" s="232"/>
      <c r="AT98" s="233"/>
      <c r="AU98" s="234"/>
      <c r="AV98" s="234"/>
      <c r="AW98" s="234"/>
      <c r="AX98" s="235"/>
      <c r="AY98" s="236"/>
      <c r="AZ98" s="219"/>
      <c r="BA98" s="228"/>
      <c r="BB98" s="229"/>
      <c r="BC98" s="229"/>
      <c r="BD98" s="229"/>
      <c r="BE98" s="237"/>
      <c r="BF98" s="209"/>
      <c r="BG98" s="231"/>
      <c r="BH98" s="231"/>
      <c r="BI98" s="232"/>
      <c r="BJ98" s="232"/>
      <c r="BK98" s="233"/>
      <c r="BL98" s="234"/>
      <c r="BM98" s="234"/>
      <c r="BN98" s="234"/>
      <c r="BO98" s="235"/>
      <c r="BP98" s="236"/>
      <c r="BQ98" s="219"/>
      <c r="BR98" s="228"/>
      <c r="BS98" s="229"/>
      <c r="BT98" s="229"/>
      <c r="BU98" s="229"/>
      <c r="BV98" s="237"/>
      <c r="BW98" s="209"/>
      <c r="BX98" s="231"/>
      <c r="BY98" s="231"/>
      <c r="BZ98" s="232"/>
      <c r="CA98" s="232"/>
      <c r="CB98" s="233"/>
      <c r="CC98" s="234"/>
      <c r="CD98" s="234"/>
      <c r="CE98" s="234"/>
      <c r="CF98" s="235"/>
      <c r="CG98" s="236"/>
      <c r="CH98" s="219"/>
      <c r="CI98" s="228"/>
      <c r="CJ98" s="229"/>
      <c r="CK98" s="229"/>
      <c r="CL98" s="229"/>
      <c r="CM98" s="237"/>
      <c r="CN98" s="209"/>
      <c r="CO98" s="231"/>
      <c r="CP98" s="231"/>
      <c r="CQ98" s="232"/>
      <c r="CR98" s="232"/>
      <c r="CS98" s="233"/>
      <c r="CT98" s="234"/>
      <c r="CU98" s="234"/>
      <c r="CV98" s="234"/>
      <c r="CW98" s="235"/>
      <c r="CX98" s="236"/>
      <c r="CY98" s="219"/>
      <c r="CZ98" s="228"/>
      <c r="DA98" s="229"/>
      <c r="DB98" s="229"/>
      <c r="DC98" s="229"/>
      <c r="DD98" s="237"/>
      <c r="DE98" s="209"/>
      <c r="DF98" s="231"/>
      <c r="DG98" s="231"/>
      <c r="DH98" s="232"/>
      <c r="DI98" s="232"/>
      <c r="DJ98" s="233"/>
      <c r="DK98" s="234"/>
      <c r="DL98" s="234"/>
      <c r="DM98" s="234"/>
      <c r="DN98" s="235"/>
      <c r="DO98" s="236"/>
      <c r="DP98" s="219"/>
      <c r="DQ98" s="228"/>
      <c r="DR98" s="229"/>
      <c r="DS98" s="229"/>
      <c r="DT98" s="229"/>
      <c r="DU98" s="237"/>
      <c r="DV98" s="209"/>
      <c r="DW98" s="231"/>
      <c r="DX98" s="231"/>
      <c r="DY98" s="232"/>
      <c r="DZ98" s="232"/>
      <c r="EA98" s="233"/>
      <c r="EB98" s="234"/>
      <c r="EC98" s="234"/>
      <c r="ED98" s="234"/>
      <c r="EE98" s="235"/>
      <c r="EF98" s="236"/>
      <c r="EG98" s="219"/>
      <c r="EH98" s="228"/>
      <c r="EI98" s="229"/>
      <c r="EJ98" s="229"/>
      <c r="EK98" s="229"/>
      <c r="EL98" s="237"/>
      <c r="EM98" s="209"/>
      <c r="EN98" s="231"/>
      <c r="EO98" s="231"/>
      <c r="EP98" s="232"/>
      <c r="EQ98" s="232"/>
      <c r="ER98" s="233"/>
      <c r="ES98" s="234"/>
      <c r="ET98" s="234"/>
      <c r="EU98" s="234"/>
      <c r="EV98" s="235"/>
      <c r="EW98" s="236"/>
      <c r="EX98" s="219"/>
      <c r="EY98" s="228"/>
      <c r="EZ98" s="229"/>
      <c r="FA98" s="229"/>
      <c r="FB98" s="229"/>
      <c r="FC98" s="237"/>
      <c r="FD98" s="209"/>
      <c r="FE98" s="231"/>
      <c r="FF98" s="231"/>
      <c r="FG98" s="232"/>
      <c r="FH98" s="232"/>
      <c r="FI98" s="233"/>
      <c r="FJ98" s="234"/>
      <c r="FK98" s="234"/>
      <c r="FL98" s="234"/>
      <c r="FM98" s="235"/>
      <c r="FN98" s="236"/>
      <c r="FO98" s="219"/>
      <c r="FP98" s="228"/>
      <c r="FQ98" s="229"/>
      <c r="FR98" s="229"/>
      <c r="FS98" s="229"/>
      <c r="FT98" s="237"/>
      <c r="FU98" s="209"/>
      <c r="FV98" s="231"/>
      <c r="FW98" s="231"/>
      <c r="FX98" s="232"/>
      <c r="FY98" s="232"/>
      <c r="FZ98" s="233"/>
      <c r="GA98" s="234"/>
      <c r="GB98" s="234"/>
      <c r="GC98" s="234"/>
      <c r="GD98" s="235"/>
      <c r="GE98" s="236"/>
      <c r="GF98" s="219"/>
      <c r="GG98" s="228"/>
      <c r="GH98" s="229"/>
      <c r="GI98" s="229"/>
      <c r="GJ98" s="229"/>
      <c r="GK98" s="237"/>
      <c r="GL98" s="209"/>
      <c r="GM98" s="231"/>
      <c r="GN98" s="231"/>
      <c r="GO98" s="232"/>
      <c r="GP98" s="232"/>
      <c r="GQ98" s="233"/>
      <c r="GR98" s="234"/>
      <c r="GS98" s="234"/>
      <c r="GT98" s="234"/>
      <c r="GU98" s="235"/>
      <c r="GV98" s="223"/>
      <c r="GW98" s="224"/>
    </row>
    <row r="99" spans="1:205" s="225" customFormat="1" ht="18" customHeight="1" thickBot="1">
      <c r="A99" s="204"/>
      <c r="B99" s="205" t="s">
        <v>93</v>
      </c>
      <c r="C99" s="238">
        <f>SUM(C89:C97)</f>
        <v>3079</v>
      </c>
      <c r="D99" s="238">
        <f>SUM(D89:D97)</f>
        <v>3429</v>
      </c>
      <c r="E99" s="239">
        <f>SUM(E89:E97)</f>
        <v>36</v>
      </c>
      <c r="F99" s="240" t="s">
        <v>93</v>
      </c>
      <c r="G99" s="209"/>
      <c r="H99" s="241" t="s">
        <v>94</v>
      </c>
      <c r="I99" s="211"/>
      <c r="J99" s="212"/>
      <c r="K99" s="212"/>
      <c r="L99" s="242">
        <f>SUM(L89:L97)</f>
        <v>0</v>
      </c>
      <c r="M99" s="243"/>
      <c r="N99" s="244"/>
      <c r="O99" s="245"/>
      <c r="P99" s="242">
        <f>SUM(P89:P98)</f>
        <v>0</v>
      </c>
      <c r="Q99" s="218"/>
      <c r="R99" s="219"/>
      <c r="S99" s="205" t="s">
        <v>93</v>
      </c>
      <c r="T99" s="246">
        <f>SUM(T89:T97)</f>
        <v>3079</v>
      </c>
      <c r="U99" s="238">
        <f>SUM(U89:U97)</f>
        <v>3429</v>
      </c>
      <c r="V99" s="239">
        <f>SUM(V89:V97)</f>
        <v>36</v>
      </c>
      <c r="W99" s="247" t="s">
        <v>93</v>
      </c>
      <c r="X99" s="209"/>
      <c r="Y99" s="241" t="s">
        <v>94</v>
      </c>
      <c r="Z99" s="211"/>
      <c r="AA99" s="212"/>
      <c r="AB99" s="212"/>
      <c r="AC99" s="242">
        <f>SUM(AC89:AC97)</f>
        <v>0</v>
      </c>
      <c r="AD99" s="243"/>
      <c r="AE99" s="244"/>
      <c r="AF99" s="245"/>
      <c r="AG99" s="242">
        <f>SUM(AG89:AG98)</f>
        <v>0</v>
      </c>
      <c r="AH99" s="218"/>
      <c r="AI99" s="219"/>
      <c r="AJ99" s="205" t="s">
        <v>93</v>
      </c>
      <c r="AK99" s="246">
        <f>SUM(AK89:AK97)</f>
        <v>3079</v>
      </c>
      <c r="AL99" s="238">
        <f>SUM(AL89:AL97)</f>
        <v>3429</v>
      </c>
      <c r="AM99" s="239">
        <f>SUM(AM89:AM97)</f>
        <v>36</v>
      </c>
      <c r="AN99" s="247" t="s">
        <v>93</v>
      </c>
      <c r="AO99" s="209"/>
      <c r="AP99" s="241" t="s">
        <v>94</v>
      </c>
      <c r="AQ99" s="211"/>
      <c r="AR99" s="212"/>
      <c r="AS99" s="212"/>
      <c r="AT99" s="242">
        <f>SUM(AT89:AT97)</f>
        <v>0</v>
      </c>
      <c r="AU99" s="243"/>
      <c r="AV99" s="244"/>
      <c r="AW99" s="245"/>
      <c r="AX99" s="242">
        <f>SUM(AX89:AX98)</f>
        <v>0</v>
      </c>
      <c r="AY99" s="218"/>
      <c r="AZ99" s="219"/>
      <c r="BA99" s="205" t="s">
        <v>93</v>
      </c>
      <c r="BB99" s="246">
        <f>SUM(BB89:BB97)</f>
        <v>3079</v>
      </c>
      <c r="BC99" s="238">
        <f>SUM(BC89:BC97)</f>
        <v>3429</v>
      </c>
      <c r="BD99" s="239">
        <f>SUM(BD89:BD97)</f>
        <v>36</v>
      </c>
      <c r="BE99" s="247" t="s">
        <v>93</v>
      </c>
      <c r="BF99" s="209"/>
      <c r="BG99" s="241" t="s">
        <v>94</v>
      </c>
      <c r="BH99" s="211"/>
      <c r="BI99" s="212"/>
      <c r="BJ99" s="212"/>
      <c r="BK99" s="242">
        <f>SUM(BK89:BK97)</f>
        <v>0</v>
      </c>
      <c r="BL99" s="243"/>
      <c r="BM99" s="244"/>
      <c r="BN99" s="245"/>
      <c r="BO99" s="242">
        <f>SUM(BO89:BO98)</f>
        <v>0</v>
      </c>
      <c r="BP99" s="218"/>
      <c r="BQ99" s="219"/>
      <c r="BR99" s="205" t="s">
        <v>93</v>
      </c>
      <c r="BS99" s="246">
        <f>SUM(BS89:BS97)</f>
        <v>3079</v>
      </c>
      <c r="BT99" s="238">
        <f>SUM(BT89:BT97)</f>
        <v>3429</v>
      </c>
      <c r="BU99" s="239">
        <f>SUM(BU89:BU97)</f>
        <v>36</v>
      </c>
      <c r="BV99" s="247" t="s">
        <v>93</v>
      </c>
      <c r="BW99" s="209"/>
      <c r="BX99" s="241" t="s">
        <v>94</v>
      </c>
      <c r="BY99" s="211"/>
      <c r="BZ99" s="212"/>
      <c r="CA99" s="212"/>
      <c r="CB99" s="242">
        <f>SUM(CB89:CB97)</f>
        <v>0</v>
      </c>
      <c r="CC99" s="243"/>
      <c r="CD99" s="244"/>
      <c r="CE99" s="245"/>
      <c r="CF99" s="242">
        <f>SUM(CF89:CF98)</f>
        <v>0</v>
      </c>
      <c r="CG99" s="218"/>
      <c r="CH99" s="219"/>
      <c r="CI99" s="205" t="s">
        <v>93</v>
      </c>
      <c r="CJ99" s="246">
        <f>SUM(CJ89:CJ97)</f>
        <v>3079</v>
      </c>
      <c r="CK99" s="238">
        <f>SUM(CK89:CK97)</f>
        <v>3429</v>
      </c>
      <c r="CL99" s="239">
        <f>SUM(CL89:CL97)</f>
        <v>36</v>
      </c>
      <c r="CM99" s="247" t="s">
        <v>93</v>
      </c>
      <c r="CN99" s="209"/>
      <c r="CO99" s="241" t="s">
        <v>94</v>
      </c>
      <c r="CP99" s="211"/>
      <c r="CQ99" s="212"/>
      <c r="CR99" s="212"/>
      <c r="CS99" s="242">
        <f>SUM(CS89:CS97)</f>
        <v>0</v>
      </c>
      <c r="CT99" s="243"/>
      <c r="CU99" s="244"/>
      <c r="CV99" s="245"/>
      <c r="CW99" s="242">
        <f>SUM(CW89:CW98)</f>
        <v>0</v>
      </c>
      <c r="CX99" s="218"/>
      <c r="CY99" s="219"/>
      <c r="CZ99" s="205" t="s">
        <v>93</v>
      </c>
      <c r="DA99" s="246">
        <f>SUM(DA89:DA97)</f>
        <v>3079</v>
      </c>
      <c r="DB99" s="238">
        <f>SUM(DB89:DB97)</f>
        <v>3429</v>
      </c>
      <c r="DC99" s="239">
        <f>SUM(DC89:DC97)</f>
        <v>36</v>
      </c>
      <c r="DD99" s="247" t="s">
        <v>93</v>
      </c>
      <c r="DE99" s="209"/>
      <c r="DF99" s="241" t="s">
        <v>94</v>
      </c>
      <c r="DG99" s="211"/>
      <c r="DH99" s="212"/>
      <c r="DI99" s="212"/>
      <c r="DJ99" s="242">
        <f>SUM(DJ89:DJ97)</f>
        <v>0</v>
      </c>
      <c r="DK99" s="243"/>
      <c r="DL99" s="244"/>
      <c r="DM99" s="245"/>
      <c r="DN99" s="242">
        <f>SUM(DN89:DN98)</f>
        <v>0</v>
      </c>
      <c r="DO99" s="218"/>
      <c r="DP99" s="219"/>
      <c r="DQ99" s="205" t="s">
        <v>93</v>
      </c>
      <c r="DR99" s="246">
        <f>SUM(DR89:DR97)</f>
        <v>3079</v>
      </c>
      <c r="DS99" s="238">
        <f>SUM(DS89:DS97)</f>
        <v>3429</v>
      </c>
      <c r="DT99" s="239">
        <f>SUM(DT89:DT97)</f>
        <v>36</v>
      </c>
      <c r="DU99" s="247" t="s">
        <v>93</v>
      </c>
      <c r="DV99" s="209"/>
      <c r="DW99" s="241" t="s">
        <v>94</v>
      </c>
      <c r="DX99" s="211"/>
      <c r="DY99" s="212"/>
      <c r="DZ99" s="212"/>
      <c r="EA99" s="242">
        <f>SUM(EA89:EA97)</f>
        <v>0</v>
      </c>
      <c r="EB99" s="243"/>
      <c r="EC99" s="244"/>
      <c r="ED99" s="245"/>
      <c r="EE99" s="242">
        <f>SUM(EE89:EE98)</f>
        <v>0</v>
      </c>
      <c r="EF99" s="218"/>
      <c r="EG99" s="219"/>
      <c r="EH99" s="205" t="s">
        <v>93</v>
      </c>
      <c r="EI99" s="246">
        <f>SUM(EI89:EI97)</f>
        <v>3079</v>
      </c>
      <c r="EJ99" s="238">
        <f>SUM(EJ89:EJ97)</f>
        <v>3429</v>
      </c>
      <c r="EK99" s="239">
        <f>SUM(EK89:EK97)</f>
        <v>36</v>
      </c>
      <c r="EL99" s="247" t="s">
        <v>93</v>
      </c>
      <c r="EM99" s="209"/>
      <c r="EN99" s="241" t="s">
        <v>94</v>
      </c>
      <c r="EO99" s="211"/>
      <c r="EP99" s="212"/>
      <c r="EQ99" s="212"/>
      <c r="ER99" s="242">
        <f>SUM(ER89:ER97)</f>
        <v>50</v>
      </c>
      <c r="ES99" s="243"/>
      <c r="ET99" s="244"/>
      <c r="EU99" s="245"/>
      <c r="EV99" s="242">
        <f>SUM(EV89:EV98)</f>
        <v>12</v>
      </c>
      <c r="EW99" s="218"/>
      <c r="EX99" s="219"/>
      <c r="EY99" s="205" t="s">
        <v>93</v>
      </c>
      <c r="EZ99" s="246">
        <f>SUM(EZ89:EZ97)</f>
        <v>3079</v>
      </c>
      <c r="FA99" s="238">
        <f>SUM(FA89:FA97)</f>
        <v>3429</v>
      </c>
      <c r="FB99" s="239">
        <f>SUM(FB89:FB97)</f>
        <v>36</v>
      </c>
      <c r="FC99" s="247" t="s">
        <v>93</v>
      </c>
      <c r="FD99" s="209"/>
      <c r="FE99" s="241" t="s">
        <v>94</v>
      </c>
      <c r="FF99" s="211"/>
      <c r="FG99" s="212"/>
      <c r="FH99" s="212"/>
      <c r="FI99" s="242">
        <f>SUM(FI89:FI97)</f>
        <v>52</v>
      </c>
      <c r="FJ99" s="243"/>
      <c r="FK99" s="244"/>
      <c r="FL99" s="245"/>
      <c r="FM99" s="242">
        <f>SUM(FM89:FM98)</f>
        <v>13</v>
      </c>
      <c r="FN99" s="218"/>
      <c r="FO99" s="219"/>
      <c r="FP99" s="205" t="s">
        <v>93</v>
      </c>
      <c r="FQ99" s="246">
        <f>SUM(FQ89:FQ97)</f>
        <v>3079</v>
      </c>
      <c r="FR99" s="238">
        <f>SUM(FR89:FR97)</f>
        <v>3429</v>
      </c>
      <c r="FS99" s="239">
        <f>SUM(FS89:FS97)</f>
        <v>36</v>
      </c>
      <c r="FT99" s="247" t="s">
        <v>93</v>
      </c>
      <c r="FU99" s="209"/>
      <c r="FV99" s="241" t="s">
        <v>94</v>
      </c>
      <c r="FW99" s="211"/>
      <c r="FX99" s="212"/>
      <c r="FY99" s="212"/>
      <c r="FZ99" s="242">
        <f>SUM(FZ89:FZ97)</f>
        <v>0</v>
      </c>
      <c r="GA99" s="243"/>
      <c r="GB99" s="244"/>
      <c r="GC99" s="245"/>
      <c r="GD99" s="242">
        <f>SUM(GD89:GD98)</f>
        <v>0</v>
      </c>
      <c r="GE99" s="218"/>
      <c r="GF99" s="219"/>
      <c r="GG99" s="205" t="s">
        <v>93</v>
      </c>
      <c r="GH99" s="246">
        <f>SUM(GH89:GH97)</f>
        <v>3079</v>
      </c>
      <c r="GI99" s="238">
        <f>SUM(GI89:GI97)</f>
        <v>3429</v>
      </c>
      <c r="GJ99" s="239">
        <f>SUM(GJ89:GJ97)</f>
        <v>36</v>
      </c>
      <c r="GK99" s="247" t="s">
        <v>93</v>
      </c>
      <c r="GL99" s="209"/>
      <c r="GM99" s="241" t="s">
        <v>94</v>
      </c>
      <c r="GN99" s="211"/>
      <c r="GO99" s="212"/>
      <c r="GP99" s="212"/>
      <c r="GQ99" s="242">
        <f>SUM(GQ89:GQ97)</f>
        <v>0</v>
      </c>
      <c r="GR99" s="243"/>
      <c r="GS99" s="244"/>
      <c r="GT99" s="245"/>
      <c r="GU99" s="242">
        <f>SUM(GU89:GU98)</f>
        <v>0</v>
      </c>
      <c r="GV99" s="223"/>
      <c r="GW99" s="224"/>
    </row>
    <row r="100" spans="1:205" s="225" customFormat="1" ht="4.95" customHeight="1">
      <c r="A100" s="204"/>
      <c r="B100" s="228"/>
      <c r="C100" s="229"/>
      <c r="D100" s="229"/>
      <c r="E100" s="229"/>
      <c r="F100" s="230"/>
      <c r="G100" s="209"/>
      <c r="H100" s="231"/>
      <c r="I100" s="231"/>
      <c r="J100" s="232"/>
      <c r="K100" s="232"/>
      <c r="L100" s="248"/>
      <c r="M100" s="249"/>
      <c r="N100" s="249"/>
      <c r="O100" s="249"/>
      <c r="P100" s="250"/>
      <c r="Q100" s="236"/>
      <c r="R100" s="219"/>
      <c r="S100" s="228"/>
      <c r="T100" s="229"/>
      <c r="U100" s="229"/>
      <c r="V100" s="229"/>
      <c r="W100" s="237"/>
      <c r="X100" s="209"/>
      <c r="Y100" s="231"/>
      <c r="Z100" s="231"/>
      <c r="AA100" s="232"/>
      <c r="AB100" s="232"/>
      <c r="AC100" s="248"/>
      <c r="AD100" s="249"/>
      <c r="AE100" s="249"/>
      <c r="AF100" s="249"/>
      <c r="AG100" s="250"/>
      <c r="AH100" s="236"/>
      <c r="AI100" s="219"/>
      <c r="AJ100" s="228"/>
      <c r="AK100" s="229"/>
      <c r="AL100" s="229"/>
      <c r="AM100" s="229"/>
      <c r="AN100" s="237"/>
      <c r="AO100" s="209"/>
      <c r="AP100" s="231"/>
      <c r="AQ100" s="231"/>
      <c r="AR100" s="232"/>
      <c r="AS100" s="232"/>
      <c r="AT100" s="248"/>
      <c r="AU100" s="249"/>
      <c r="AV100" s="249"/>
      <c r="AW100" s="249"/>
      <c r="AX100" s="250"/>
      <c r="AY100" s="236"/>
      <c r="AZ100" s="219"/>
      <c r="BA100" s="228"/>
      <c r="BB100" s="229"/>
      <c r="BC100" s="229"/>
      <c r="BD100" s="229"/>
      <c r="BE100" s="237"/>
      <c r="BF100" s="209"/>
      <c r="BG100" s="231"/>
      <c r="BH100" s="231"/>
      <c r="BI100" s="232"/>
      <c r="BJ100" s="232"/>
      <c r="BK100" s="248"/>
      <c r="BL100" s="249"/>
      <c r="BM100" s="249"/>
      <c r="BN100" s="249"/>
      <c r="BO100" s="250"/>
      <c r="BP100" s="236"/>
      <c r="BQ100" s="219"/>
      <c r="BR100" s="228"/>
      <c r="BS100" s="229"/>
      <c r="BT100" s="229"/>
      <c r="BU100" s="229"/>
      <c r="BV100" s="237"/>
      <c r="BW100" s="209"/>
      <c r="BX100" s="231"/>
      <c r="BY100" s="231"/>
      <c r="BZ100" s="232"/>
      <c r="CA100" s="232"/>
      <c r="CB100" s="248"/>
      <c r="CC100" s="249"/>
      <c r="CD100" s="249"/>
      <c r="CE100" s="249"/>
      <c r="CF100" s="250"/>
      <c r="CG100" s="236"/>
      <c r="CH100" s="219"/>
      <c r="CI100" s="228"/>
      <c r="CJ100" s="229"/>
      <c r="CK100" s="229"/>
      <c r="CL100" s="229"/>
      <c r="CM100" s="237"/>
      <c r="CN100" s="209"/>
      <c r="CO100" s="231"/>
      <c r="CP100" s="231"/>
      <c r="CQ100" s="232"/>
      <c r="CR100" s="232"/>
      <c r="CS100" s="248"/>
      <c r="CT100" s="249"/>
      <c r="CU100" s="249"/>
      <c r="CV100" s="249"/>
      <c r="CW100" s="250"/>
      <c r="CX100" s="236"/>
      <c r="CY100" s="219"/>
      <c r="CZ100" s="228"/>
      <c r="DA100" s="229"/>
      <c r="DB100" s="229"/>
      <c r="DC100" s="229"/>
      <c r="DD100" s="237"/>
      <c r="DE100" s="209"/>
      <c r="DF100" s="231"/>
      <c r="DG100" s="231"/>
      <c r="DH100" s="232"/>
      <c r="DI100" s="232"/>
      <c r="DJ100" s="248"/>
      <c r="DK100" s="249"/>
      <c r="DL100" s="249"/>
      <c r="DM100" s="249"/>
      <c r="DN100" s="250"/>
      <c r="DO100" s="236"/>
      <c r="DP100" s="219"/>
      <c r="DQ100" s="228"/>
      <c r="DR100" s="229"/>
      <c r="DS100" s="229"/>
      <c r="DT100" s="229"/>
      <c r="DU100" s="237"/>
      <c r="DV100" s="209"/>
      <c r="DW100" s="231"/>
      <c r="DX100" s="231"/>
      <c r="DY100" s="232"/>
      <c r="DZ100" s="232"/>
      <c r="EA100" s="248"/>
      <c r="EB100" s="249"/>
      <c r="EC100" s="249"/>
      <c r="ED100" s="249"/>
      <c r="EE100" s="250"/>
      <c r="EF100" s="236"/>
      <c r="EG100" s="219"/>
      <c r="EH100" s="228"/>
      <c r="EI100" s="229"/>
      <c r="EJ100" s="229"/>
      <c r="EK100" s="229"/>
      <c r="EL100" s="237"/>
      <c r="EM100" s="209"/>
      <c r="EN100" s="231"/>
      <c r="EO100" s="231"/>
      <c r="EP100" s="232"/>
      <c r="EQ100" s="232"/>
      <c r="ER100" s="248"/>
      <c r="ES100" s="249"/>
      <c r="ET100" s="249"/>
      <c r="EU100" s="249"/>
      <c r="EV100" s="250"/>
      <c r="EW100" s="236"/>
      <c r="EX100" s="219"/>
      <c r="EY100" s="228"/>
      <c r="EZ100" s="229"/>
      <c r="FA100" s="229"/>
      <c r="FB100" s="229"/>
      <c r="FC100" s="237"/>
      <c r="FD100" s="209"/>
      <c r="FE100" s="231"/>
      <c r="FF100" s="231"/>
      <c r="FG100" s="232"/>
      <c r="FH100" s="232"/>
      <c r="FI100" s="248"/>
      <c r="FJ100" s="249"/>
      <c r="FK100" s="249"/>
      <c r="FL100" s="249"/>
      <c r="FM100" s="250"/>
      <c r="FN100" s="236"/>
      <c r="FO100" s="219"/>
      <c r="FP100" s="228"/>
      <c r="FQ100" s="229"/>
      <c r="FR100" s="229"/>
      <c r="FS100" s="229"/>
      <c r="FT100" s="237"/>
      <c r="FU100" s="209"/>
      <c r="FV100" s="231"/>
      <c r="FW100" s="231"/>
      <c r="FX100" s="232"/>
      <c r="FY100" s="232"/>
      <c r="FZ100" s="248"/>
      <c r="GA100" s="249"/>
      <c r="GB100" s="249"/>
      <c r="GC100" s="249"/>
      <c r="GD100" s="250"/>
      <c r="GE100" s="236"/>
      <c r="GF100" s="219"/>
      <c r="GG100" s="228"/>
      <c r="GH100" s="229"/>
      <c r="GI100" s="229"/>
      <c r="GJ100" s="229"/>
      <c r="GK100" s="237"/>
      <c r="GL100" s="209"/>
      <c r="GM100" s="231"/>
      <c r="GN100" s="231"/>
      <c r="GO100" s="232"/>
      <c r="GP100" s="232"/>
      <c r="GQ100" s="248"/>
      <c r="GR100" s="249"/>
      <c r="GS100" s="249"/>
      <c r="GT100" s="249"/>
      <c r="GU100" s="250"/>
      <c r="GV100" s="223"/>
      <c r="GW100" s="224"/>
    </row>
    <row r="101" spans="1:205" s="225" customFormat="1" ht="16.149999999999999" customHeight="1">
      <c r="A101" s="204"/>
      <c r="B101" s="205">
        <v>10</v>
      </c>
      <c r="C101" s="206">
        <f>C62</f>
        <v>380</v>
      </c>
      <c r="D101" s="206">
        <v>336</v>
      </c>
      <c r="E101" s="207">
        <f t="shared" ref="E101:F109" si="356">E62</f>
        <v>4</v>
      </c>
      <c r="F101" s="208">
        <f t="shared" si="356"/>
        <v>9</v>
      </c>
      <c r="G101" s="209"/>
      <c r="H101" s="210">
        <v>10</v>
      </c>
      <c r="I101" s="211"/>
      <c r="J101" s="212">
        <f t="shared" ref="J101:K109" si="357">E101</f>
        <v>4</v>
      </c>
      <c r="K101" s="212">
        <f t="shared" si="357"/>
        <v>9</v>
      </c>
      <c r="L101" s="213"/>
      <c r="M101" s="214">
        <f>L85-K101</f>
        <v>-9</v>
      </c>
      <c r="N101" s="215">
        <f t="shared" ref="N101:N109" si="358">IF(M101&lt;0,0,IF(M101&lt;18,1,IF(M101&lt;36,2,3)))</f>
        <v>0</v>
      </c>
      <c r="O101" s="216">
        <f t="shared" ref="O101:O109" si="359">J101-L101</f>
        <v>4</v>
      </c>
      <c r="P101" s="217" t="str">
        <f t="shared" ref="P101:P109" si="360">IF(L101&lt;1,"",IF((2+O101+N101)&gt;-1,(2+O101+N101),0))</f>
        <v/>
      </c>
      <c r="Q101" s="218"/>
      <c r="R101" s="219"/>
      <c r="S101" s="205">
        <v>10</v>
      </c>
      <c r="T101" s="220">
        <f>C101</f>
        <v>380</v>
      </c>
      <c r="U101" s="221">
        <v>336</v>
      </c>
      <c r="V101" s="207">
        <f>E101</f>
        <v>4</v>
      </c>
      <c r="W101" s="222">
        <f>F101</f>
        <v>9</v>
      </c>
      <c r="X101" s="209"/>
      <c r="Y101" s="210">
        <v>10</v>
      </c>
      <c r="Z101" s="211"/>
      <c r="AA101" s="212">
        <f t="shared" ref="AA101:AB109" si="361">V101</f>
        <v>4</v>
      </c>
      <c r="AB101" s="212">
        <f t="shared" si="361"/>
        <v>9</v>
      </c>
      <c r="AC101" s="213"/>
      <c r="AD101" s="214">
        <f>AC85-AB101</f>
        <v>-9</v>
      </c>
      <c r="AE101" s="215">
        <f t="shared" ref="AE101:AE109" si="362">IF(AD101&lt;0,0,IF(AD101&lt;18,1,IF(AD101&lt;36,2,3)))</f>
        <v>0</v>
      </c>
      <c r="AF101" s="216">
        <f t="shared" ref="AF101:AF109" si="363">AA101-AC101</f>
        <v>4</v>
      </c>
      <c r="AG101" s="217" t="str">
        <f t="shared" ref="AG101:AG109" si="364">IF(AC101&lt;1,"",IF((2+AF101+AE101)&gt;-1,(2+AF101+AE101),0))</f>
        <v/>
      </c>
      <c r="AH101" s="218"/>
      <c r="AI101" s="219"/>
      <c r="AJ101" s="205">
        <v>10</v>
      </c>
      <c r="AK101" s="220">
        <f>T101</f>
        <v>380</v>
      </c>
      <c r="AL101" s="221">
        <v>336</v>
      </c>
      <c r="AM101" s="207">
        <f>V101</f>
        <v>4</v>
      </c>
      <c r="AN101" s="222">
        <f>W101</f>
        <v>9</v>
      </c>
      <c r="AO101" s="209"/>
      <c r="AP101" s="210">
        <v>10</v>
      </c>
      <c r="AQ101" s="211"/>
      <c r="AR101" s="212">
        <f t="shared" ref="AR101:AS109" si="365">AM101</f>
        <v>4</v>
      </c>
      <c r="AS101" s="212">
        <f t="shared" si="365"/>
        <v>9</v>
      </c>
      <c r="AT101" s="213"/>
      <c r="AU101" s="214">
        <f>AT85-AS101</f>
        <v>-9</v>
      </c>
      <c r="AV101" s="215">
        <f t="shared" ref="AV101:AV109" si="366">IF(AU101&lt;0,0,IF(AU101&lt;18,1,IF(AU101&lt;36,2,3)))</f>
        <v>0</v>
      </c>
      <c r="AW101" s="216">
        <f t="shared" ref="AW101:AW109" si="367">AR101-AT101</f>
        <v>4</v>
      </c>
      <c r="AX101" s="217" t="str">
        <f t="shared" ref="AX101:AX109" si="368">IF(AT101&lt;1,"",IF((2+AW101+AV101)&gt;-1,(2+AW101+AV101),0))</f>
        <v/>
      </c>
      <c r="AY101" s="218"/>
      <c r="AZ101" s="219"/>
      <c r="BA101" s="205">
        <v>10</v>
      </c>
      <c r="BB101" s="220">
        <f>AK101</f>
        <v>380</v>
      </c>
      <c r="BC101" s="221">
        <v>336</v>
      </c>
      <c r="BD101" s="207">
        <f>AM101</f>
        <v>4</v>
      </c>
      <c r="BE101" s="222">
        <f>AN101</f>
        <v>9</v>
      </c>
      <c r="BF101" s="209"/>
      <c r="BG101" s="210">
        <v>10</v>
      </c>
      <c r="BH101" s="211"/>
      <c r="BI101" s="212">
        <f t="shared" ref="BI101:BJ109" si="369">BD101</f>
        <v>4</v>
      </c>
      <c r="BJ101" s="212">
        <f t="shared" si="369"/>
        <v>9</v>
      </c>
      <c r="BK101" s="213"/>
      <c r="BL101" s="214">
        <f>BK85-BJ101</f>
        <v>-9</v>
      </c>
      <c r="BM101" s="215">
        <f t="shared" ref="BM101:BM109" si="370">IF(BL101&lt;0,0,IF(BL101&lt;18,1,IF(BL101&lt;36,2,3)))</f>
        <v>0</v>
      </c>
      <c r="BN101" s="216">
        <f t="shared" ref="BN101:BN109" si="371">BI101-BK101</f>
        <v>4</v>
      </c>
      <c r="BO101" s="217" t="str">
        <f t="shared" ref="BO101:BO109" si="372">IF(BK101&lt;1,"",IF((2+BN101+BM101)&gt;-1,(2+BN101+BM101),0))</f>
        <v/>
      </c>
      <c r="BP101" s="218"/>
      <c r="BQ101" s="219"/>
      <c r="BR101" s="205">
        <v>10</v>
      </c>
      <c r="BS101" s="220">
        <f>BB101</f>
        <v>380</v>
      </c>
      <c r="BT101" s="221">
        <v>336</v>
      </c>
      <c r="BU101" s="207">
        <f>BD101</f>
        <v>4</v>
      </c>
      <c r="BV101" s="222">
        <f>BE101</f>
        <v>9</v>
      </c>
      <c r="BW101" s="209"/>
      <c r="BX101" s="210">
        <v>10</v>
      </c>
      <c r="BY101" s="211"/>
      <c r="BZ101" s="212">
        <f t="shared" ref="BZ101:CA109" si="373">BU101</f>
        <v>4</v>
      </c>
      <c r="CA101" s="212">
        <f t="shared" si="373"/>
        <v>9</v>
      </c>
      <c r="CB101" s="213"/>
      <c r="CC101" s="214">
        <f>CB85-CA101</f>
        <v>-9</v>
      </c>
      <c r="CD101" s="215">
        <f t="shared" ref="CD101:CD109" si="374">IF(CC101&lt;0,0,IF(CC101&lt;18,1,IF(CC101&lt;36,2,3)))</f>
        <v>0</v>
      </c>
      <c r="CE101" s="216">
        <f t="shared" ref="CE101:CE109" si="375">BZ101-CB101</f>
        <v>4</v>
      </c>
      <c r="CF101" s="217" t="str">
        <f t="shared" ref="CF101:CF109" si="376">IF(CB101&lt;1,"",IF((2+CE101+CD101)&gt;-1,(2+CE101+CD101),0))</f>
        <v/>
      </c>
      <c r="CG101" s="218"/>
      <c r="CH101" s="219"/>
      <c r="CI101" s="205">
        <v>10</v>
      </c>
      <c r="CJ101" s="220">
        <f>BS101</f>
        <v>380</v>
      </c>
      <c r="CK101" s="221">
        <v>336</v>
      </c>
      <c r="CL101" s="207">
        <f>BU101</f>
        <v>4</v>
      </c>
      <c r="CM101" s="222">
        <f>BV101</f>
        <v>9</v>
      </c>
      <c r="CN101" s="209"/>
      <c r="CO101" s="210">
        <v>10</v>
      </c>
      <c r="CP101" s="211"/>
      <c r="CQ101" s="212">
        <f t="shared" ref="CQ101:CR109" si="377">CL101</f>
        <v>4</v>
      </c>
      <c r="CR101" s="212">
        <f t="shared" si="377"/>
        <v>9</v>
      </c>
      <c r="CS101" s="213"/>
      <c r="CT101" s="214">
        <f>CS85-CR101</f>
        <v>-9</v>
      </c>
      <c r="CU101" s="215">
        <f t="shared" ref="CU101:CU109" si="378">IF(CT101&lt;0,0,IF(CT101&lt;18,1,IF(CT101&lt;36,2,3)))</f>
        <v>0</v>
      </c>
      <c r="CV101" s="216">
        <f t="shared" ref="CV101:CV109" si="379">CQ101-CS101</f>
        <v>4</v>
      </c>
      <c r="CW101" s="217" t="str">
        <f t="shared" ref="CW101:CW109" si="380">IF(CS101&lt;1,"",IF((2+CV101+CU101)&gt;-1,(2+CV101+CU101),0))</f>
        <v/>
      </c>
      <c r="CX101" s="218"/>
      <c r="CY101" s="219"/>
      <c r="CZ101" s="205">
        <v>10</v>
      </c>
      <c r="DA101" s="220">
        <f>CJ101</f>
        <v>380</v>
      </c>
      <c r="DB101" s="221">
        <v>336</v>
      </c>
      <c r="DC101" s="207">
        <f>CL101</f>
        <v>4</v>
      </c>
      <c r="DD101" s="222">
        <f>CM101</f>
        <v>9</v>
      </c>
      <c r="DE101" s="209"/>
      <c r="DF101" s="210">
        <v>10</v>
      </c>
      <c r="DG101" s="211"/>
      <c r="DH101" s="212">
        <f t="shared" ref="DH101:DI109" si="381">DC101</f>
        <v>4</v>
      </c>
      <c r="DI101" s="212">
        <f t="shared" si="381"/>
        <v>9</v>
      </c>
      <c r="DJ101" s="213"/>
      <c r="DK101" s="214">
        <f>DJ85-DI101</f>
        <v>-9</v>
      </c>
      <c r="DL101" s="215">
        <f t="shared" ref="DL101:DL109" si="382">IF(DK101&lt;0,0,IF(DK101&lt;18,1,IF(DK101&lt;36,2,3)))</f>
        <v>0</v>
      </c>
      <c r="DM101" s="216">
        <f t="shared" ref="DM101:DM109" si="383">DH101-DJ101</f>
        <v>4</v>
      </c>
      <c r="DN101" s="217" t="str">
        <f t="shared" ref="DN101:DN109" si="384">IF(DJ101&lt;1,"",IF((2+DM101+DL101)&gt;-1,(2+DM101+DL101),0))</f>
        <v/>
      </c>
      <c r="DO101" s="218"/>
      <c r="DP101" s="219"/>
      <c r="DQ101" s="205">
        <v>10</v>
      </c>
      <c r="DR101" s="220">
        <f>DA101</f>
        <v>380</v>
      </c>
      <c r="DS101" s="221">
        <v>336</v>
      </c>
      <c r="DT101" s="207">
        <f>DC101</f>
        <v>4</v>
      </c>
      <c r="DU101" s="222">
        <f>DD101</f>
        <v>9</v>
      </c>
      <c r="DV101" s="209"/>
      <c r="DW101" s="210">
        <v>10</v>
      </c>
      <c r="DX101" s="211"/>
      <c r="DY101" s="212">
        <f t="shared" ref="DY101:DZ109" si="385">DT101</f>
        <v>4</v>
      </c>
      <c r="DZ101" s="212">
        <f t="shared" si="385"/>
        <v>9</v>
      </c>
      <c r="EA101" s="213"/>
      <c r="EB101" s="214">
        <f>EA85-DZ101</f>
        <v>-9</v>
      </c>
      <c r="EC101" s="215">
        <f t="shared" ref="EC101:EC109" si="386">IF(EB101&lt;0,0,IF(EB101&lt;18,1,IF(EB101&lt;36,2,3)))</f>
        <v>0</v>
      </c>
      <c r="ED101" s="216">
        <f t="shared" ref="ED101:ED109" si="387">DY101-EA101</f>
        <v>4</v>
      </c>
      <c r="EE101" s="217" t="str">
        <f t="shared" ref="EE101:EE109" si="388">IF(EA101&lt;1,"",IF((2+ED101+EC101)&gt;-1,(2+ED101+EC101),0))</f>
        <v/>
      </c>
      <c r="EF101" s="218"/>
      <c r="EG101" s="219"/>
      <c r="EH101" s="205">
        <v>10</v>
      </c>
      <c r="EI101" s="220">
        <f>DR101</f>
        <v>380</v>
      </c>
      <c r="EJ101" s="221">
        <v>336</v>
      </c>
      <c r="EK101" s="207">
        <f>DT101</f>
        <v>4</v>
      </c>
      <c r="EL101" s="222">
        <f>DU101</f>
        <v>9</v>
      </c>
      <c r="EM101" s="209"/>
      <c r="EN101" s="210">
        <v>10</v>
      </c>
      <c r="EO101" s="211"/>
      <c r="EP101" s="212">
        <f t="shared" ref="EP101:EQ109" si="389">EK101</f>
        <v>4</v>
      </c>
      <c r="EQ101" s="212">
        <f t="shared" si="389"/>
        <v>9</v>
      </c>
      <c r="ER101" s="213">
        <v>6</v>
      </c>
      <c r="ES101" s="214">
        <f>ER85-EQ101</f>
        <v>4</v>
      </c>
      <c r="ET101" s="215">
        <f t="shared" ref="ET101:ET109" si="390">IF(ES101&lt;0,0,IF(ES101&lt;18,1,IF(ES101&lt;36,2,3)))</f>
        <v>1</v>
      </c>
      <c r="EU101" s="216">
        <f t="shared" ref="EU101:EU109" si="391">EP101-ER101</f>
        <v>-2</v>
      </c>
      <c r="EV101" s="217">
        <f t="shared" ref="EV101:EV109" si="392">IF(ER101&lt;1,"",IF((2+EU101+ET101)&gt;-1,(2+EU101+ET101),0))</f>
        <v>1</v>
      </c>
      <c r="EW101" s="218"/>
      <c r="EX101" s="219"/>
      <c r="EY101" s="205">
        <v>10</v>
      </c>
      <c r="EZ101" s="220">
        <f>EI101</f>
        <v>380</v>
      </c>
      <c r="FA101" s="221">
        <v>336</v>
      </c>
      <c r="FB101" s="207">
        <f>EK101</f>
        <v>4</v>
      </c>
      <c r="FC101" s="222">
        <f>EL101</f>
        <v>9</v>
      </c>
      <c r="FD101" s="209"/>
      <c r="FE101" s="210">
        <v>10</v>
      </c>
      <c r="FF101" s="211"/>
      <c r="FG101" s="212">
        <f t="shared" ref="FG101:FH109" si="393">FB101</f>
        <v>4</v>
      </c>
      <c r="FH101" s="212">
        <f t="shared" si="393"/>
        <v>9</v>
      </c>
      <c r="FI101" s="213">
        <v>6</v>
      </c>
      <c r="FJ101" s="214">
        <f>FI85-FH101</f>
        <v>14</v>
      </c>
      <c r="FK101" s="215">
        <f t="shared" ref="FK101:FK109" si="394">IF(FJ101&lt;0,0,IF(FJ101&lt;18,1,IF(FJ101&lt;36,2,3)))</f>
        <v>1</v>
      </c>
      <c r="FL101" s="216">
        <f t="shared" ref="FL101:FL109" si="395">FG101-FI101</f>
        <v>-2</v>
      </c>
      <c r="FM101" s="217">
        <f t="shared" ref="FM101:FM109" si="396">IF(FI101&lt;1,"",IF((2+FL101+FK101)&gt;-1,(2+FL101+FK101),0))</f>
        <v>1</v>
      </c>
      <c r="FN101" s="218"/>
      <c r="FO101" s="219"/>
      <c r="FP101" s="205">
        <v>10</v>
      </c>
      <c r="FQ101" s="220">
        <f>EZ101</f>
        <v>380</v>
      </c>
      <c r="FR101" s="221">
        <v>336</v>
      </c>
      <c r="FS101" s="207">
        <f>FB101</f>
        <v>4</v>
      </c>
      <c r="FT101" s="222">
        <f>FC101</f>
        <v>9</v>
      </c>
      <c r="FU101" s="209"/>
      <c r="FV101" s="210">
        <v>10</v>
      </c>
      <c r="FW101" s="211"/>
      <c r="FX101" s="212">
        <f t="shared" ref="FX101:FY109" si="397">FS101</f>
        <v>4</v>
      </c>
      <c r="FY101" s="212">
        <f t="shared" si="397"/>
        <v>9</v>
      </c>
      <c r="FZ101" s="213"/>
      <c r="GA101" s="214">
        <f>FZ85-FY101</f>
        <v>-9</v>
      </c>
      <c r="GB101" s="215">
        <f t="shared" ref="GB101:GB109" si="398">IF(GA101&lt;0,0,IF(GA101&lt;18,1,IF(GA101&lt;36,2,3)))</f>
        <v>0</v>
      </c>
      <c r="GC101" s="216">
        <f t="shared" ref="GC101:GC109" si="399">FX101-FZ101</f>
        <v>4</v>
      </c>
      <c r="GD101" s="217" t="str">
        <f t="shared" ref="GD101:GD109" si="400">IF(FZ101&lt;1,"",IF((2+GC101+GB101)&gt;-1,(2+GC101+GB101),0))</f>
        <v/>
      </c>
      <c r="GE101" s="218"/>
      <c r="GF101" s="219"/>
      <c r="GG101" s="205">
        <v>10</v>
      </c>
      <c r="GH101" s="220">
        <f>FQ101</f>
        <v>380</v>
      </c>
      <c r="GI101" s="221">
        <v>336</v>
      </c>
      <c r="GJ101" s="207">
        <f>FS101</f>
        <v>4</v>
      </c>
      <c r="GK101" s="222">
        <f>FT101</f>
        <v>9</v>
      </c>
      <c r="GL101" s="209"/>
      <c r="GM101" s="210">
        <v>10</v>
      </c>
      <c r="GN101" s="211"/>
      <c r="GO101" s="212">
        <f t="shared" ref="GO101:GP109" si="401">GJ101</f>
        <v>4</v>
      </c>
      <c r="GP101" s="212">
        <f t="shared" si="401"/>
        <v>9</v>
      </c>
      <c r="GQ101" s="213"/>
      <c r="GR101" s="214">
        <f>GQ85-GP101</f>
        <v>-9</v>
      </c>
      <c r="GS101" s="215">
        <f t="shared" ref="GS101:GS109" si="402">IF(GR101&lt;0,0,IF(GR101&lt;18,1,IF(GR101&lt;36,2,3)))</f>
        <v>0</v>
      </c>
      <c r="GT101" s="216">
        <f t="shared" ref="GT101:GT109" si="403">GO101-GQ101</f>
        <v>4</v>
      </c>
      <c r="GU101" s="217" t="str">
        <f t="shared" ref="GU101:GU109" si="404">IF(GQ101&lt;1,"",IF((2+GT101+GS101)&gt;-1,(2+GT101+GS101),0))</f>
        <v/>
      </c>
      <c r="GV101" s="223"/>
      <c r="GW101" s="224"/>
    </row>
    <row r="102" spans="1:205" s="225" customFormat="1" ht="16.149999999999999" customHeight="1">
      <c r="A102" s="204"/>
      <c r="B102" s="205">
        <v>11</v>
      </c>
      <c r="C102" s="206">
        <f t="shared" ref="C102:C109" si="405">C63</f>
        <v>358</v>
      </c>
      <c r="D102" s="206">
        <v>336</v>
      </c>
      <c r="E102" s="207">
        <f t="shared" si="356"/>
        <v>4</v>
      </c>
      <c r="F102" s="208">
        <f t="shared" si="356"/>
        <v>1</v>
      </c>
      <c r="G102" s="209"/>
      <c r="H102" s="210">
        <v>11</v>
      </c>
      <c r="I102" s="211"/>
      <c r="J102" s="212">
        <f t="shared" si="357"/>
        <v>4</v>
      </c>
      <c r="K102" s="212">
        <f t="shared" si="357"/>
        <v>1</v>
      </c>
      <c r="L102" s="213"/>
      <c r="M102" s="214">
        <f>L85-K102</f>
        <v>-1</v>
      </c>
      <c r="N102" s="215">
        <f t="shared" si="358"/>
        <v>0</v>
      </c>
      <c r="O102" s="216">
        <f t="shared" si="359"/>
        <v>4</v>
      </c>
      <c r="P102" s="217" t="str">
        <f t="shared" si="360"/>
        <v/>
      </c>
      <c r="Q102" s="218"/>
      <c r="R102" s="219"/>
      <c r="S102" s="205">
        <v>11</v>
      </c>
      <c r="T102" s="220">
        <f t="shared" ref="T102:T109" si="406">C102</f>
        <v>358</v>
      </c>
      <c r="U102" s="221">
        <v>336</v>
      </c>
      <c r="V102" s="207">
        <f t="shared" ref="V102:W109" si="407">E102</f>
        <v>4</v>
      </c>
      <c r="W102" s="222">
        <f t="shared" si="407"/>
        <v>1</v>
      </c>
      <c r="X102" s="209"/>
      <c r="Y102" s="210">
        <v>11</v>
      </c>
      <c r="Z102" s="211"/>
      <c r="AA102" s="212">
        <f t="shared" si="361"/>
        <v>4</v>
      </c>
      <c r="AB102" s="212">
        <f t="shared" si="361"/>
        <v>1</v>
      </c>
      <c r="AC102" s="213"/>
      <c r="AD102" s="214">
        <f>AC85-AB102</f>
        <v>-1</v>
      </c>
      <c r="AE102" s="215">
        <f t="shared" si="362"/>
        <v>0</v>
      </c>
      <c r="AF102" s="216">
        <f t="shared" si="363"/>
        <v>4</v>
      </c>
      <c r="AG102" s="217" t="str">
        <f t="shared" si="364"/>
        <v/>
      </c>
      <c r="AH102" s="218"/>
      <c r="AI102" s="219"/>
      <c r="AJ102" s="205">
        <v>11</v>
      </c>
      <c r="AK102" s="220">
        <f t="shared" ref="AK102:AK109" si="408">T102</f>
        <v>358</v>
      </c>
      <c r="AL102" s="221">
        <v>336</v>
      </c>
      <c r="AM102" s="207">
        <f t="shared" ref="AM102:AN109" si="409">V102</f>
        <v>4</v>
      </c>
      <c r="AN102" s="222">
        <f t="shared" si="409"/>
        <v>1</v>
      </c>
      <c r="AO102" s="209"/>
      <c r="AP102" s="210">
        <v>11</v>
      </c>
      <c r="AQ102" s="211"/>
      <c r="AR102" s="212">
        <f t="shared" si="365"/>
        <v>4</v>
      </c>
      <c r="AS102" s="212">
        <f t="shared" si="365"/>
        <v>1</v>
      </c>
      <c r="AT102" s="213"/>
      <c r="AU102" s="214">
        <f>AT85-AS102</f>
        <v>-1</v>
      </c>
      <c r="AV102" s="215">
        <f t="shared" si="366"/>
        <v>0</v>
      </c>
      <c r="AW102" s="216">
        <f t="shared" si="367"/>
        <v>4</v>
      </c>
      <c r="AX102" s="217" t="str">
        <f t="shared" si="368"/>
        <v/>
      </c>
      <c r="AY102" s="218"/>
      <c r="AZ102" s="219"/>
      <c r="BA102" s="205">
        <v>11</v>
      </c>
      <c r="BB102" s="220">
        <f t="shared" ref="BB102:BB109" si="410">AK102</f>
        <v>358</v>
      </c>
      <c r="BC102" s="221">
        <v>336</v>
      </c>
      <c r="BD102" s="207">
        <f t="shared" ref="BD102:BE109" si="411">AM102</f>
        <v>4</v>
      </c>
      <c r="BE102" s="222">
        <f t="shared" si="411"/>
        <v>1</v>
      </c>
      <c r="BF102" s="209"/>
      <c r="BG102" s="210">
        <v>11</v>
      </c>
      <c r="BH102" s="211"/>
      <c r="BI102" s="212">
        <f t="shared" si="369"/>
        <v>4</v>
      </c>
      <c r="BJ102" s="212">
        <f t="shared" si="369"/>
        <v>1</v>
      </c>
      <c r="BK102" s="213"/>
      <c r="BL102" s="214">
        <f>BK85-BJ102</f>
        <v>-1</v>
      </c>
      <c r="BM102" s="215">
        <f t="shared" si="370"/>
        <v>0</v>
      </c>
      <c r="BN102" s="216">
        <f t="shared" si="371"/>
        <v>4</v>
      </c>
      <c r="BO102" s="217" t="str">
        <f t="shared" si="372"/>
        <v/>
      </c>
      <c r="BP102" s="218"/>
      <c r="BQ102" s="219"/>
      <c r="BR102" s="205">
        <v>11</v>
      </c>
      <c r="BS102" s="220">
        <f t="shared" ref="BS102:BS109" si="412">BB102</f>
        <v>358</v>
      </c>
      <c r="BT102" s="221">
        <v>336</v>
      </c>
      <c r="BU102" s="207">
        <f t="shared" ref="BU102:BV109" si="413">BD102</f>
        <v>4</v>
      </c>
      <c r="BV102" s="222">
        <f t="shared" si="413"/>
        <v>1</v>
      </c>
      <c r="BW102" s="209"/>
      <c r="BX102" s="210">
        <v>11</v>
      </c>
      <c r="BY102" s="211"/>
      <c r="BZ102" s="212">
        <f t="shared" si="373"/>
        <v>4</v>
      </c>
      <c r="CA102" s="212">
        <f t="shared" si="373"/>
        <v>1</v>
      </c>
      <c r="CB102" s="213"/>
      <c r="CC102" s="214">
        <f>CB85-CA102</f>
        <v>-1</v>
      </c>
      <c r="CD102" s="215">
        <f t="shared" si="374"/>
        <v>0</v>
      </c>
      <c r="CE102" s="216">
        <f t="shared" si="375"/>
        <v>4</v>
      </c>
      <c r="CF102" s="217" t="str">
        <f t="shared" si="376"/>
        <v/>
      </c>
      <c r="CG102" s="218"/>
      <c r="CH102" s="219"/>
      <c r="CI102" s="205">
        <v>11</v>
      </c>
      <c r="CJ102" s="220">
        <f t="shared" ref="CJ102:CJ109" si="414">BS102</f>
        <v>358</v>
      </c>
      <c r="CK102" s="221">
        <v>336</v>
      </c>
      <c r="CL102" s="207">
        <f t="shared" ref="CL102:CM109" si="415">BU102</f>
        <v>4</v>
      </c>
      <c r="CM102" s="222">
        <f t="shared" si="415"/>
        <v>1</v>
      </c>
      <c r="CN102" s="209"/>
      <c r="CO102" s="210">
        <v>11</v>
      </c>
      <c r="CP102" s="211"/>
      <c r="CQ102" s="212">
        <f t="shared" si="377"/>
        <v>4</v>
      </c>
      <c r="CR102" s="212">
        <f t="shared" si="377"/>
        <v>1</v>
      </c>
      <c r="CS102" s="213"/>
      <c r="CT102" s="214">
        <f>CS85-CR102</f>
        <v>-1</v>
      </c>
      <c r="CU102" s="215">
        <f t="shared" si="378"/>
        <v>0</v>
      </c>
      <c r="CV102" s="216">
        <f t="shared" si="379"/>
        <v>4</v>
      </c>
      <c r="CW102" s="217" t="str">
        <f t="shared" si="380"/>
        <v/>
      </c>
      <c r="CX102" s="218"/>
      <c r="CY102" s="219"/>
      <c r="CZ102" s="205">
        <v>11</v>
      </c>
      <c r="DA102" s="220">
        <f t="shared" ref="DA102:DA109" si="416">CJ102</f>
        <v>358</v>
      </c>
      <c r="DB102" s="221">
        <v>336</v>
      </c>
      <c r="DC102" s="207">
        <f t="shared" ref="DC102:DD109" si="417">CL102</f>
        <v>4</v>
      </c>
      <c r="DD102" s="222">
        <f t="shared" si="417"/>
        <v>1</v>
      </c>
      <c r="DE102" s="209"/>
      <c r="DF102" s="210">
        <v>11</v>
      </c>
      <c r="DG102" s="211"/>
      <c r="DH102" s="212">
        <f t="shared" si="381"/>
        <v>4</v>
      </c>
      <c r="DI102" s="212">
        <f t="shared" si="381"/>
        <v>1</v>
      </c>
      <c r="DJ102" s="213"/>
      <c r="DK102" s="214">
        <f>DJ85-DI102</f>
        <v>-1</v>
      </c>
      <c r="DL102" s="215">
        <f t="shared" si="382"/>
        <v>0</v>
      </c>
      <c r="DM102" s="216">
        <f t="shared" si="383"/>
        <v>4</v>
      </c>
      <c r="DN102" s="217" t="str">
        <f t="shared" si="384"/>
        <v/>
      </c>
      <c r="DO102" s="218"/>
      <c r="DP102" s="219"/>
      <c r="DQ102" s="205">
        <v>11</v>
      </c>
      <c r="DR102" s="220">
        <f t="shared" ref="DR102:DR109" si="418">DA102</f>
        <v>358</v>
      </c>
      <c r="DS102" s="221">
        <v>336</v>
      </c>
      <c r="DT102" s="207">
        <f t="shared" ref="DT102:DU109" si="419">DC102</f>
        <v>4</v>
      </c>
      <c r="DU102" s="222">
        <f t="shared" si="419"/>
        <v>1</v>
      </c>
      <c r="DV102" s="209"/>
      <c r="DW102" s="210">
        <v>11</v>
      </c>
      <c r="DX102" s="211"/>
      <c r="DY102" s="212">
        <f t="shared" si="385"/>
        <v>4</v>
      </c>
      <c r="DZ102" s="212">
        <f t="shared" si="385"/>
        <v>1</v>
      </c>
      <c r="EA102" s="213"/>
      <c r="EB102" s="214">
        <f>EA85-DZ102</f>
        <v>-1</v>
      </c>
      <c r="EC102" s="215">
        <f t="shared" si="386"/>
        <v>0</v>
      </c>
      <c r="ED102" s="216">
        <f t="shared" si="387"/>
        <v>4</v>
      </c>
      <c r="EE102" s="217" t="str">
        <f t="shared" si="388"/>
        <v/>
      </c>
      <c r="EF102" s="218"/>
      <c r="EG102" s="219"/>
      <c r="EH102" s="205">
        <v>11</v>
      </c>
      <c r="EI102" s="220">
        <f t="shared" ref="EI102:EI109" si="420">DR102</f>
        <v>358</v>
      </c>
      <c r="EJ102" s="221">
        <v>336</v>
      </c>
      <c r="EK102" s="207">
        <f t="shared" ref="EK102:EL109" si="421">DT102</f>
        <v>4</v>
      </c>
      <c r="EL102" s="222">
        <f t="shared" si="421"/>
        <v>1</v>
      </c>
      <c r="EM102" s="209"/>
      <c r="EN102" s="210">
        <v>11</v>
      </c>
      <c r="EO102" s="211"/>
      <c r="EP102" s="212">
        <f t="shared" si="389"/>
        <v>4</v>
      </c>
      <c r="EQ102" s="212">
        <f t="shared" si="389"/>
        <v>1</v>
      </c>
      <c r="ER102" s="213">
        <v>6</v>
      </c>
      <c r="ES102" s="214">
        <f>ER85-EQ102</f>
        <v>12</v>
      </c>
      <c r="ET102" s="215">
        <f t="shared" si="390"/>
        <v>1</v>
      </c>
      <c r="EU102" s="216">
        <f t="shared" si="391"/>
        <v>-2</v>
      </c>
      <c r="EV102" s="217">
        <f t="shared" si="392"/>
        <v>1</v>
      </c>
      <c r="EW102" s="218"/>
      <c r="EX102" s="219"/>
      <c r="EY102" s="205">
        <v>11</v>
      </c>
      <c r="EZ102" s="220">
        <f t="shared" ref="EZ102:EZ109" si="422">EI102</f>
        <v>358</v>
      </c>
      <c r="FA102" s="221">
        <v>336</v>
      </c>
      <c r="FB102" s="207">
        <f t="shared" ref="FB102:FC109" si="423">EK102</f>
        <v>4</v>
      </c>
      <c r="FC102" s="222">
        <f t="shared" si="423"/>
        <v>1</v>
      </c>
      <c r="FD102" s="209"/>
      <c r="FE102" s="210">
        <v>11</v>
      </c>
      <c r="FF102" s="211"/>
      <c r="FG102" s="212">
        <f t="shared" si="393"/>
        <v>4</v>
      </c>
      <c r="FH102" s="212">
        <f t="shared" si="393"/>
        <v>1</v>
      </c>
      <c r="FI102" s="213">
        <v>5</v>
      </c>
      <c r="FJ102" s="214">
        <f>FI85-FH102</f>
        <v>22</v>
      </c>
      <c r="FK102" s="215">
        <f t="shared" si="394"/>
        <v>2</v>
      </c>
      <c r="FL102" s="216">
        <f t="shared" si="395"/>
        <v>-1</v>
      </c>
      <c r="FM102" s="217">
        <f t="shared" si="396"/>
        <v>3</v>
      </c>
      <c r="FN102" s="218"/>
      <c r="FO102" s="219"/>
      <c r="FP102" s="205">
        <v>11</v>
      </c>
      <c r="FQ102" s="220">
        <f t="shared" ref="FQ102:FQ109" si="424">EZ102</f>
        <v>358</v>
      </c>
      <c r="FR102" s="221">
        <v>336</v>
      </c>
      <c r="FS102" s="207">
        <f t="shared" ref="FS102:FT109" si="425">FB102</f>
        <v>4</v>
      </c>
      <c r="FT102" s="222">
        <f t="shared" si="425"/>
        <v>1</v>
      </c>
      <c r="FU102" s="209"/>
      <c r="FV102" s="210">
        <v>11</v>
      </c>
      <c r="FW102" s="211"/>
      <c r="FX102" s="212">
        <f t="shared" si="397"/>
        <v>4</v>
      </c>
      <c r="FY102" s="212">
        <f t="shared" si="397"/>
        <v>1</v>
      </c>
      <c r="FZ102" s="213"/>
      <c r="GA102" s="214">
        <f>FZ85-FY102</f>
        <v>-1</v>
      </c>
      <c r="GB102" s="215">
        <f t="shared" si="398"/>
        <v>0</v>
      </c>
      <c r="GC102" s="216">
        <f t="shared" si="399"/>
        <v>4</v>
      </c>
      <c r="GD102" s="217" t="str">
        <f t="shared" si="400"/>
        <v/>
      </c>
      <c r="GE102" s="218"/>
      <c r="GF102" s="219"/>
      <c r="GG102" s="205">
        <v>11</v>
      </c>
      <c r="GH102" s="220">
        <f t="shared" ref="GH102:GH109" si="426">FQ102</f>
        <v>358</v>
      </c>
      <c r="GI102" s="221">
        <v>336</v>
      </c>
      <c r="GJ102" s="207">
        <f t="shared" ref="GJ102:GK109" si="427">FS102</f>
        <v>4</v>
      </c>
      <c r="GK102" s="222">
        <f t="shared" si="427"/>
        <v>1</v>
      </c>
      <c r="GL102" s="209"/>
      <c r="GM102" s="210">
        <v>11</v>
      </c>
      <c r="GN102" s="211"/>
      <c r="GO102" s="212">
        <f t="shared" si="401"/>
        <v>4</v>
      </c>
      <c r="GP102" s="212">
        <f t="shared" si="401"/>
        <v>1</v>
      </c>
      <c r="GQ102" s="213"/>
      <c r="GR102" s="214">
        <f>GQ85-GP102</f>
        <v>-1</v>
      </c>
      <c r="GS102" s="215">
        <f t="shared" si="402"/>
        <v>0</v>
      </c>
      <c r="GT102" s="216">
        <f t="shared" si="403"/>
        <v>4</v>
      </c>
      <c r="GU102" s="217" t="str">
        <f t="shared" si="404"/>
        <v/>
      </c>
      <c r="GV102" s="223"/>
      <c r="GW102" s="224"/>
    </row>
    <row r="103" spans="1:205" s="225" customFormat="1" ht="16.149999999999999" customHeight="1">
      <c r="A103" s="204"/>
      <c r="B103" s="205">
        <v>12</v>
      </c>
      <c r="C103" s="206">
        <f t="shared" si="405"/>
        <v>359</v>
      </c>
      <c r="D103" s="206">
        <v>336</v>
      </c>
      <c r="E103" s="207">
        <f t="shared" si="356"/>
        <v>4</v>
      </c>
      <c r="F103" s="208">
        <f t="shared" si="356"/>
        <v>13</v>
      </c>
      <c r="G103" s="209"/>
      <c r="H103" s="210">
        <v>12</v>
      </c>
      <c r="I103" s="211"/>
      <c r="J103" s="212">
        <f t="shared" si="357"/>
        <v>4</v>
      </c>
      <c r="K103" s="212">
        <f t="shared" si="357"/>
        <v>13</v>
      </c>
      <c r="L103" s="213"/>
      <c r="M103" s="214">
        <f>L85-K103</f>
        <v>-13</v>
      </c>
      <c r="N103" s="215">
        <f t="shared" si="358"/>
        <v>0</v>
      </c>
      <c r="O103" s="216">
        <f t="shared" si="359"/>
        <v>4</v>
      </c>
      <c r="P103" s="217" t="str">
        <f t="shared" si="360"/>
        <v/>
      </c>
      <c r="Q103" s="218"/>
      <c r="R103" s="219"/>
      <c r="S103" s="205">
        <v>12</v>
      </c>
      <c r="T103" s="220">
        <f t="shared" si="406"/>
        <v>359</v>
      </c>
      <c r="U103" s="221">
        <v>336</v>
      </c>
      <c r="V103" s="207">
        <f t="shared" si="407"/>
        <v>4</v>
      </c>
      <c r="W103" s="222">
        <f t="shared" si="407"/>
        <v>13</v>
      </c>
      <c r="X103" s="209"/>
      <c r="Y103" s="210">
        <v>12</v>
      </c>
      <c r="Z103" s="211"/>
      <c r="AA103" s="212">
        <f t="shared" si="361"/>
        <v>4</v>
      </c>
      <c r="AB103" s="212">
        <f t="shared" si="361"/>
        <v>13</v>
      </c>
      <c r="AC103" s="213"/>
      <c r="AD103" s="214">
        <f>AC85-AB103</f>
        <v>-13</v>
      </c>
      <c r="AE103" s="215">
        <f t="shared" si="362"/>
        <v>0</v>
      </c>
      <c r="AF103" s="216">
        <f t="shared" si="363"/>
        <v>4</v>
      </c>
      <c r="AG103" s="217" t="str">
        <f t="shared" si="364"/>
        <v/>
      </c>
      <c r="AH103" s="218"/>
      <c r="AI103" s="219"/>
      <c r="AJ103" s="205">
        <v>12</v>
      </c>
      <c r="AK103" s="220">
        <f t="shared" si="408"/>
        <v>359</v>
      </c>
      <c r="AL103" s="221">
        <v>336</v>
      </c>
      <c r="AM103" s="207">
        <f t="shared" si="409"/>
        <v>4</v>
      </c>
      <c r="AN103" s="222">
        <f t="shared" si="409"/>
        <v>13</v>
      </c>
      <c r="AO103" s="209"/>
      <c r="AP103" s="210">
        <v>12</v>
      </c>
      <c r="AQ103" s="211"/>
      <c r="AR103" s="212">
        <f t="shared" si="365"/>
        <v>4</v>
      </c>
      <c r="AS103" s="212">
        <f t="shared" si="365"/>
        <v>13</v>
      </c>
      <c r="AT103" s="213"/>
      <c r="AU103" s="214">
        <f>AT85-AS103</f>
        <v>-13</v>
      </c>
      <c r="AV103" s="215">
        <f t="shared" si="366"/>
        <v>0</v>
      </c>
      <c r="AW103" s="216">
        <f t="shared" si="367"/>
        <v>4</v>
      </c>
      <c r="AX103" s="217" t="str">
        <f t="shared" si="368"/>
        <v/>
      </c>
      <c r="AY103" s="218"/>
      <c r="AZ103" s="219"/>
      <c r="BA103" s="205">
        <v>12</v>
      </c>
      <c r="BB103" s="220">
        <f t="shared" si="410"/>
        <v>359</v>
      </c>
      <c r="BC103" s="221">
        <v>336</v>
      </c>
      <c r="BD103" s="207">
        <f t="shared" si="411"/>
        <v>4</v>
      </c>
      <c r="BE103" s="222">
        <f t="shared" si="411"/>
        <v>13</v>
      </c>
      <c r="BF103" s="209"/>
      <c r="BG103" s="210">
        <v>12</v>
      </c>
      <c r="BH103" s="211"/>
      <c r="BI103" s="212">
        <f t="shared" si="369"/>
        <v>4</v>
      </c>
      <c r="BJ103" s="212">
        <f t="shared" si="369"/>
        <v>13</v>
      </c>
      <c r="BK103" s="213"/>
      <c r="BL103" s="214">
        <f>BK85-BJ103</f>
        <v>-13</v>
      </c>
      <c r="BM103" s="215">
        <f t="shared" si="370"/>
        <v>0</v>
      </c>
      <c r="BN103" s="216">
        <f t="shared" si="371"/>
        <v>4</v>
      </c>
      <c r="BO103" s="217" t="str">
        <f t="shared" si="372"/>
        <v/>
      </c>
      <c r="BP103" s="218"/>
      <c r="BQ103" s="219"/>
      <c r="BR103" s="205">
        <v>12</v>
      </c>
      <c r="BS103" s="220">
        <f t="shared" si="412"/>
        <v>359</v>
      </c>
      <c r="BT103" s="221">
        <v>336</v>
      </c>
      <c r="BU103" s="207">
        <f t="shared" si="413"/>
        <v>4</v>
      </c>
      <c r="BV103" s="222">
        <f t="shared" si="413"/>
        <v>13</v>
      </c>
      <c r="BW103" s="209"/>
      <c r="BX103" s="210">
        <v>12</v>
      </c>
      <c r="BY103" s="211"/>
      <c r="BZ103" s="212">
        <f t="shared" si="373"/>
        <v>4</v>
      </c>
      <c r="CA103" s="212">
        <f t="shared" si="373"/>
        <v>13</v>
      </c>
      <c r="CB103" s="213"/>
      <c r="CC103" s="214">
        <f>CB85-CA103</f>
        <v>-13</v>
      </c>
      <c r="CD103" s="215">
        <f t="shared" si="374"/>
        <v>0</v>
      </c>
      <c r="CE103" s="216">
        <f t="shared" si="375"/>
        <v>4</v>
      </c>
      <c r="CF103" s="217" t="str">
        <f t="shared" si="376"/>
        <v/>
      </c>
      <c r="CG103" s="218"/>
      <c r="CH103" s="219"/>
      <c r="CI103" s="205">
        <v>12</v>
      </c>
      <c r="CJ103" s="220">
        <f t="shared" si="414"/>
        <v>359</v>
      </c>
      <c r="CK103" s="221">
        <v>336</v>
      </c>
      <c r="CL103" s="207">
        <f t="shared" si="415"/>
        <v>4</v>
      </c>
      <c r="CM103" s="222">
        <f t="shared" si="415"/>
        <v>13</v>
      </c>
      <c r="CN103" s="209"/>
      <c r="CO103" s="210">
        <v>12</v>
      </c>
      <c r="CP103" s="211"/>
      <c r="CQ103" s="212">
        <f t="shared" si="377"/>
        <v>4</v>
      </c>
      <c r="CR103" s="212">
        <f t="shared" si="377"/>
        <v>13</v>
      </c>
      <c r="CS103" s="213"/>
      <c r="CT103" s="214">
        <f>CS85-CR103</f>
        <v>-13</v>
      </c>
      <c r="CU103" s="215">
        <f t="shared" si="378"/>
        <v>0</v>
      </c>
      <c r="CV103" s="216">
        <f t="shared" si="379"/>
        <v>4</v>
      </c>
      <c r="CW103" s="217" t="str">
        <f t="shared" si="380"/>
        <v/>
      </c>
      <c r="CX103" s="218"/>
      <c r="CY103" s="219"/>
      <c r="CZ103" s="205">
        <v>12</v>
      </c>
      <c r="DA103" s="220">
        <f t="shared" si="416"/>
        <v>359</v>
      </c>
      <c r="DB103" s="221">
        <v>336</v>
      </c>
      <c r="DC103" s="207">
        <f t="shared" si="417"/>
        <v>4</v>
      </c>
      <c r="DD103" s="222">
        <f t="shared" si="417"/>
        <v>13</v>
      </c>
      <c r="DE103" s="209"/>
      <c r="DF103" s="210">
        <v>12</v>
      </c>
      <c r="DG103" s="211"/>
      <c r="DH103" s="212">
        <f t="shared" si="381"/>
        <v>4</v>
      </c>
      <c r="DI103" s="212">
        <f t="shared" si="381"/>
        <v>13</v>
      </c>
      <c r="DJ103" s="213"/>
      <c r="DK103" s="214">
        <f>DJ85-DI103</f>
        <v>-13</v>
      </c>
      <c r="DL103" s="215">
        <f t="shared" si="382"/>
        <v>0</v>
      </c>
      <c r="DM103" s="216">
        <f t="shared" si="383"/>
        <v>4</v>
      </c>
      <c r="DN103" s="217" t="str">
        <f t="shared" si="384"/>
        <v/>
      </c>
      <c r="DO103" s="218"/>
      <c r="DP103" s="219"/>
      <c r="DQ103" s="205">
        <v>12</v>
      </c>
      <c r="DR103" s="220">
        <f t="shared" si="418"/>
        <v>359</v>
      </c>
      <c r="DS103" s="221">
        <v>336</v>
      </c>
      <c r="DT103" s="207">
        <f t="shared" si="419"/>
        <v>4</v>
      </c>
      <c r="DU103" s="222">
        <f t="shared" si="419"/>
        <v>13</v>
      </c>
      <c r="DV103" s="209"/>
      <c r="DW103" s="210">
        <v>12</v>
      </c>
      <c r="DX103" s="211"/>
      <c r="DY103" s="212">
        <f t="shared" si="385"/>
        <v>4</v>
      </c>
      <c r="DZ103" s="212">
        <f t="shared" si="385"/>
        <v>13</v>
      </c>
      <c r="EA103" s="213"/>
      <c r="EB103" s="214">
        <f>EA85-DZ103</f>
        <v>-13</v>
      </c>
      <c r="EC103" s="215">
        <f t="shared" si="386"/>
        <v>0</v>
      </c>
      <c r="ED103" s="216">
        <f t="shared" si="387"/>
        <v>4</v>
      </c>
      <c r="EE103" s="217" t="str">
        <f t="shared" si="388"/>
        <v/>
      </c>
      <c r="EF103" s="218"/>
      <c r="EG103" s="219"/>
      <c r="EH103" s="205">
        <v>12</v>
      </c>
      <c r="EI103" s="220">
        <f t="shared" si="420"/>
        <v>359</v>
      </c>
      <c r="EJ103" s="221">
        <v>336</v>
      </c>
      <c r="EK103" s="207">
        <f t="shared" si="421"/>
        <v>4</v>
      </c>
      <c r="EL103" s="222">
        <f t="shared" si="421"/>
        <v>13</v>
      </c>
      <c r="EM103" s="209"/>
      <c r="EN103" s="210">
        <v>12</v>
      </c>
      <c r="EO103" s="211"/>
      <c r="EP103" s="212">
        <f t="shared" si="389"/>
        <v>4</v>
      </c>
      <c r="EQ103" s="212">
        <f t="shared" si="389"/>
        <v>13</v>
      </c>
      <c r="ER103" s="213">
        <v>5</v>
      </c>
      <c r="ES103" s="214">
        <f>ER85-EQ103</f>
        <v>0</v>
      </c>
      <c r="ET103" s="215">
        <f t="shared" si="390"/>
        <v>1</v>
      </c>
      <c r="EU103" s="216">
        <f t="shared" si="391"/>
        <v>-1</v>
      </c>
      <c r="EV103" s="217">
        <f t="shared" si="392"/>
        <v>2</v>
      </c>
      <c r="EW103" s="218"/>
      <c r="EX103" s="219"/>
      <c r="EY103" s="205">
        <v>12</v>
      </c>
      <c r="EZ103" s="220">
        <f t="shared" si="422"/>
        <v>359</v>
      </c>
      <c r="FA103" s="221">
        <v>336</v>
      </c>
      <c r="FB103" s="207">
        <f t="shared" si="423"/>
        <v>4</v>
      </c>
      <c r="FC103" s="222">
        <f t="shared" si="423"/>
        <v>13</v>
      </c>
      <c r="FD103" s="209"/>
      <c r="FE103" s="210">
        <v>12</v>
      </c>
      <c r="FF103" s="211"/>
      <c r="FG103" s="212">
        <f t="shared" si="393"/>
        <v>4</v>
      </c>
      <c r="FH103" s="212">
        <f t="shared" si="393"/>
        <v>13</v>
      </c>
      <c r="FI103" s="213">
        <v>7</v>
      </c>
      <c r="FJ103" s="214">
        <f>FI85-FH103</f>
        <v>10</v>
      </c>
      <c r="FK103" s="215">
        <f t="shared" si="394"/>
        <v>1</v>
      </c>
      <c r="FL103" s="216">
        <f t="shared" si="395"/>
        <v>-3</v>
      </c>
      <c r="FM103" s="217">
        <f t="shared" si="396"/>
        <v>0</v>
      </c>
      <c r="FN103" s="218"/>
      <c r="FO103" s="219"/>
      <c r="FP103" s="205">
        <v>12</v>
      </c>
      <c r="FQ103" s="220">
        <f t="shared" si="424"/>
        <v>359</v>
      </c>
      <c r="FR103" s="221">
        <v>336</v>
      </c>
      <c r="FS103" s="207">
        <f t="shared" si="425"/>
        <v>4</v>
      </c>
      <c r="FT103" s="222">
        <f t="shared" si="425"/>
        <v>13</v>
      </c>
      <c r="FU103" s="209"/>
      <c r="FV103" s="210">
        <v>12</v>
      </c>
      <c r="FW103" s="211"/>
      <c r="FX103" s="212">
        <f t="shared" si="397"/>
        <v>4</v>
      </c>
      <c r="FY103" s="212">
        <f t="shared" si="397"/>
        <v>13</v>
      </c>
      <c r="FZ103" s="213"/>
      <c r="GA103" s="214">
        <f>FZ85-FY103</f>
        <v>-13</v>
      </c>
      <c r="GB103" s="215">
        <f t="shared" si="398"/>
        <v>0</v>
      </c>
      <c r="GC103" s="216">
        <f t="shared" si="399"/>
        <v>4</v>
      </c>
      <c r="GD103" s="217" t="str">
        <f t="shared" si="400"/>
        <v/>
      </c>
      <c r="GE103" s="218"/>
      <c r="GF103" s="219"/>
      <c r="GG103" s="205">
        <v>12</v>
      </c>
      <c r="GH103" s="220">
        <f t="shared" si="426"/>
        <v>359</v>
      </c>
      <c r="GI103" s="221">
        <v>336</v>
      </c>
      <c r="GJ103" s="207">
        <f t="shared" si="427"/>
        <v>4</v>
      </c>
      <c r="GK103" s="222">
        <f t="shared" si="427"/>
        <v>13</v>
      </c>
      <c r="GL103" s="209"/>
      <c r="GM103" s="210">
        <v>12</v>
      </c>
      <c r="GN103" s="211"/>
      <c r="GO103" s="212">
        <f t="shared" si="401"/>
        <v>4</v>
      </c>
      <c r="GP103" s="212">
        <f t="shared" si="401"/>
        <v>13</v>
      </c>
      <c r="GQ103" s="213"/>
      <c r="GR103" s="214">
        <f>GQ85-GP103</f>
        <v>-13</v>
      </c>
      <c r="GS103" s="215">
        <f t="shared" si="402"/>
        <v>0</v>
      </c>
      <c r="GT103" s="216">
        <f t="shared" si="403"/>
        <v>4</v>
      </c>
      <c r="GU103" s="217" t="str">
        <f t="shared" si="404"/>
        <v/>
      </c>
      <c r="GV103" s="223"/>
      <c r="GW103" s="224"/>
    </row>
    <row r="104" spans="1:205" s="225" customFormat="1" ht="16.149999999999999" customHeight="1">
      <c r="A104" s="204"/>
      <c r="B104" s="205">
        <v>13</v>
      </c>
      <c r="C104" s="206">
        <f t="shared" si="405"/>
        <v>212</v>
      </c>
      <c r="D104" s="206">
        <v>336</v>
      </c>
      <c r="E104" s="207">
        <f t="shared" si="356"/>
        <v>3</v>
      </c>
      <c r="F104" s="208">
        <f t="shared" si="356"/>
        <v>5</v>
      </c>
      <c r="G104" s="209"/>
      <c r="H104" s="210">
        <v>13</v>
      </c>
      <c r="I104" s="211"/>
      <c r="J104" s="212">
        <f t="shared" si="357"/>
        <v>3</v>
      </c>
      <c r="K104" s="212">
        <f t="shared" si="357"/>
        <v>5</v>
      </c>
      <c r="L104" s="213"/>
      <c r="M104" s="214">
        <f>L85-K104</f>
        <v>-5</v>
      </c>
      <c r="N104" s="215">
        <f t="shared" si="358"/>
        <v>0</v>
      </c>
      <c r="O104" s="216">
        <f t="shared" si="359"/>
        <v>3</v>
      </c>
      <c r="P104" s="217" t="str">
        <f t="shared" si="360"/>
        <v/>
      </c>
      <c r="Q104" s="218"/>
      <c r="R104" s="219"/>
      <c r="S104" s="205">
        <v>13</v>
      </c>
      <c r="T104" s="220">
        <f t="shared" si="406"/>
        <v>212</v>
      </c>
      <c r="U104" s="221">
        <v>336</v>
      </c>
      <c r="V104" s="207">
        <f t="shared" si="407"/>
        <v>3</v>
      </c>
      <c r="W104" s="222">
        <f t="shared" si="407"/>
        <v>5</v>
      </c>
      <c r="X104" s="209"/>
      <c r="Y104" s="210">
        <v>13</v>
      </c>
      <c r="Z104" s="211"/>
      <c r="AA104" s="212">
        <f t="shared" si="361"/>
        <v>3</v>
      </c>
      <c r="AB104" s="212">
        <f t="shared" si="361"/>
        <v>5</v>
      </c>
      <c r="AC104" s="213"/>
      <c r="AD104" s="214">
        <f>AC85-AB104</f>
        <v>-5</v>
      </c>
      <c r="AE104" s="215">
        <f t="shared" si="362"/>
        <v>0</v>
      </c>
      <c r="AF104" s="216">
        <f t="shared" si="363"/>
        <v>3</v>
      </c>
      <c r="AG104" s="217" t="str">
        <f t="shared" si="364"/>
        <v/>
      </c>
      <c r="AH104" s="218"/>
      <c r="AI104" s="219"/>
      <c r="AJ104" s="205">
        <v>13</v>
      </c>
      <c r="AK104" s="220">
        <f t="shared" si="408"/>
        <v>212</v>
      </c>
      <c r="AL104" s="221">
        <v>336</v>
      </c>
      <c r="AM104" s="207">
        <f t="shared" si="409"/>
        <v>3</v>
      </c>
      <c r="AN104" s="222">
        <f t="shared" si="409"/>
        <v>5</v>
      </c>
      <c r="AO104" s="209"/>
      <c r="AP104" s="210">
        <v>13</v>
      </c>
      <c r="AQ104" s="211"/>
      <c r="AR104" s="212">
        <f t="shared" si="365"/>
        <v>3</v>
      </c>
      <c r="AS104" s="212">
        <f t="shared" si="365"/>
        <v>5</v>
      </c>
      <c r="AT104" s="213"/>
      <c r="AU104" s="214">
        <f>AT85-AS104</f>
        <v>-5</v>
      </c>
      <c r="AV104" s="215">
        <f t="shared" si="366"/>
        <v>0</v>
      </c>
      <c r="AW104" s="216">
        <f t="shared" si="367"/>
        <v>3</v>
      </c>
      <c r="AX104" s="217" t="str">
        <f t="shared" si="368"/>
        <v/>
      </c>
      <c r="AY104" s="218"/>
      <c r="AZ104" s="219"/>
      <c r="BA104" s="205">
        <v>13</v>
      </c>
      <c r="BB104" s="220">
        <f t="shared" si="410"/>
        <v>212</v>
      </c>
      <c r="BC104" s="221">
        <v>336</v>
      </c>
      <c r="BD104" s="207">
        <f t="shared" si="411"/>
        <v>3</v>
      </c>
      <c r="BE104" s="222">
        <f t="shared" si="411"/>
        <v>5</v>
      </c>
      <c r="BF104" s="209"/>
      <c r="BG104" s="210">
        <v>13</v>
      </c>
      <c r="BH104" s="211"/>
      <c r="BI104" s="212">
        <f t="shared" si="369"/>
        <v>3</v>
      </c>
      <c r="BJ104" s="212">
        <f t="shared" si="369"/>
        <v>5</v>
      </c>
      <c r="BK104" s="213"/>
      <c r="BL104" s="214">
        <f>BK85-BJ104</f>
        <v>-5</v>
      </c>
      <c r="BM104" s="215">
        <f t="shared" si="370"/>
        <v>0</v>
      </c>
      <c r="BN104" s="216">
        <f t="shared" si="371"/>
        <v>3</v>
      </c>
      <c r="BO104" s="217" t="str">
        <f t="shared" si="372"/>
        <v/>
      </c>
      <c r="BP104" s="218"/>
      <c r="BQ104" s="219"/>
      <c r="BR104" s="205">
        <v>13</v>
      </c>
      <c r="BS104" s="220">
        <f t="shared" si="412"/>
        <v>212</v>
      </c>
      <c r="BT104" s="221">
        <v>336</v>
      </c>
      <c r="BU104" s="207">
        <f t="shared" si="413"/>
        <v>3</v>
      </c>
      <c r="BV104" s="222">
        <f t="shared" si="413"/>
        <v>5</v>
      </c>
      <c r="BW104" s="209"/>
      <c r="BX104" s="210">
        <v>13</v>
      </c>
      <c r="BY104" s="211"/>
      <c r="BZ104" s="212">
        <f t="shared" si="373"/>
        <v>3</v>
      </c>
      <c r="CA104" s="212">
        <f t="shared" si="373"/>
        <v>5</v>
      </c>
      <c r="CB104" s="213"/>
      <c r="CC104" s="214">
        <f>CB85-CA104</f>
        <v>-5</v>
      </c>
      <c r="CD104" s="215">
        <f t="shared" si="374"/>
        <v>0</v>
      </c>
      <c r="CE104" s="216">
        <f t="shared" si="375"/>
        <v>3</v>
      </c>
      <c r="CF104" s="217" t="str">
        <f t="shared" si="376"/>
        <v/>
      </c>
      <c r="CG104" s="218"/>
      <c r="CH104" s="219"/>
      <c r="CI104" s="205">
        <v>13</v>
      </c>
      <c r="CJ104" s="220">
        <f t="shared" si="414"/>
        <v>212</v>
      </c>
      <c r="CK104" s="221">
        <v>336</v>
      </c>
      <c r="CL104" s="207">
        <f t="shared" si="415"/>
        <v>3</v>
      </c>
      <c r="CM104" s="222">
        <f t="shared" si="415"/>
        <v>5</v>
      </c>
      <c r="CN104" s="209"/>
      <c r="CO104" s="210">
        <v>13</v>
      </c>
      <c r="CP104" s="211"/>
      <c r="CQ104" s="212">
        <f t="shared" si="377"/>
        <v>3</v>
      </c>
      <c r="CR104" s="212">
        <f t="shared" si="377"/>
        <v>5</v>
      </c>
      <c r="CS104" s="213"/>
      <c r="CT104" s="214">
        <f>CS85-CR104</f>
        <v>-5</v>
      </c>
      <c r="CU104" s="215">
        <f t="shared" si="378"/>
        <v>0</v>
      </c>
      <c r="CV104" s="216">
        <f t="shared" si="379"/>
        <v>3</v>
      </c>
      <c r="CW104" s="217" t="str">
        <f t="shared" si="380"/>
        <v/>
      </c>
      <c r="CX104" s="218"/>
      <c r="CY104" s="219"/>
      <c r="CZ104" s="205">
        <v>13</v>
      </c>
      <c r="DA104" s="220">
        <f t="shared" si="416"/>
        <v>212</v>
      </c>
      <c r="DB104" s="221">
        <v>336</v>
      </c>
      <c r="DC104" s="207">
        <f t="shared" si="417"/>
        <v>3</v>
      </c>
      <c r="DD104" s="222">
        <f t="shared" si="417"/>
        <v>5</v>
      </c>
      <c r="DE104" s="209"/>
      <c r="DF104" s="210">
        <v>13</v>
      </c>
      <c r="DG104" s="211"/>
      <c r="DH104" s="212">
        <f t="shared" si="381"/>
        <v>3</v>
      </c>
      <c r="DI104" s="212">
        <f t="shared" si="381"/>
        <v>5</v>
      </c>
      <c r="DJ104" s="213"/>
      <c r="DK104" s="214">
        <f>DJ85-DI104</f>
        <v>-5</v>
      </c>
      <c r="DL104" s="215">
        <f t="shared" si="382"/>
        <v>0</v>
      </c>
      <c r="DM104" s="216">
        <f t="shared" si="383"/>
        <v>3</v>
      </c>
      <c r="DN104" s="217" t="str">
        <f t="shared" si="384"/>
        <v/>
      </c>
      <c r="DO104" s="218"/>
      <c r="DP104" s="219"/>
      <c r="DQ104" s="205">
        <v>13</v>
      </c>
      <c r="DR104" s="220">
        <f t="shared" si="418"/>
        <v>212</v>
      </c>
      <c r="DS104" s="221">
        <v>336</v>
      </c>
      <c r="DT104" s="207">
        <f t="shared" si="419"/>
        <v>3</v>
      </c>
      <c r="DU104" s="222">
        <f t="shared" si="419"/>
        <v>5</v>
      </c>
      <c r="DV104" s="209"/>
      <c r="DW104" s="210">
        <v>13</v>
      </c>
      <c r="DX104" s="211"/>
      <c r="DY104" s="212">
        <f t="shared" si="385"/>
        <v>3</v>
      </c>
      <c r="DZ104" s="212">
        <f t="shared" si="385"/>
        <v>5</v>
      </c>
      <c r="EA104" s="213"/>
      <c r="EB104" s="214">
        <f>EA85-DZ104</f>
        <v>-5</v>
      </c>
      <c r="EC104" s="215">
        <f t="shared" si="386"/>
        <v>0</v>
      </c>
      <c r="ED104" s="216">
        <f t="shared" si="387"/>
        <v>3</v>
      </c>
      <c r="EE104" s="217" t="str">
        <f t="shared" si="388"/>
        <v/>
      </c>
      <c r="EF104" s="218"/>
      <c r="EG104" s="219"/>
      <c r="EH104" s="205">
        <v>13</v>
      </c>
      <c r="EI104" s="220">
        <f t="shared" si="420"/>
        <v>212</v>
      </c>
      <c r="EJ104" s="221">
        <v>336</v>
      </c>
      <c r="EK104" s="207">
        <f t="shared" si="421"/>
        <v>3</v>
      </c>
      <c r="EL104" s="222">
        <f t="shared" si="421"/>
        <v>5</v>
      </c>
      <c r="EM104" s="209"/>
      <c r="EN104" s="210">
        <v>13</v>
      </c>
      <c r="EO104" s="211"/>
      <c r="EP104" s="212">
        <f t="shared" si="389"/>
        <v>3</v>
      </c>
      <c r="EQ104" s="212">
        <f t="shared" si="389"/>
        <v>5</v>
      </c>
      <c r="ER104" s="213">
        <v>4</v>
      </c>
      <c r="ES104" s="214">
        <f>ER85-EQ104</f>
        <v>8</v>
      </c>
      <c r="ET104" s="215">
        <f t="shared" si="390"/>
        <v>1</v>
      </c>
      <c r="EU104" s="216">
        <f t="shared" si="391"/>
        <v>-1</v>
      </c>
      <c r="EV104" s="217">
        <f t="shared" si="392"/>
        <v>2</v>
      </c>
      <c r="EW104" s="218"/>
      <c r="EX104" s="219"/>
      <c r="EY104" s="205">
        <v>13</v>
      </c>
      <c r="EZ104" s="220">
        <f t="shared" si="422"/>
        <v>212</v>
      </c>
      <c r="FA104" s="221">
        <v>336</v>
      </c>
      <c r="FB104" s="207">
        <f t="shared" si="423"/>
        <v>3</v>
      </c>
      <c r="FC104" s="222">
        <f t="shared" si="423"/>
        <v>5</v>
      </c>
      <c r="FD104" s="209"/>
      <c r="FE104" s="210">
        <v>13</v>
      </c>
      <c r="FF104" s="211"/>
      <c r="FG104" s="212">
        <f t="shared" si="393"/>
        <v>3</v>
      </c>
      <c r="FH104" s="212">
        <f t="shared" si="393"/>
        <v>5</v>
      </c>
      <c r="FI104" s="213">
        <v>5</v>
      </c>
      <c r="FJ104" s="214">
        <f>FI85-FH104</f>
        <v>18</v>
      </c>
      <c r="FK104" s="215">
        <f t="shared" si="394"/>
        <v>2</v>
      </c>
      <c r="FL104" s="216">
        <f t="shared" si="395"/>
        <v>-2</v>
      </c>
      <c r="FM104" s="217">
        <f t="shared" si="396"/>
        <v>2</v>
      </c>
      <c r="FN104" s="218"/>
      <c r="FO104" s="219"/>
      <c r="FP104" s="205">
        <v>13</v>
      </c>
      <c r="FQ104" s="220">
        <f t="shared" si="424"/>
        <v>212</v>
      </c>
      <c r="FR104" s="221">
        <v>336</v>
      </c>
      <c r="FS104" s="207">
        <f t="shared" si="425"/>
        <v>3</v>
      </c>
      <c r="FT104" s="222">
        <f t="shared" si="425"/>
        <v>5</v>
      </c>
      <c r="FU104" s="209"/>
      <c r="FV104" s="210">
        <v>13</v>
      </c>
      <c r="FW104" s="211"/>
      <c r="FX104" s="212">
        <f t="shared" si="397"/>
        <v>3</v>
      </c>
      <c r="FY104" s="212">
        <f t="shared" si="397"/>
        <v>5</v>
      </c>
      <c r="FZ104" s="213"/>
      <c r="GA104" s="214">
        <f>FZ85-FY104</f>
        <v>-5</v>
      </c>
      <c r="GB104" s="215">
        <f t="shared" si="398"/>
        <v>0</v>
      </c>
      <c r="GC104" s="216">
        <f t="shared" si="399"/>
        <v>3</v>
      </c>
      <c r="GD104" s="217" t="str">
        <f t="shared" si="400"/>
        <v/>
      </c>
      <c r="GE104" s="218"/>
      <c r="GF104" s="219"/>
      <c r="GG104" s="205">
        <v>13</v>
      </c>
      <c r="GH104" s="220">
        <f t="shared" si="426"/>
        <v>212</v>
      </c>
      <c r="GI104" s="221">
        <v>336</v>
      </c>
      <c r="GJ104" s="207">
        <f t="shared" si="427"/>
        <v>3</v>
      </c>
      <c r="GK104" s="222">
        <f t="shared" si="427"/>
        <v>5</v>
      </c>
      <c r="GL104" s="209"/>
      <c r="GM104" s="210">
        <v>13</v>
      </c>
      <c r="GN104" s="211"/>
      <c r="GO104" s="212">
        <f t="shared" si="401"/>
        <v>3</v>
      </c>
      <c r="GP104" s="212">
        <f t="shared" si="401"/>
        <v>5</v>
      </c>
      <c r="GQ104" s="213"/>
      <c r="GR104" s="214">
        <f>GQ85-GP104</f>
        <v>-5</v>
      </c>
      <c r="GS104" s="215">
        <f t="shared" si="402"/>
        <v>0</v>
      </c>
      <c r="GT104" s="216">
        <f t="shared" si="403"/>
        <v>3</v>
      </c>
      <c r="GU104" s="217" t="str">
        <f t="shared" si="404"/>
        <v/>
      </c>
      <c r="GV104" s="223"/>
      <c r="GW104" s="224"/>
    </row>
    <row r="105" spans="1:205" s="225" customFormat="1" ht="16.149999999999999" customHeight="1">
      <c r="A105" s="204"/>
      <c r="B105" s="205">
        <v>14</v>
      </c>
      <c r="C105" s="206">
        <f t="shared" si="405"/>
        <v>133</v>
      </c>
      <c r="D105" s="206">
        <v>336</v>
      </c>
      <c r="E105" s="207">
        <f t="shared" si="356"/>
        <v>3</v>
      </c>
      <c r="F105" s="208">
        <f t="shared" si="356"/>
        <v>15</v>
      </c>
      <c r="G105" s="209"/>
      <c r="H105" s="210">
        <v>14</v>
      </c>
      <c r="I105" s="211"/>
      <c r="J105" s="212">
        <f t="shared" si="357"/>
        <v>3</v>
      </c>
      <c r="K105" s="212">
        <f t="shared" si="357"/>
        <v>15</v>
      </c>
      <c r="L105" s="213"/>
      <c r="M105" s="214">
        <f>L85-K105</f>
        <v>-15</v>
      </c>
      <c r="N105" s="215">
        <f t="shared" si="358"/>
        <v>0</v>
      </c>
      <c r="O105" s="216">
        <f t="shared" si="359"/>
        <v>3</v>
      </c>
      <c r="P105" s="217" t="str">
        <f t="shared" si="360"/>
        <v/>
      </c>
      <c r="Q105" s="218"/>
      <c r="R105" s="219"/>
      <c r="S105" s="205">
        <v>14</v>
      </c>
      <c r="T105" s="220">
        <f t="shared" si="406"/>
        <v>133</v>
      </c>
      <c r="U105" s="221">
        <v>336</v>
      </c>
      <c r="V105" s="207">
        <f t="shared" si="407"/>
        <v>3</v>
      </c>
      <c r="W105" s="222">
        <f t="shared" si="407"/>
        <v>15</v>
      </c>
      <c r="X105" s="209"/>
      <c r="Y105" s="210">
        <v>14</v>
      </c>
      <c r="Z105" s="211"/>
      <c r="AA105" s="212">
        <f t="shared" si="361"/>
        <v>3</v>
      </c>
      <c r="AB105" s="212">
        <f t="shared" si="361"/>
        <v>15</v>
      </c>
      <c r="AC105" s="213"/>
      <c r="AD105" s="373">
        <f>AC85-AB105</f>
        <v>-15</v>
      </c>
      <c r="AE105" s="373">
        <f t="shared" si="362"/>
        <v>0</v>
      </c>
      <c r="AF105" s="373">
        <f>AA105-AC105</f>
        <v>3</v>
      </c>
      <c r="AG105" s="217" t="str">
        <f>IF(AC105&lt;1,"",IF((2+AF105+AE105)&gt;-1,(2+AF105+AE105),0))</f>
        <v/>
      </c>
      <c r="AH105" s="218"/>
      <c r="AI105" s="219"/>
      <c r="AJ105" s="205">
        <v>14</v>
      </c>
      <c r="AK105" s="220">
        <f t="shared" si="408"/>
        <v>133</v>
      </c>
      <c r="AL105" s="221">
        <v>336</v>
      </c>
      <c r="AM105" s="207">
        <f t="shared" si="409"/>
        <v>3</v>
      </c>
      <c r="AN105" s="222">
        <f t="shared" si="409"/>
        <v>15</v>
      </c>
      <c r="AO105" s="209"/>
      <c r="AP105" s="210">
        <v>14</v>
      </c>
      <c r="AQ105" s="211"/>
      <c r="AR105" s="212">
        <f t="shared" si="365"/>
        <v>3</v>
      </c>
      <c r="AS105" s="212">
        <f t="shared" si="365"/>
        <v>15</v>
      </c>
      <c r="AT105" s="213"/>
      <c r="AU105" s="214">
        <f>AT85-AS105</f>
        <v>-15</v>
      </c>
      <c r="AV105" s="215">
        <f t="shared" si="366"/>
        <v>0</v>
      </c>
      <c r="AW105" s="216">
        <f t="shared" si="367"/>
        <v>3</v>
      </c>
      <c r="AX105" s="217" t="str">
        <f t="shared" si="368"/>
        <v/>
      </c>
      <c r="AY105" s="218"/>
      <c r="AZ105" s="219"/>
      <c r="BA105" s="205">
        <v>14</v>
      </c>
      <c r="BB105" s="220">
        <f t="shared" si="410"/>
        <v>133</v>
      </c>
      <c r="BC105" s="221">
        <v>336</v>
      </c>
      <c r="BD105" s="207">
        <f t="shared" si="411"/>
        <v>3</v>
      </c>
      <c r="BE105" s="222">
        <f t="shared" si="411"/>
        <v>15</v>
      </c>
      <c r="BF105" s="209"/>
      <c r="BG105" s="210">
        <v>14</v>
      </c>
      <c r="BH105" s="211"/>
      <c r="BI105" s="212">
        <f t="shared" si="369"/>
        <v>3</v>
      </c>
      <c r="BJ105" s="212">
        <f t="shared" si="369"/>
        <v>15</v>
      </c>
      <c r="BK105" s="213"/>
      <c r="BL105" s="214">
        <f>BK85-BJ105</f>
        <v>-15</v>
      </c>
      <c r="BM105" s="215">
        <f t="shared" si="370"/>
        <v>0</v>
      </c>
      <c r="BN105" s="216">
        <f t="shared" si="371"/>
        <v>3</v>
      </c>
      <c r="BO105" s="217" t="str">
        <f t="shared" si="372"/>
        <v/>
      </c>
      <c r="BP105" s="218"/>
      <c r="BQ105" s="219"/>
      <c r="BR105" s="205">
        <v>14</v>
      </c>
      <c r="BS105" s="220">
        <f t="shared" si="412"/>
        <v>133</v>
      </c>
      <c r="BT105" s="221">
        <v>336</v>
      </c>
      <c r="BU105" s="207">
        <f t="shared" si="413"/>
        <v>3</v>
      </c>
      <c r="BV105" s="222">
        <f t="shared" si="413"/>
        <v>15</v>
      </c>
      <c r="BW105" s="209"/>
      <c r="BX105" s="210">
        <v>14</v>
      </c>
      <c r="BY105" s="211"/>
      <c r="BZ105" s="212">
        <f t="shared" si="373"/>
        <v>3</v>
      </c>
      <c r="CA105" s="212">
        <f t="shared" si="373"/>
        <v>15</v>
      </c>
      <c r="CB105" s="213"/>
      <c r="CC105" s="214">
        <f>CB85-CA105</f>
        <v>-15</v>
      </c>
      <c r="CD105" s="215">
        <f t="shared" si="374"/>
        <v>0</v>
      </c>
      <c r="CE105" s="216">
        <f t="shared" si="375"/>
        <v>3</v>
      </c>
      <c r="CF105" s="217" t="str">
        <f t="shared" si="376"/>
        <v/>
      </c>
      <c r="CG105" s="218"/>
      <c r="CH105" s="219"/>
      <c r="CI105" s="205">
        <v>14</v>
      </c>
      <c r="CJ105" s="220">
        <f t="shared" si="414"/>
        <v>133</v>
      </c>
      <c r="CK105" s="221">
        <v>336</v>
      </c>
      <c r="CL105" s="207">
        <f t="shared" si="415"/>
        <v>3</v>
      </c>
      <c r="CM105" s="222">
        <f t="shared" si="415"/>
        <v>15</v>
      </c>
      <c r="CN105" s="209"/>
      <c r="CO105" s="210">
        <v>14</v>
      </c>
      <c r="CP105" s="211"/>
      <c r="CQ105" s="212">
        <f t="shared" si="377"/>
        <v>3</v>
      </c>
      <c r="CR105" s="212">
        <f t="shared" si="377"/>
        <v>15</v>
      </c>
      <c r="CS105" s="213"/>
      <c r="CT105" s="214">
        <f>CS85-CR105</f>
        <v>-15</v>
      </c>
      <c r="CU105" s="215">
        <f t="shared" si="378"/>
        <v>0</v>
      </c>
      <c r="CV105" s="216">
        <f t="shared" si="379"/>
        <v>3</v>
      </c>
      <c r="CW105" s="217" t="str">
        <f t="shared" si="380"/>
        <v/>
      </c>
      <c r="CX105" s="218"/>
      <c r="CY105" s="219"/>
      <c r="CZ105" s="205">
        <v>14</v>
      </c>
      <c r="DA105" s="220">
        <f t="shared" si="416"/>
        <v>133</v>
      </c>
      <c r="DB105" s="221">
        <v>336</v>
      </c>
      <c r="DC105" s="207">
        <f t="shared" si="417"/>
        <v>3</v>
      </c>
      <c r="DD105" s="222">
        <f t="shared" si="417"/>
        <v>15</v>
      </c>
      <c r="DE105" s="209"/>
      <c r="DF105" s="210">
        <v>14</v>
      </c>
      <c r="DG105" s="211"/>
      <c r="DH105" s="212">
        <f t="shared" si="381"/>
        <v>3</v>
      </c>
      <c r="DI105" s="212">
        <f t="shared" si="381"/>
        <v>15</v>
      </c>
      <c r="DJ105" s="213"/>
      <c r="DK105" s="214">
        <f>DJ85-DI105</f>
        <v>-15</v>
      </c>
      <c r="DL105" s="215">
        <f t="shared" si="382"/>
        <v>0</v>
      </c>
      <c r="DM105" s="216">
        <f t="shared" si="383"/>
        <v>3</v>
      </c>
      <c r="DN105" s="217" t="str">
        <f t="shared" si="384"/>
        <v/>
      </c>
      <c r="DO105" s="218"/>
      <c r="DP105" s="219"/>
      <c r="DQ105" s="205">
        <v>14</v>
      </c>
      <c r="DR105" s="220">
        <f t="shared" si="418"/>
        <v>133</v>
      </c>
      <c r="DS105" s="221">
        <v>336</v>
      </c>
      <c r="DT105" s="207">
        <f t="shared" si="419"/>
        <v>3</v>
      </c>
      <c r="DU105" s="222">
        <f t="shared" si="419"/>
        <v>15</v>
      </c>
      <c r="DV105" s="209"/>
      <c r="DW105" s="210">
        <v>14</v>
      </c>
      <c r="DX105" s="211"/>
      <c r="DY105" s="212">
        <f t="shared" si="385"/>
        <v>3</v>
      </c>
      <c r="DZ105" s="212">
        <f t="shared" si="385"/>
        <v>15</v>
      </c>
      <c r="EA105" s="213"/>
      <c r="EB105" s="214">
        <f>EA85-DZ105</f>
        <v>-15</v>
      </c>
      <c r="EC105" s="215">
        <f t="shared" si="386"/>
        <v>0</v>
      </c>
      <c r="ED105" s="216">
        <f t="shared" si="387"/>
        <v>3</v>
      </c>
      <c r="EE105" s="217" t="str">
        <f t="shared" si="388"/>
        <v/>
      </c>
      <c r="EF105" s="218"/>
      <c r="EG105" s="219"/>
      <c r="EH105" s="205">
        <v>14</v>
      </c>
      <c r="EI105" s="220">
        <f t="shared" si="420"/>
        <v>133</v>
      </c>
      <c r="EJ105" s="221">
        <v>336</v>
      </c>
      <c r="EK105" s="207">
        <f t="shared" si="421"/>
        <v>3</v>
      </c>
      <c r="EL105" s="222">
        <f t="shared" si="421"/>
        <v>15</v>
      </c>
      <c r="EM105" s="209"/>
      <c r="EN105" s="210">
        <v>14</v>
      </c>
      <c r="EO105" s="211"/>
      <c r="EP105" s="212">
        <f t="shared" si="389"/>
        <v>3</v>
      </c>
      <c r="EQ105" s="212">
        <f t="shared" si="389"/>
        <v>15</v>
      </c>
      <c r="ER105" s="213">
        <v>8</v>
      </c>
      <c r="ES105" s="214">
        <f>ER85-EQ105</f>
        <v>-2</v>
      </c>
      <c r="ET105" s="215">
        <f t="shared" si="390"/>
        <v>0</v>
      </c>
      <c r="EU105" s="216">
        <f t="shared" si="391"/>
        <v>-5</v>
      </c>
      <c r="EV105" s="217">
        <f t="shared" si="392"/>
        <v>0</v>
      </c>
      <c r="EW105" s="218"/>
      <c r="EX105" s="219"/>
      <c r="EY105" s="205">
        <v>14</v>
      </c>
      <c r="EZ105" s="220">
        <f t="shared" si="422"/>
        <v>133</v>
      </c>
      <c r="FA105" s="221">
        <v>336</v>
      </c>
      <c r="FB105" s="207">
        <f t="shared" si="423"/>
        <v>3</v>
      </c>
      <c r="FC105" s="222">
        <f t="shared" si="423"/>
        <v>15</v>
      </c>
      <c r="FD105" s="209"/>
      <c r="FE105" s="210">
        <v>14</v>
      </c>
      <c r="FF105" s="211"/>
      <c r="FG105" s="212">
        <f t="shared" si="393"/>
        <v>3</v>
      </c>
      <c r="FH105" s="212">
        <f t="shared" si="393"/>
        <v>15</v>
      </c>
      <c r="FI105" s="213">
        <v>5</v>
      </c>
      <c r="FJ105" s="214">
        <f>FI85-FH105</f>
        <v>8</v>
      </c>
      <c r="FK105" s="215">
        <f t="shared" si="394"/>
        <v>1</v>
      </c>
      <c r="FL105" s="216">
        <f t="shared" si="395"/>
        <v>-2</v>
      </c>
      <c r="FM105" s="217">
        <f t="shared" si="396"/>
        <v>1</v>
      </c>
      <c r="FN105" s="218"/>
      <c r="FO105" s="219"/>
      <c r="FP105" s="205">
        <v>14</v>
      </c>
      <c r="FQ105" s="220">
        <f t="shared" si="424"/>
        <v>133</v>
      </c>
      <c r="FR105" s="221">
        <v>336</v>
      </c>
      <c r="FS105" s="207">
        <f t="shared" si="425"/>
        <v>3</v>
      </c>
      <c r="FT105" s="222">
        <f t="shared" si="425"/>
        <v>15</v>
      </c>
      <c r="FU105" s="209"/>
      <c r="FV105" s="210">
        <v>14</v>
      </c>
      <c r="FW105" s="211"/>
      <c r="FX105" s="212">
        <f t="shared" si="397"/>
        <v>3</v>
      </c>
      <c r="FY105" s="212">
        <f t="shared" si="397"/>
        <v>15</v>
      </c>
      <c r="FZ105" s="213"/>
      <c r="GA105" s="214">
        <f>FZ85-FY105</f>
        <v>-15</v>
      </c>
      <c r="GB105" s="215">
        <f t="shared" si="398"/>
        <v>0</v>
      </c>
      <c r="GC105" s="216">
        <f t="shared" si="399"/>
        <v>3</v>
      </c>
      <c r="GD105" s="217" t="str">
        <f t="shared" si="400"/>
        <v/>
      </c>
      <c r="GE105" s="218"/>
      <c r="GF105" s="219"/>
      <c r="GG105" s="205">
        <v>14</v>
      </c>
      <c r="GH105" s="220">
        <f t="shared" si="426"/>
        <v>133</v>
      </c>
      <c r="GI105" s="221">
        <v>336</v>
      </c>
      <c r="GJ105" s="207">
        <f t="shared" si="427"/>
        <v>3</v>
      </c>
      <c r="GK105" s="222">
        <f t="shared" si="427"/>
        <v>15</v>
      </c>
      <c r="GL105" s="209"/>
      <c r="GM105" s="210">
        <v>14</v>
      </c>
      <c r="GN105" s="211"/>
      <c r="GO105" s="212">
        <f t="shared" si="401"/>
        <v>3</v>
      </c>
      <c r="GP105" s="212">
        <f t="shared" si="401"/>
        <v>15</v>
      </c>
      <c r="GQ105" s="213"/>
      <c r="GR105" s="214">
        <f>GQ85-GP105</f>
        <v>-15</v>
      </c>
      <c r="GS105" s="215">
        <f t="shared" si="402"/>
        <v>0</v>
      </c>
      <c r="GT105" s="216">
        <f t="shared" si="403"/>
        <v>3</v>
      </c>
      <c r="GU105" s="217" t="str">
        <f t="shared" si="404"/>
        <v/>
      </c>
      <c r="GV105" s="223"/>
      <c r="GW105" s="224"/>
    </row>
    <row r="106" spans="1:205" s="225" customFormat="1" ht="16.149999999999999" customHeight="1">
      <c r="A106" s="204"/>
      <c r="B106" s="205">
        <v>15</v>
      </c>
      <c r="C106" s="206">
        <f t="shared" si="405"/>
        <v>297</v>
      </c>
      <c r="D106" s="206">
        <v>336</v>
      </c>
      <c r="E106" s="207">
        <f t="shared" si="356"/>
        <v>4</v>
      </c>
      <c r="F106" s="208">
        <f t="shared" si="356"/>
        <v>17</v>
      </c>
      <c r="G106" s="209"/>
      <c r="H106" s="210">
        <v>15</v>
      </c>
      <c r="I106" s="211"/>
      <c r="J106" s="212">
        <f t="shared" si="357"/>
        <v>4</v>
      </c>
      <c r="K106" s="212">
        <f t="shared" si="357"/>
        <v>17</v>
      </c>
      <c r="L106" s="213"/>
      <c r="M106" s="214">
        <f>L85-K106</f>
        <v>-17</v>
      </c>
      <c r="N106" s="215">
        <f t="shared" si="358"/>
        <v>0</v>
      </c>
      <c r="O106" s="216">
        <f t="shared" si="359"/>
        <v>4</v>
      </c>
      <c r="P106" s="217" t="str">
        <f t="shared" si="360"/>
        <v/>
      </c>
      <c r="Q106" s="218"/>
      <c r="R106" s="219"/>
      <c r="S106" s="205">
        <v>15</v>
      </c>
      <c r="T106" s="220">
        <f t="shared" si="406"/>
        <v>297</v>
      </c>
      <c r="U106" s="221">
        <v>336</v>
      </c>
      <c r="V106" s="207">
        <f t="shared" si="407"/>
        <v>4</v>
      </c>
      <c r="W106" s="222">
        <f t="shared" si="407"/>
        <v>17</v>
      </c>
      <c r="X106" s="209"/>
      <c r="Y106" s="210">
        <v>15</v>
      </c>
      <c r="Z106" s="211"/>
      <c r="AA106" s="212">
        <f t="shared" si="361"/>
        <v>4</v>
      </c>
      <c r="AB106" s="212">
        <f t="shared" si="361"/>
        <v>17</v>
      </c>
      <c r="AC106" s="213"/>
      <c r="AD106" s="373">
        <f>AC85-AB106</f>
        <v>-17</v>
      </c>
      <c r="AE106" s="373">
        <f t="shared" si="362"/>
        <v>0</v>
      </c>
      <c r="AF106" s="373">
        <f>AA106-AC106</f>
        <v>4</v>
      </c>
      <c r="AG106" s="217" t="str">
        <f>IF(AC106&lt;1,"",IF((2+AF106+AE106)&gt;-1,(2+AF106+AE106),0))</f>
        <v/>
      </c>
      <c r="AH106" s="218"/>
      <c r="AI106" s="219"/>
      <c r="AJ106" s="205">
        <v>15</v>
      </c>
      <c r="AK106" s="220">
        <f t="shared" si="408"/>
        <v>297</v>
      </c>
      <c r="AL106" s="221">
        <v>336</v>
      </c>
      <c r="AM106" s="207">
        <f t="shared" si="409"/>
        <v>4</v>
      </c>
      <c r="AN106" s="222">
        <f t="shared" si="409"/>
        <v>17</v>
      </c>
      <c r="AO106" s="209"/>
      <c r="AP106" s="210">
        <v>15</v>
      </c>
      <c r="AQ106" s="211"/>
      <c r="AR106" s="212">
        <f t="shared" si="365"/>
        <v>4</v>
      </c>
      <c r="AS106" s="212">
        <f t="shared" si="365"/>
        <v>17</v>
      </c>
      <c r="AT106" s="213"/>
      <c r="AU106" s="214">
        <f>AT85-AS106</f>
        <v>-17</v>
      </c>
      <c r="AV106" s="215">
        <f t="shared" si="366"/>
        <v>0</v>
      </c>
      <c r="AW106" s="216">
        <f t="shared" si="367"/>
        <v>4</v>
      </c>
      <c r="AX106" s="217" t="str">
        <f t="shared" si="368"/>
        <v/>
      </c>
      <c r="AY106" s="218"/>
      <c r="AZ106" s="219"/>
      <c r="BA106" s="205">
        <v>15</v>
      </c>
      <c r="BB106" s="220">
        <f t="shared" si="410"/>
        <v>297</v>
      </c>
      <c r="BC106" s="221">
        <v>336</v>
      </c>
      <c r="BD106" s="207">
        <f t="shared" si="411"/>
        <v>4</v>
      </c>
      <c r="BE106" s="222">
        <f t="shared" si="411"/>
        <v>17</v>
      </c>
      <c r="BF106" s="209"/>
      <c r="BG106" s="210">
        <v>15</v>
      </c>
      <c r="BH106" s="211"/>
      <c r="BI106" s="212">
        <f t="shared" si="369"/>
        <v>4</v>
      </c>
      <c r="BJ106" s="212">
        <f t="shared" si="369"/>
        <v>17</v>
      </c>
      <c r="BK106" s="213"/>
      <c r="BL106" s="214">
        <f>BK85-BJ106</f>
        <v>-17</v>
      </c>
      <c r="BM106" s="215">
        <f t="shared" si="370"/>
        <v>0</v>
      </c>
      <c r="BN106" s="216">
        <f t="shared" si="371"/>
        <v>4</v>
      </c>
      <c r="BO106" s="217" t="str">
        <f t="shared" si="372"/>
        <v/>
      </c>
      <c r="BP106" s="218"/>
      <c r="BQ106" s="219"/>
      <c r="BR106" s="205">
        <v>15</v>
      </c>
      <c r="BS106" s="220">
        <f t="shared" si="412"/>
        <v>297</v>
      </c>
      <c r="BT106" s="221">
        <v>336</v>
      </c>
      <c r="BU106" s="207">
        <f t="shared" si="413"/>
        <v>4</v>
      </c>
      <c r="BV106" s="222">
        <f t="shared" si="413"/>
        <v>17</v>
      </c>
      <c r="BW106" s="209"/>
      <c r="BX106" s="210">
        <v>15</v>
      </c>
      <c r="BY106" s="211"/>
      <c r="BZ106" s="212">
        <f t="shared" si="373"/>
        <v>4</v>
      </c>
      <c r="CA106" s="212">
        <f t="shared" si="373"/>
        <v>17</v>
      </c>
      <c r="CB106" s="213"/>
      <c r="CC106" s="214">
        <f>CB85-CA106</f>
        <v>-17</v>
      </c>
      <c r="CD106" s="215">
        <f t="shared" si="374"/>
        <v>0</v>
      </c>
      <c r="CE106" s="216">
        <f t="shared" si="375"/>
        <v>4</v>
      </c>
      <c r="CF106" s="217" t="str">
        <f t="shared" si="376"/>
        <v/>
      </c>
      <c r="CG106" s="218"/>
      <c r="CH106" s="219"/>
      <c r="CI106" s="205">
        <v>15</v>
      </c>
      <c r="CJ106" s="220">
        <f t="shared" si="414"/>
        <v>297</v>
      </c>
      <c r="CK106" s="221">
        <v>336</v>
      </c>
      <c r="CL106" s="207">
        <f t="shared" si="415"/>
        <v>4</v>
      </c>
      <c r="CM106" s="222">
        <f t="shared" si="415"/>
        <v>17</v>
      </c>
      <c r="CN106" s="209"/>
      <c r="CO106" s="210">
        <v>15</v>
      </c>
      <c r="CP106" s="211"/>
      <c r="CQ106" s="212">
        <f t="shared" si="377"/>
        <v>4</v>
      </c>
      <c r="CR106" s="212">
        <f t="shared" si="377"/>
        <v>17</v>
      </c>
      <c r="CS106" s="213"/>
      <c r="CT106" s="214">
        <f>CS85-CR106</f>
        <v>-17</v>
      </c>
      <c r="CU106" s="215">
        <f t="shared" si="378"/>
        <v>0</v>
      </c>
      <c r="CV106" s="216">
        <f t="shared" si="379"/>
        <v>4</v>
      </c>
      <c r="CW106" s="217" t="str">
        <f t="shared" si="380"/>
        <v/>
      </c>
      <c r="CX106" s="218"/>
      <c r="CY106" s="219"/>
      <c r="CZ106" s="205">
        <v>15</v>
      </c>
      <c r="DA106" s="220">
        <f t="shared" si="416"/>
        <v>297</v>
      </c>
      <c r="DB106" s="221">
        <v>336</v>
      </c>
      <c r="DC106" s="207">
        <f t="shared" si="417"/>
        <v>4</v>
      </c>
      <c r="DD106" s="222">
        <f t="shared" si="417"/>
        <v>17</v>
      </c>
      <c r="DE106" s="209"/>
      <c r="DF106" s="210">
        <v>15</v>
      </c>
      <c r="DG106" s="211"/>
      <c r="DH106" s="212">
        <f t="shared" si="381"/>
        <v>4</v>
      </c>
      <c r="DI106" s="212">
        <f t="shared" si="381"/>
        <v>17</v>
      </c>
      <c r="DJ106" s="213"/>
      <c r="DK106" s="214">
        <f>DJ85-DI106</f>
        <v>-17</v>
      </c>
      <c r="DL106" s="215">
        <f t="shared" si="382"/>
        <v>0</v>
      </c>
      <c r="DM106" s="216">
        <f t="shared" si="383"/>
        <v>4</v>
      </c>
      <c r="DN106" s="217" t="str">
        <f t="shared" si="384"/>
        <v/>
      </c>
      <c r="DO106" s="218"/>
      <c r="DP106" s="219"/>
      <c r="DQ106" s="205">
        <v>15</v>
      </c>
      <c r="DR106" s="220">
        <f t="shared" si="418"/>
        <v>297</v>
      </c>
      <c r="DS106" s="221">
        <v>336</v>
      </c>
      <c r="DT106" s="207">
        <f t="shared" si="419"/>
        <v>4</v>
      </c>
      <c r="DU106" s="222">
        <f t="shared" si="419"/>
        <v>17</v>
      </c>
      <c r="DV106" s="209"/>
      <c r="DW106" s="210">
        <v>15</v>
      </c>
      <c r="DX106" s="211"/>
      <c r="DY106" s="212">
        <f t="shared" si="385"/>
        <v>4</v>
      </c>
      <c r="DZ106" s="212">
        <f t="shared" si="385"/>
        <v>17</v>
      </c>
      <c r="EA106" s="213"/>
      <c r="EB106" s="214">
        <f>EA85-DZ106</f>
        <v>-17</v>
      </c>
      <c r="EC106" s="215">
        <f t="shared" si="386"/>
        <v>0</v>
      </c>
      <c r="ED106" s="216">
        <f t="shared" si="387"/>
        <v>4</v>
      </c>
      <c r="EE106" s="217" t="str">
        <f t="shared" si="388"/>
        <v/>
      </c>
      <c r="EF106" s="218"/>
      <c r="EG106" s="219"/>
      <c r="EH106" s="205">
        <v>15</v>
      </c>
      <c r="EI106" s="220">
        <f t="shared" si="420"/>
        <v>297</v>
      </c>
      <c r="EJ106" s="221">
        <v>336</v>
      </c>
      <c r="EK106" s="207">
        <f t="shared" si="421"/>
        <v>4</v>
      </c>
      <c r="EL106" s="222">
        <f t="shared" si="421"/>
        <v>17</v>
      </c>
      <c r="EM106" s="209"/>
      <c r="EN106" s="210">
        <v>15</v>
      </c>
      <c r="EO106" s="211"/>
      <c r="EP106" s="212">
        <f t="shared" si="389"/>
        <v>4</v>
      </c>
      <c r="EQ106" s="212">
        <f t="shared" si="389"/>
        <v>17</v>
      </c>
      <c r="ER106" s="213">
        <v>5</v>
      </c>
      <c r="ES106" s="214">
        <f>ER85-EQ106</f>
        <v>-4</v>
      </c>
      <c r="ET106" s="215">
        <f t="shared" si="390"/>
        <v>0</v>
      </c>
      <c r="EU106" s="216">
        <f t="shared" si="391"/>
        <v>-1</v>
      </c>
      <c r="EV106" s="217">
        <f t="shared" si="392"/>
        <v>1</v>
      </c>
      <c r="EW106" s="218"/>
      <c r="EX106" s="219"/>
      <c r="EY106" s="205">
        <v>15</v>
      </c>
      <c r="EZ106" s="220">
        <f t="shared" si="422"/>
        <v>297</v>
      </c>
      <c r="FA106" s="221">
        <v>336</v>
      </c>
      <c r="FB106" s="207">
        <f t="shared" si="423"/>
        <v>4</v>
      </c>
      <c r="FC106" s="222">
        <f t="shared" si="423"/>
        <v>17</v>
      </c>
      <c r="FD106" s="209"/>
      <c r="FE106" s="210">
        <v>15</v>
      </c>
      <c r="FF106" s="211"/>
      <c r="FG106" s="212">
        <f t="shared" si="393"/>
        <v>4</v>
      </c>
      <c r="FH106" s="212">
        <f t="shared" si="393"/>
        <v>17</v>
      </c>
      <c r="FI106" s="213">
        <v>6</v>
      </c>
      <c r="FJ106" s="214">
        <f>FI85-FH106</f>
        <v>6</v>
      </c>
      <c r="FK106" s="215">
        <f t="shared" si="394"/>
        <v>1</v>
      </c>
      <c r="FL106" s="216">
        <f t="shared" si="395"/>
        <v>-2</v>
      </c>
      <c r="FM106" s="217">
        <f t="shared" si="396"/>
        <v>1</v>
      </c>
      <c r="FN106" s="218"/>
      <c r="FO106" s="219"/>
      <c r="FP106" s="205">
        <v>15</v>
      </c>
      <c r="FQ106" s="220">
        <f t="shared" si="424"/>
        <v>297</v>
      </c>
      <c r="FR106" s="221">
        <v>336</v>
      </c>
      <c r="FS106" s="207">
        <f t="shared" si="425"/>
        <v>4</v>
      </c>
      <c r="FT106" s="222">
        <f t="shared" si="425"/>
        <v>17</v>
      </c>
      <c r="FU106" s="209"/>
      <c r="FV106" s="210">
        <v>15</v>
      </c>
      <c r="FW106" s="211"/>
      <c r="FX106" s="212">
        <f t="shared" si="397"/>
        <v>4</v>
      </c>
      <c r="FY106" s="212">
        <f t="shared" si="397"/>
        <v>17</v>
      </c>
      <c r="FZ106" s="213"/>
      <c r="GA106" s="214">
        <f>FZ85-FY106</f>
        <v>-17</v>
      </c>
      <c r="GB106" s="215">
        <f t="shared" si="398"/>
        <v>0</v>
      </c>
      <c r="GC106" s="216">
        <f t="shared" si="399"/>
        <v>4</v>
      </c>
      <c r="GD106" s="217" t="str">
        <f t="shared" si="400"/>
        <v/>
      </c>
      <c r="GE106" s="218"/>
      <c r="GF106" s="219"/>
      <c r="GG106" s="205">
        <v>15</v>
      </c>
      <c r="GH106" s="220">
        <f t="shared" si="426"/>
        <v>297</v>
      </c>
      <c r="GI106" s="221">
        <v>336</v>
      </c>
      <c r="GJ106" s="207">
        <f t="shared" si="427"/>
        <v>4</v>
      </c>
      <c r="GK106" s="222">
        <f t="shared" si="427"/>
        <v>17</v>
      </c>
      <c r="GL106" s="209"/>
      <c r="GM106" s="210">
        <v>15</v>
      </c>
      <c r="GN106" s="211"/>
      <c r="GO106" s="212">
        <f t="shared" si="401"/>
        <v>4</v>
      </c>
      <c r="GP106" s="212">
        <f t="shared" si="401"/>
        <v>17</v>
      </c>
      <c r="GQ106" s="213"/>
      <c r="GR106" s="214">
        <f>GQ85-GP106</f>
        <v>-17</v>
      </c>
      <c r="GS106" s="215">
        <f t="shared" si="402"/>
        <v>0</v>
      </c>
      <c r="GT106" s="216">
        <f t="shared" si="403"/>
        <v>4</v>
      </c>
      <c r="GU106" s="217" t="str">
        <f t="shared" si="404"/>
        <v/>
      </c>
      <c r="GV106" s="223"/>
      <c r="GW106" s="224"/>
    </row>
    <row r="107" spans="1:205" s="225" customFormat="1" ht="16.149999999999999" customHeight="1">
      <c r="A107" s="226"/>
      <c r="B107" s="205">
        <v>16</v>
      </c>
      <c r="C107" s="206">
        <f t="shared" si="405"/>
        <v>405</v>
      </c>
      <c r="D107" s="206">
        <v>336</v>
      </c>
      <c r="E107" s="207">
        <f t="shared" si="356"/>
        <v>4</v>
      </c>
      <c r="F107" s="208">
        <f t="shared" si="356"/>
        <v>3</v>
      </c>
      <c r="G107" s="209"/>
      <c r="H107" s="210">
        <v>16</v>
      </c>
      <c r="I107" s="211"/>
      <c r="J107" s="212">
        <f t="shared" si="357"/>
        <v>4</v>
      </c>
      <c r="K107" s="212">
        <f t="shared" si="357"/>
        <v>3</v>
      </c>
      <c r="L107" s="213"/>
      <c r="M107" s="214">
        <f>L85-K107</f>
        <v>-3</v>
      </c>
      <c r="N107" s="215">
        <f t="shared" si="358"/>
        <v>0</v>
      </c>
      <c r="O107" s="216">
        <f t="shared" si="359"/>
        <v>4</v>
      </c>
      <c r="P107" s="217" t="str">
        <f t="shared" si="360"/>
        <v/>
      </c>
      <c r="Q107" s="218"/>
      <c r="R107" s="227"/>
      <c r="S107" s="205">
        <v>16</v>
      </c>
      <c r="T107" s="220">
        <f t="shared" si="406"/>
        <v>405</v>
      </c>
      <c r="U107" s="221">
        <v>336</v>
      </c>
      <c r="V107" s="207">
        <f t="shared" si="407"/>
        <v>4</v>
      </c>
      <c r="W107" s="222">
        <f t="shared" si="407"/>
        <v>3</v>
      </c>
      <c r="X107" s="209"/>
      <c r="Y107" s="210">
        <v>16</v>
      </c>
      <c r="Z107" s="211"/>
      <c r="AA107" s="212">
        <f t="shared" si="361"/>
        <v>4</v>
      </c>
      <c r="AB107" s="212">
        <f t="shared" si="361"/>
        <v>3</v>
      </c>
      <c r="AC107" s="213"/>
      <c r="AD107" s="373">
        <f>AC85-AB107</f>
        <v>-3</v>
      </c>
      <c r="AE107" s="373">
        <f t="shared" si="362"/>
        <v>0</v>
      </c>
      <c r="AF107" s="373">
        <f t="shared" si="363"/>
        <v>4</v>
      </c>
      <c r="AG107" s="217" t="str">
        <f t="shared" si="364"/>
        <v/>
      </c>
      <c r="AH107" s="218"/>
      <c r="AI107" s="227"/>
      <c r="AJ107" s="205">
        <v>16</v>
      </c>
      <c r="AK107" s="220">
        <f t="shared" si="408"/>
        <v>405</v>
      </c>
      <c r="AL107" s="221">
        <v>336</v>
      </c>
      <c r="AM107" s="207">
        <f t="shared" si="409"/>
        <v>4</v>
      </c>
      <c r="AN107" s="222">
        <f t="shared" si="409"/>
        <v>3</v>
      </c>
      <c r="AO107" s="209"/>
      <c r="AP107" s="210">
        <v>16</v>
      </c>
      <c r="AQ107" s="211"/>
      <c r="AR107" s="212">
        <f t="shared" si="365"/>
        <v>4</v>
      </c>
      <c r="AS107" s="212">
        <f t="shared" si="365"/>
        <v>3</v>
      </c>
      <c r="AT107" s="213"/>
      <c r="AU107" s="214">
        <f>AT85-AS107</f>
        <v>-3</v>
      </c>
      <c r="AV107" s="215">
        <f t="shared" si="366"/>
        <v>0</v>
      </c>
      <c r="AW107" s="216">
        <f t="shared" si="367"/>
        <v>4</v>
      </c>
      <c r="AX107" s="217" t="str">
        <f t="shared" si="368"/>
        <v/>
      </c>
      <c r="AY107" s="218"/>
      <c r="AZ107" s="227"/>
      <c r="BA107" s="205">
        <v>16</v>
      </c>
      <c r="BB107" s="220">
        <f t="shared" si="410"/>
        <v>405</v>
      </c>
      <c r="BC107" s="221">
        <v>336</v>
      </c>
      <c r="BD107" s="207">
        <f t="shared" si="411"/>
        <v>4</v>
      </c>
      <c r="BE107" s="222">
        <f t="shared" si="411"/>
        <v>3</v>
      </c>
      <c r="BF107" s="209"/>
      <c r="BG107" s="210">
        <v>16</v>
      </c>
      <c r="BH107" s="211"/>
      <c r="BI107" s="212">
        <f t="shared" si="369"/>
        <v>4</v>
      </c>
      <c r="BJ107" s="212">
        <f t="shared" si="369"/>
        <v>3</v>
      </c>
      <c r="BK107" s="213"/>
      <c r="BL107" s="214">
        <f>BK85-BJ107</f>
        <v>-3</v>
      </c>
      <c r="BM107" s="215">
        <f t="shared" si="370"/>
        <v>0</v>
      </c>
      <c r="BN107" s="216">
        <f t="shared" si="371"/>
        <v>4</v>
      </c>
      <c r="BO107" s="217" t="str">
        <f t="shared" si="372"/>
        <v/>
      </c>
      <c r="BP107" s="218"/>
      <c r="BQ107" s="227"/>
      <c r="BR107" s="205">
        <v>16</v>
      </c>
      <c r="BS107" s="220">
        <f t="shared" si="412"/>
        <v>405</v>
      </c>
      <c r="BT107" s="221">
        <v>336</v>
      </c>
      <c r="BU107" s="207">
        <f t="shared" si="413"/>
        <v>4</v>
      </c>
      <c r="BV107" s="222">
        <f t="shared" si="413"/>
        <v>3</v>
      </c>
      <c r="BW107" s="209"/>
      <c r="BX107" s="210">
        <v>16</v>
      </c>
      <c r="BY107" s="211"/>
      <c r="BZ107" s="212">
        <f t="shared" si="373"/>
        <v>4</v>
      </c>
      <c r="CA107" s="212">
        <f t="shared" si="373"/>
        <v>3</v>
      </c>
      <c r="CB107" s="213"/>
      <c r="CC107" s="214">
        <f>CB85-CA107</f>
        <v>-3</v>
      </c>
      <c r="CD107" s="215">
        <f t="shared" si="374"/>
        <v>0</v>
      </c>
      <c r="CE107" s="216">
        <f t="shared" si="375"/>
        <v>4</v>
      </c>
      <c r="CF107" s="217" t="str">
        <f t="shared" si="376"/>
        <v/>
      </c>
      <c r="CG107" s="218"/>
      <c r="CH107" s="227"/>
      <c r="CI107" s="205">
        <v>16</v>
      </c>
      <c r="CJ107" s="220">
        <f t="shared" si="414"/>
        <v>405</v>
      </c>
      <c r="CK107" s="221">
        <v>336</v>
      </c>
      <c r="CL107" s="207">
        <f t="shared" si="415"/>
        <v>4</v>
      </c>
      <c r="CM107" s="222">
        <f t="shared" si="415"/>
        <v>3</v>
      </c>
      <c r="CN107" s="209"/>
      <c r="CO107" s="210">
        <v>16</v>
      </c>
      <c r="CP107" s="211"/>
      <c r="CQ107" s="212">
        <f t="shared" si="377"/>
        <v>4</v>
      </c>
      <c r="CR107" s="212">
        <f t="shared" si="377"/>
        <v>3</v>
      </c>
      <c r="CS107" s="213"/>
      <c r="CT107" s="214">
        <f>CS85-CR107</f>
        <v>-3</v>
      </c>
      <c r="CU107" s="215">
        <f t="shared" si="378"/>
        <v>0</v>
      </c>
      <c r="CV107" s="216">
        <f t="shared" si="379"/>
        <v>4</v>
      </c>
      <c r="CW107" s="217" t="str">
        <f t="shared" si="380"/>
        <v/>
      </c>
      <c r="CX107" s="218"/>
      <c r="CY107" s="227"/>
      <c r="CZ107" s="205">
        <v>16</v>
      </c>
      <c r="DA107" s="220">
        <f t="shared" si="416"/>
        <v>405</v>
      </c>
      <c r="DB107" s="221">
        <v>336</v>
      </c>
      <c r="DC107" s="207">
        <f t="shared" si="417"/>
        <v>4</v>
      </c>
      <c r="DD107" s="222">
        <f t="shared" si="417"/>
        <v>3</v>
      </c>
      <c r="DE107" s="209"/>
      <c r="DF107" s="210">
        <v>16</v>
      </c>
      <c r="DG107" s="211"/>
      <c r="DH107" s="212">
        <f t="shared" si="381"/>
        <v>4</v>
      </c>
      <c r="DI107" s="212">
        <f t="shared" si="381"/>
        <v>3</v>
      </c>
      <c r="DJ107" s="213"/>
      <c r="DK107" s="214">
        <f>DJ85-DI107</f>
        <v>-3</v>
      </c>
      <c r="DL107" s="215">
        <f t="shared" si="382"/>
        <v>0</v>
      </c>
      <c r="DM107" s="216">
        <f t="shared" si="383"/>
        <v>4</v>
      </c>
      <c r="DN107" s="217" t="str">
        <f t="shared" si="384"/>
        <v/>
      </c>
      <c r="DO107" s="218"/>
      <c r="DP107" s="227"/>
      <c r="DQ107" s="205">
        <v>16</v>
      </c>
      <c r="DR107" s="220">
        <f t="shared" si="418"/>
        <v>405</v>
      </c>
      <c r="DS107" s="221">
        <v>336</v>
      </c>
      <c r="DT107" s="207">
        <f t="shared" si="419"/>
        <v>4</v>
      </c>
      <c r="DU107" s="222">
        <f t="shared" si="419"/>
        <v>3</v>
      </c>
      <c r="DV107" s="209"/>
      <c r="DW107" s="210">
        <v>16</v>
      </c>
      <c r="DX107" s="211"/>
      <c r="DY107" s="212">
        <f t="shared" si="385"/>
        <v>4</v>
      </c>
      <c r="DZ107" s="212">
        <f t="shared" si="385"/>
        <v>3</v>
      </c>
      <c r="EA107" s="213"/>
      <c r="EB107" s="214">
        <f>EA85-DZ107</f>
        <v>-3</v>
      </c>
      <c r="EC107" s="215">
        <f t="shared" si="386"/>
        <v>0</v>
      </c>
      <c r="ED107" s="216">
        <f t="shared" si="387"/>
        <v>4</v>
      </c>
      <c r="EE107" s="217" t="str">
        <f t="shared" si="388"/>
        <v/>
      </c>
      <c r="EF107" s="218"/>
      <c r="EG107" s="227"/>
      <c r="EH107" s="205">
        <v>16</v>
      </c>
      <c r="EI107" s="220">
        <f t="shared" si="420"/>
        <v>405</v>
      </c>
      <c r="EJ107" s="221">
        <v>336</v>
      </c>
      <c r="EK107" s="207">
        <f t="shared" si="421"/>
        <v>4</v>
      </c>
      <c r="EL107" s="222">
        <f t="shared" si="421"/>
        <v>3</v>
      </c>
      <c r="EM107" s="209"/>
      <c r="EN107" s="210">
        <v>16</v>
      </c>
      <c r="EO107" s="211"/>
      <c r="EP107" s="212">
        <f t="shared" si="389"/>
        <v>4</v>
      </c>
      <c r="EQ107" s="212">
        <f t="shared" si="389"/>
        <v>3</v>
      </c>
      <c r="ER107" s="213">
        <v>6</v>
      </c>
      <c r="ES107" s="214">
        <f>ER85-EQ107</f>
        <v>10</v>
      </c>
      <c r="ET107" s="215">
        <f t="shared" si="390"/>
        <v>1</v>
      </c>
      <c r="EU107" s="216">
        <f t="shared" si="391"/>
        <v>-2</v>
      </c>
      <c r="EV107" s="217">
        <f t="shared" si="392"/>
        <v>1</v>
      </c>
      <c r="EW107" s="218"/>
      <c r="EX107" s="227"/>
      <c r="EY107" s="205">
        <v>16</v>
      </c>
      <c r="EZ107" s="220">
        <f t="shared" si="422"/>
        <v>405</v>
      </c>
      <c r="FA107" s="221">
        <v>336</v>
      </c>
      <c r="FB107" s="207">
        <f t="shared" si="423"/>
        <v>4</v>
      </c>
      <c r="FC107" s="222">
        <f t="shared" si="423"/>
        <v>3</v>
      </c>
      <c r="FD107" s="209"/>
      <c r="FE107" s="210">
        <v>16</v>
      </c>
      <c r="FF107" s="211"/>
      <c r="FG107" s="212">
        <f t="shared" si="393"/>
        <v>4</v>
      </c>
      <c r="FH107" s="212">
        <f t="shared" si="393"/>
        <v>3</v>
      </c>
      <c r="FI107" s="213">
        <v>5</v>
      </c>
      <c r="FJ107" s="214">
        <f>FI85-FH107</f>
        <v>20</v>
      </c>
      <c r="FK107" s="215">
        <f t="shared" si="394"/>
        <v>2</v>
      </c>
      <c r="FL107" s="216">
        <f t="shared" si="395"/>
        <v>-1</v>
      </c>
      <c r="FM107" s="217">
        <f t="shared" si="396"/>
        <v>3</v>
      </c>
      <c r="FN107" s="218"/>
      <c r="FO107" s="227"/>
      <c r="FP107" s="205">
        <v>16</v>
      </c>
      <c r="FQ107" s="220">
        <f t="shared" si="424"/>
        <v>405</v>
      </c>
      <c r="FR107" s="221">
        <v>336</v>
      </c>
      <c r="FS107" s="207">
        <f t="shared" si="425"/>
        <v>4</v>
      </c>
      <c r="FT107" s="222">
        <f t="shared" si="425"/>
        <v>3</v>
      </c>
      <c r="FU107" s="209"/>
      <c r="FV107" s="210">
        <v>16</v>
      </c>
      <c r="FW107" s="211"/>
      <c r="FX107" s="212">
        <f t="shared" si="397"/>
        <v>4</v>
      </c>
      <c r="FY107" s="212">
        <f t="shared" si="397"/>
        <v>3</v>
      </c>
      <c r="FZ107" s="213"/>
      <c r="GA107" s="214">
        <f>FZ85-FY107</f>
        <v>-3</v>
      </c>
      <c r="GB107" s="215">
        <f t="shared" si="398"/>
        <v>0</v>
      </c>
      <c r="GC107" s="216">
        <f t="shared" si="399"/>
        <v>4</v>
      </c>
      <c r="GD107" s="217" t="str">
        <f t="shared" si="400"/>
        <v/>
      </c>
      <c r="GE107" s="218"/>
      <c r="GF107" s="227"/>
      <c r="GG107" s="205">
        <v>16</v>
      </c>
      <c r="GH107" s="220">
        <f t="shared" si="426"/>
        <v>405</v>
      </c>
      <c r="GI107" s="221">
        <v>336</v>
      </c>
      <c r="GJ107" s="207">
        <f t="shared" si="427"/>
        <v>4</v>
      </c>
      <c r="GK107" s="222">
        <f t="shared" si="427"/>
        <v>3</v>
      </c>
      <c r="GL107" s="209"/>
      <c r="GM107" s="210">
        <v>16</v>
      </c>
      <c r="GN107" s="211"/>
      <c r="GO107" s="212">
        <f t="shared" si="401"/>
        <v>4</v>
      </c>
      <c r="GP107" s="212">
        <f t="shared" si="401"/>
        <v>3</v>
      </c>
      <c r="GQ107" s="213"/>
      <c r="GR107" s="214">
        <f>GQ85-GP107</f>
        <v>-3</v>
      </c>
      <c r="GS107" s="215">
        <f t="shared" si="402"/>
        <v>0</v>
      </c>
      <c r="GT107" s="216">
        <f t="shared" si="403"/>
        <v>4</v>
      </c>
      <c r="GU107" s="217" t="str">
        <f t="shared" si="404"/>
        <v/>
      </c>
      <c r="GV107" s="223"/>
      <c r="GW107" s="224"/>
    </row>
    <row r="108" spans="1:205" s="225" customFormat="1" ht="16.149999999999999" customHeight="1">
      <c r="A108" s="226"/>
      <c r="B108" s="205">
        <v>17</v>
      </c>
      <c r="C108" s="206">
        <f t="shared" si="405"/>
        <v>337</v>
      </c>
      <c r="D108" s="206">
        <v>336</v>
      </c>
      <c r="E108" s="207">
        <f t="shared" si="356"/>
        <v>4</v>
      </c>
      <c r="F108" s="208">
        <f t="shared" si="356"/>
        <v>7</v>
      </c>
      <c r="G108" s="209"/>
      <c r="H108" s="210">
        <v>17</v>
      </c>
      <c r="I108" s="211"/>
      <c r="J108" s="212">
        <f t="shared" si="357"/>
        <v>4</v>
      </c>
      <c r="K108" s="212">
        <f t="shared" si="357"/>
        <v>7</v>
      </c>
      <c r="L108" s="213"/>
      <c r="M108" s="214">
        <f>L85-K108</f>
        <v>-7</v>
      </c>
      <c r="N108" s="215">
        <f t="shared" si="358"/>
        <v>0</v>
      </c>
      <c r="O108" s="216">
        <f t="shared" si="359"/>
        <v>4</v>
      </c>
      <c r="P108" s="217" t="str">
        <f t="shared" si="360"/>
        <v/>
      </c>
      <c r="Q108" s="218"/>
      <c r="R108" s="227"/>
      <c r="S108" s="205">
        <v>17</v>
      </c>
      <c r="T108" s="220">
        <f t="shared" si="406"/>
        <v>337</v>
      </c>
      <c r="U108" s="221">
        <v>336</v>
      </c>
      <c r="V108" s="207">
        <f t="shared" si="407"/>
        <v>4</v>
      </c>
      <c r="W108" s="222">
        <f t="shared" si="407"/>
        <v>7</v>
      </c>
      <c r="X108" s="209"/>
      <c r="Y108" s="210">
        <v>17</v>
      </c>
      <c r="Z108" s="211"/>
      <c r="AA108" s="212">
        <f t="shared" si="361"/>
        <v>4</v>
      </c>
      <c r="AB108" s="212">
        <f t="shared" si="361"/>
        <v>7</v>
      </c>
      <c r="AC108" s="213"/>
      <c r="AD108" s="373">
        <f>AC85-AB108</f>
        <v>-7</v>
      </c>
      <c r="AE108" s="373">
        <f t="shared" si="362"/>
        <v>0</v>
      </c>
      <c r="AF108" s="373">
        <f t="shared" si="363"/>
        <v>4</v>
      </c>
      <c r="AG108" s="217" t="str">
        <f t="shared" si="364"/>
        <v/>
      </c>
      <c r="AH108" s="218"/>
      <c r="AI108" s="227"/>
      <c r="AJ108" s="205">
        <v>17</v>
      </c>
      <c r="AK108" s="220">
        <f t="shared" si="408"/>
        <v>337</v>
      </c>
      <c r="AL108" s="221">
        <v>336</v>
      </c>
      <c r="AM108" s="207">
        <f t="shared" si="409"/>
        <v>4</v>
      </c>
      <c r="AN108" s="222">
        <f t="shared" si="409"/>
        <v>7</v>
      </c>
      <c r="AO108" s="209"/>
      <c r="AP108" s="210">
        <v>17</v>
      </c>
      <c r="AQ108" s="211"/>
      <c r="AR108" s="212">
        <f t="shared" si="365"/>
        <v>4</v>
      </c>
      <c r="AS108" s="212">
        <f t="shared" si="365"/>
        <v>7</v>
      </c>
      <c r="AT108" s="213"/>
      <c r="AU108" s="214">
        <f>AT85-AS108</f>
        <v>-7</v>
      </c>
      <c r="AV108" s="215">
        <f t="shared" si="366"/>
        <v>0</v>
      </c>
      <c r="AW108" s="216">
        <f t="shared" si="367"/>
        <v>4</v>
      </c>
      <c r="AX108" s="217" t="str">
        <f t="shared" si="368"/>
        <v/>
      </c>
      <c r="AY108" s="218"/>
      <c r="AZ108" s="227"/>
      <c r="BA108" s="205">
        <v>17</v>
      </c>
      <c r="BB108" s="220">
        <f t="shared" si="410"/>
        <v>337</v>
      </c>
      <c r="BC108" s="221">
        <v>336</v>
      </c>
      <c r="BD108" s="207">
        <f t="shared" si="411"/>
        <v>4</v>
      </c>
      <c r="BE108" s="222">
        <f t="shared" si="411"/>
        <v>7</v>
      </c>
      <c r="BF108" s="209"/>
      <c r="BG108" s="210">
        <v>17</v>
      </c>
      <c r="BH108" s="211"/>
      <c r="BI108" s="212">
        <f t="shared" si="369"/>
        <v>4</v>
      </c>
      <c r="BJ108" s="212">
        <f t="shared" si="369"/>
        <v>7</v>
      </c>
      <c r="BK108" s="213"/>
      <c r="BL108" s="214">
        <f>BK85-BJ108</f>
        <v>-7</v>
      </c>
      <c r="BM108" s="215">
        <f t="shared" si="370"/>
        <v>0</v>
      </c>
      <c r="BN108" s="216">
        <f t="shared" si="371"/>
        <v>4</v>
      </c>
      <c r="BO108" s="217" t="str">
        <f t="shared" si="372"/>
        <v/>
      </c>
      <c r="BP108" s="218"/>
      <c r="BQ108" s="227"/>
      <c r="BR108" s="205">
        <v>17</v>
      </c>
      <c r="BS108" s="220">
        <f t="shared" si="412"/>
        <v>337</v>
      </c>
      <c r="BT108" s="221">
        <v>336</v>
      </c>
      <c r="BU108" s="207">
        <f t="shared" si="413"/>
        <v>4</v>
      </c>
      <c r="BV108" s="222">
        <f t="shared" si="413"/>
        <v>7</v>
      </c>
      <c r="BW108" s="209"/>
      <c r="BX108" s="210">
        <v>17</v>
      </c>
      <c r="BY108" s="211"/>
      <c r="BZ108" s="212">
        <f t="shared" si="373"/>
        <v>4</v>
      </c>
      <c r="CA108" s="212">
        <f t="shared" si="373"/>
        <v>7</v>
      </c>
      <c r="CB108" s="213"/>
      <c r="CC108" s="214">
        <f>CB85-CA108</f>
        <v>-7</v>
      </c>
      <c r="CD108" s="215">
        <f t="shared" si="374"/>
        <v>0</v>
      </c>
      <c r="CE108" s="216">
        <f t="shared" si="375"/>
        <v>4</v>
      </c>
      <c r="CF108" s="217" t="str">
        <f t="shared" si="376"/>
        <v/>
      </c>
      <c r="CG108" s="218"/>
      <c r="CH108" s="227"/>
      <c r="CI108" s="205">
        <v>17</v>
      </c>
      <c r="CJ108" s="220">
        <f t="shared" si="414"/>
        <v>337</v>
      </c>
      <c r="CK108" s="221">
        <v>336</v>
      </c>
      <c r="CL108" s="207">
        <f t="shared" si="415"/>
        <v>4</v>
      </c>
      <c r="CM108" s="222">
        <f t="shared" si="415"/>
        <v>7</v>
      </c>
      <c r="CN108" s="209"/>
      <c r="CO108" s="210">
        <v>17</v>
      </c>
      <c r="CP108" s="211"/>
      <c r="CQ108" s="212">
        <f t="shared" si="377"/>
        <v>4</v>
      </c>
      <c r="CR108" s="212">
        <f t="shared" si="377"/>
        <v>7</v>
      </c>
      <c r="CS108" s="213"/>
      <c r="CT108" s="214">
        <f>CS85-CR108</f>
        <v>-7</v>
      </c>
      <c r="CU108" s="215">
        <f t="shared" si="378"/>
        <v>0</v>
      </c>
      <c r="CV108" s="216">
        <f t="shared" si="379"/>
        <v>4</v>
      </c>
      <c r="CW108" s="217" t="str">
        <f t="shared" si="380"/>
        <v/>
      </c>
      <c r="CX108" s="218"/>
      <c r="CY108" s="227"/>
      <c r="CZ108" s="205">
        <v>17</v>
      </c>
      <c r="DA108" s="220">
        <f t="shared" si="416"/>
        <v>337</v>
      </c>
      <c r="DB108" s="221">
        <v>336</v>
      </c>
      <c r="DC108" s="207">
        <f t="shared" si="417"/>
        <v>4</v>
      </c>
      <c r="DD108" s="222">
        <f t="shared" si="417"/>
        <v>7</v>
      </c>
      <c r="DE108" s="209"/>
      <c r="DF108" s="210">
        <v>17</v>
      </c>
      <c r="DG108" s="211"/>
      <c r="DH108" s="212">
        <f t="shared" si="381"/>
        <v>4</v>
      </c>
      <c r="DI108" s="212">
        <f t="shared" si="381"/>
        <v>7</v>
      </c>
      <c r="DJ108" s="213"/>
      <c r="DK108" s="214">
        <f>DJ85-DI108</f>
        <v>-7</v>
      </c>
      <c r="DL108" s="215">
        <f t="shared" si="382"/>
        <v>0</v>
      </c>
      <c r="DM108" s="216">
        <f t="shared" si="383"/>
        <v>4</v>
      </c>
      <c r="DN108" s="217" t="str">
        <f t="shared" si="384"/>
        <v/>
      </c>
      <c r="DO108" s="218"/>
      <c r="DP108" s="227"/>
      <c r="DQ108" s="205">
        <v>17</v>
      </c>
      <c r="DR108" s="220">
        <f t="shared" si="418"/>
        <v>337</v>
      </c>
      <c r="DS108" s="221">
        <v>336</v>
      </c>
      <c r="DT108" s="207">
        <f t="shared" si="419"/>
        <v>4</v>
      </c>
      <c r="DU108" s="222">
        <f t="shared" si="419"/>
        <v>7</v>
      </c>
      <c r="DV108" s="209"/>
      <c r="DW108" s="210">
        <v>17</v>
      </c>
      <c r="DX108" s="211"/>
      <c r="DY108" s="212">
        <f t="shared" si="385"/>
        <v>4</v>
      </c>
      <c r="DZ108" s="212">
        <f t="shared" si="385"/>
        <v>7</v>
      </c>
      <c r="EA108" s="213"/>
      <c r="EB108" s="214">
        <f>EA85-DZ108</f>
        <v>-7</v>
      </c>
      <c r="EC108" s="215">
        <f t="shared" si="386"/>
        <v>0</v>
      </c>
      <c r="ED108" s="216">
        <f t="shared" si="387"/>
        <v>4</v>
      </c>
      <c r="EE108" s="217" t="str">
        <f t="shared" si="388"/>
        <v/>
      </c>
      <c r="EF108" s="218"/>
      <c r="EG108" s="227"/>
      <c r="EH108" s="205">
        <v>17</v>
      </c>
      <c r="EI108" s="220">
        <f t="shared" si="420"/>
        <v>337</v>
      </c>
      <c r="EJ108" s="221">
        <v>336</v>
      </c>
      <c r="EK108" s="207">
        <f t="shared" si="421"/>
        <v>4</v>
      </c>
      <c r="EL108" s="222">
        <f t="shared" si="421"/>
        <v>7</v>
      </c>
      <c r="EM108" s="209"/>
      <c r="EN108" s="210">
        <v>17</v>
      </c>
      <c r="EO108" s="211"/>
      <c r="EP108" s="212">
        <f t="shared" si="389"/>
        <v>4</v>
      </c>
      <c r="EQ108" s="212">
        <f t="shared" si="389"/>
        <v>7</v>
      </c>
      <c r="ER108" s="213">
        <v>6</v>
      </c>
      <c r="ES108" s="214">
        <f>ER85-EQ108</f>
        <v>6</v>
      </c>
      <c r="ET108" s="215">
        <f t="shared" si="390"/>
        <v>1</v>
      </c>
      <c r="EU108" s="216">
        <f t="shared" si="391"/>
        <v>-2</v>
      </c>
      <c r="EV108" s="217">
        <f t="shared" si="392"/>
        <v>1</v>
      </c>
      <c r="EW108" s="218"/>
      <c r="EX108" s="227"/>
      <c r="EY108" s="205">
        <v>17</v>
      </c>
      <c r="EZ108" s="220">
        <f t="shared" si="422"/>
        <v>337</v>
      </c>
      <c r="FA108" s="221">
        <v>336</v>
      </c>
      <c r="FB108" s="207">
        <f t="shared" si="423"/>
        <v>4</v>
      </c>
      <c r="FC108" s="222">
        <f t="shared" si="423"/>
        <v>7</v>
      </c>
      <c r="FD108" s="209"/>
      <c r="FE108" s="210">
        <v>17</v>
      </c>
      <c r="FF108" s="211"/>
      <c r="FG108" s="212">
        <f t="shared" si="393"/>
        <v>4</v>
      </c>
      <c r="FH108" s="212">
        <f t="shared" si="393"/>
        <v>7</v>
      </c>
      <c r="FI108" s="213">
        <v>6</v>
      </c>
      <c r="FJ108" s="214">
        <f>FI85-FH108</f>
        <v>16</v>
      </c>
      <c r="FK108" s="215">
        <f t="shared" si="394"/>
        <v>1</v>
      </c>
      <c r="FL108" s="216">
        <f t="shared" si="395"/>
        <v>-2</v>
      </c>
      <c r="FM108" s="217">
        <f t="shared" si="396"/>
        <v>1</v>
      </c>
      <c r="FN108" s="218"/>
      <c r="FO108" s="227"/>
      <c r="FP108" s="205">
        <v>17</v>
      </c>
      <c r="FQ108" s="220">
        <f t="shared" si="424"/>
        <v>337</v>
      </c>
      <c r="FR108" s="221">
        <v>336</v>
      </c>
      <c r="FS108" s="207">
        <f t="shared" si="425"/>
        <v>4</v>
      </c>
      <c r="FT108" s="222">
        <f t="shared" si="425"/>
        <v>7</v>
      </c>
      <c r="FU108" s="209"/>
      <c r="FV108" s="210">
        <v>17</v>
      </c>
      <c r="FW108" s="211"/>
      <c r="FX108" s="212">
        <f t="shared" si="397"/>
        <v>4</v>
      </c>
      <c r="FY108" s="212">
        <f t="shared" si="397"/>
        <v>7</v>
      </c>
      <c r="FZ108" s="213"/>
      <c r="GA108" s="214">
        <f>FZ85-FY108</f>
        <v>-7</v>
      </c>
      <c r="GB108" s="215">
        <f t="shared" si="398"/>
        <v>0</v>
      </c>
      <c r="GC108" s="216">
        <f t="shared" si="399"/>
        <v>4</v>
      </c>
      <c r="GD108" s="217" t="str">
        <f t="shared" si="400"/>
        <v/>
      </c>
      <c r="GE108" s="218"/>
      <c r="GF108" s="227"/>
      <c r="GG108" s="205">
        <v>17</v>
      </c>
      <c r="GH108" s="220">
        <f t="shared" si="426"/>
        <v>337</v>
      </c>
      <c r="GI108" s="221">
        <v>336</v>
      </c>
      <c r="GJ108" s="207">
        <f t="shared" si="427"/>
        <v>4</v>
      </c>
      <c r="GK108" s="222">
        <f t="shared" si="427"/>
        <v>7</v>
      </c>
      <c r="GL108" s="209"/>
      <c r="GM108" s="210">
        <v>17</v>
      </c>
      <c r="GN108" s="211"/>
      <c r="GO108" s="212">
        <f t="shared" si="401"/>
        <v>4</v>
      </c>
      <c r="GP108" s="212">
        <f t="shared" si="401"/>
        <v>7</v>
      </c>
      <c r="GQ108" s="213"/>
      <c r="GR108" s="214">
        <f>GQ85-GP108</f>
        <v>-7</v>
      </c>
      <c r="GS108" s="215">
        <f t="shared" si="402"/>
        <v>0</v>
      </c>
      <c r="GT108" s="216">
        <f t="shared" si="403"/>
        <v>4</v>
      </c>
      <c r="GU108" s="217" t="str">
        <f t="shared" si="404"/>
        <v/>
      </c>
      <c r="GV108" s="223"/>
      <c r="GW108" s="224"/>
    </row>
    <row r="109" spans="1:205" s="225" customFormat="1" ht="16.149999999999999" customHeight="1">
      <c r="A109" s="204"/>
      <c r="B109" s="205">
        <v>18</v>
      </c>
      <c r="C109" s="206">
        <f t="shared" si="405"/>
        <v>451</v>
      </c>
      <c r="D109" s="206">
        <v>336</v>
      </c>
      <c r="E109" s="207">
        <f t="shared" si="356"/>
        <v>5</v>
      </c>
      <c r="F109" s="208">
        <f t="shared" si="356"/>
        <v>11</v>
      </c>
      <c r="G109" s="209"/>
      <c r="H109" s="210">
        <v>18</v>
      </c>
      <c r="I109" s="211"/>
      <c r="J109" s="212">
        <f t="shared" si="357"/>
        <v>5</v>
      </c>
      <c r="K109" s="212">
        <f t="shared" si="357"/>
        <v>11</v>
      </c>
      <c r="L109" s="213"/>
      <c r="M109" s="214">
        <f>L85-K109</f>
        <v>-11</v>
      </c>
      <c r="N109" s="215">
        <f t="shared" si="358"/>
        <v>0</v>
      </c>
      <c r="O109" s="216">
        <f t="shared" si="359"/>
        <v>5</v>
      </c>
      <c r="P109" s="217" t="str">
        <f t="shared" si="360"/>
        <v/>
      </c>
      <c r="Q109" s="218"/>
      <c r="R109" s="219"/>
      <c r="S109" s="205">
        <v>18</v>
      </c>
      <c r="T109" s="220">
        <f t="shared" si="406"/>
        <v>451</v>
      </c>
      <c r="U109" s="221">
        <v>336</v>
      </c>
      <c r="V109" s="207">
        <f t="shared" si="407"/>
        <v>5</v>
      </c>
      <c r="W109" s="222">
        <f t="shared" si="407"/>
        <v>11</v>
      </c>
      <c r="X109" s="209"/>
      <c r="Y109" s="210">
        <v>18</v>
      </c>
      <c r="Z109" s="211"/>
      <c r="AA109" s="212">
        <f t="shared" si="361"/>
        <v>5</v>
      </c>
      <c r="AB109" s="212">
        <f t="shared" si="361"/>
        <v>11</v>
      </c>
      <c r="AC109" s="213"/>
      <c r="AD109" s="373">
        <f>AC85-AB109</f>
        <v>-11</v>
      </c>
      <c r="AE109" s="373">
        <f t="shared" si="362"/>
        <v>0</v>
      </c>
      <c r="AF109" s="373">
        <f t="shared" si="363"/>
        <v>5</v>
      </c>
      <c r="AG109" s="217" t="str">
        <f t="shared" si="364"/>
        <v/>
      </c>
      <c r="AH109" s="218"/>
      <c r="AI109" s="219"/>
      <c r="AJ109" s="205">
        <v>18</v>
      </c>
      <c r="AK109" s="220">
        <f t="shared" si="408"/>
        <v>451</v>
      </c>
      <c r="AL109" s="221">
        <v>336</v>
      </c>
      <c r="AM109" s="207">
        <f t="shared" si="409"/>
        <v>5</v>
      </c>
      <c r="AN109" s="222">
        <f t="shared" si="409"/>
        <v>11</v>
      </c>
      <c r="AO109" s="209"/>
      <c r="AP109" s="210">
        <v>18</v>
      </c>
      <c r="AQ109" s="211"/>
      <c r="AR109" s="212">
        <f t="shared" si="365"/>
        <v>5</v>
      </c>
      <c r="AS109" s="212">
        <f t="shared" si="365"/>
        <v>11</v>
      </c>
      <c r="AT109" s="213"/>
      <c r="AU109" s="214">
        <f>AT85-AS109</f>
        <v>-11</v>
      </c>
      <c r="AV109" s="215">
        <f t="shared" si="366"/>
        <v>0</v>
      </c>
      <c r="AW109" s="216">
        <f t="shared" si="367"/>
        <v>5</v>
      </c>
      <c r="AX109" s="217" t="str">
        <f t="shared" si="368"/>
        <v/>
      </c>
      <c r="AY109" s="218"/>
      <c r="AZ109" s="219"/>
      <c r="BA109" s="205">
        <v>18</v>
      </c>
      <c r="BB109" s="220">
        <f t="shared" si="410"/>
        <v>451</v>
      </c>
      <c r="BC109" s="221">
        <v>336</v>
      </c>
      <c r="BD109" s="207">
        <f t="shared" si="411"/>
        <v>5</v>
      </c>
      <c r="BE109" s="222">
        <f t="shared" si="411"/>
        <v>11</v>
      </c>
      <c r="BF109" s="209"/>
      <c r="BG109" s="210">
        <v>18</v>
      </c>
      <c r="BH109" s="211"/>
      <c r="BI109" s="212">
        <f t="shared" si="369"/>
        <v>5</v>
      </c>
      <c r="BJ109" s="212">
        <f t="shared" si="369"/>
        <v>11</v>
      </c>
      <c r="BK109" s="213"/>
      <c r="BL109" s="214">
        <f>BK85-BJ109</f>
        <v>-11</v>
      </c>
      <c r="BM109" s="215">
        <f t="shared" si="370"/>
        <v>0</v>
      </c>
      <c r="BN109" s="216">
        <f t="shared" si="371"/>
        <v>5</v>
      </c>
      <c r="BO109" s="217" t="str">
        <f t="shared" si="372"/>
        <v/>
      </c>
      <c r="BP109" s="218"/>
      <c r="BQ109" s="219"/>
      <c r="BR109" s="205">
        <v>18</v>
      </c>
      <c r="BS109" s="220">
        <f t="shared" si="412"/>
        <v>451</v>
      </c>
      <c r="BT109" s="221">
        <v>336</v>
      </c>
      <c r="BU109" s="207">
        <f t="shared" si="413"/>
        <v>5</v>
      </c>
      <c r="BV109" s="222">
        <f t="shared" si="413"/>
        <v>11</v>
      </c>
      <c r="BW109" s="209"/>
      <c r="BX109" s="210">
        <v>18</v>
      </c>
      <c r="BY109" s="211"/>
      <c r="BZ109" s="212">
        <f t="shared" si="373"/>
        <v>5</v>
      </c>
      <c r="CA109" s="212">
        <f t="shared" si="373"/>
        <v>11</v>
      </c>
      <c r="CB109" s="213"/>
      <c r="CC109" s="214">
        <f>CB85-CA109</f>
        <v>-11</v>
      </c>
      <c r="CD109" s="215">
        <f t="shared" si="374"/>
        <v>0</v>
      </c>
      <c r="CE109" s="216">
        <f t="shared" si="375"/>
        <v>5</v>
      </c>
      <c r="CF109" s="217" t="str">
        <f t="shared" si="376"/>
        <v/>
      </c>
      <c r="CG109" s="218"/>
      <c r="CH109" s="219"/>
      <c r="CI109" s="205">
        <v>18</v>
      </c>
      <c r="CJ109" s="220">
        <f t="shared" si="414"/>
        <v>451</v>
      </c>
      <c r="CK109" s="221">
        <v>336</v>
      </c>
      <c r="CL109" s="207">
        <f t="shared" si="415"/>
        <v>5</v>
      </c>
      <c r="CM109" s="222">
        <f t="shared" si="415"/>
        <v>11</v>
      </c>
      <c r="CN109" s="209"/>
      <c r="CO109" s="210">
        <v>18</v>
      </c>
      <c r="CP109" s="211"/>
      <c r="CQ109" s="212">
        <f t="shared" si="377"/>
        <v>5</v>
      </c>
      <c r="CR109" s="212">
        <f t="shared" si="377"/>
        <v>11</v>
      </c>
      <c r="CS109" s="213"/>
      <c r="CT109" s="214">
        <f>CS85-CR109</f>
        <v>-11</v>
      </c>
      <c r="CU109" s="215">
        <f t="shared" si="378"/>
        <v>0</v>
      </c>
      <c r="CV109" s="216">
        <f t="shared" si="379"/>
        <v>5</v>
      </c>
      <c r="CW109" s="217" t="str">
        <f t="shared" si="380"/>
        <v/>
      </c>
      <c r="CX109" s="218"/>
      <c r="CY109" s="219"/>
      <c r="CZ109" s="205">
        <v>18</v>
      </c>
      <c r="DA109" s="220">
        <f t="shared" si="416"/>
        <v>451</v>
      </c>
      <c r="DB109" s="221">
        <v>336</v>
      </c>
      <c r="DC109" s="207">
        <f t="shared" si="417"/>
        <v>5</v>
      </c>
      <c r="DD109" s="222">
        <f t="shared" si="417"/>
        <v>11</v>
      </c>
      <c r="DE109" s="209"/>
      <c r="DF109" s="210">
        <v>18</v>
      </c>
      <c r="DG109" s="211"/>
      <c r="DH109" s="212">
        <f t="shared" si="381"/>
        <v>5</v>
      </c>
      <c r="DI109" s="212">
        <f t="shared" si="381"/>
        <v>11</v>
      </c>
      <c r="DJ109" s="213"/>
      <c r="DK109" s="214">
        <f>DJ85-DI109</f>
        <v>-11</v>
      </c>
      <c r="DL109" s="215">
        <f t="shared" si="382"/>
        <v>0</v>
      </c>
      <c r="DM109" s="216">
        <f t="shared" si="383"/>
        <v>5</v>
      </c>
      <c r="DN109" s="217" t="str">
        <f t="shared" si="384"/>
        <v/>
      </c>
      <c r="DO109" s="218"/>
      <c r="DP109" s="219"/>
      <c r="DQ109" s="205">
        <v>18</v>
      </c>
      <c r="DR109" s="220">
        <f t="shared" si="418"/>
        <v>451</v>
      </c>
      <c r="DS109" s="221">
        <v>336</v>
      </c>
      <c r="DT109" s="207">
        <f t="shared" si="419"/>
        <v>5</v>
      </c>
      <c r="DU109" s="222">
        <f t="shared" si="419"/>
        <v>11</v>
      </c>
      <c r="DV109" s="209"/>
      <c r="DW109" s="210">
        <v>18</v>
      </c>
      <c r="DX109" s="211"/>
      <c r="DY109" s="212">
        <f t="shared" si="385"/>
        <v>5</v>
      </c>
      <c r="DZ109" s="212">
        <f t="shared" si="385"/>
        <v>11</v>
      </c>
      <c r="EA109" s="213"/>
      <c r="EB109" s="214">
        <f>EA85-DZ109</f>
        <v>-11</v>
      </c>
      <c r="EC109" s="215">
        <f t="shared" si="386"/>
        <v>0</v>
      </c>
      <c r="ED109" s="216">
        <f t="shared" si="387"/>
        <v>5</v>
      </c>
      <c r="EE109" s="217" t="str">
        <f t="shared" si="388"/>
        <v/>
      </c>
      <c r="EF109" s="218"/>
      <c r="EG109" s="219"/>
      <c r="EH109" s="205">
        <v>18</v>
      </c>
      <c r="EI109" s="220">
        <f t="shared" si="420"/>
        <v>451</v>
      </c>
      <c r="EJ109" s="221">
        <v>336</v>
      </c>
      <c r="EK109" s="207">
        <f t="shared" si="421"/>
        <v>5</v>
      </c>
      <c r="EL109" s="222">
        <f t="shared" si="421"/>
        <v>11</v>
      </c>
      <c r="EM109" s="209"/>
      <c r="EN109" s="210">
        <v>18</v>
      </c>
      <c r="EO109" s="211"/>
      <c r="EP109" s="212">
        <f t="shared" si="389"/>
        <v>5</v>
      </c>
      <c r="EQ109" s="212">
        <f t="shared" si="389"/>
        <v>11</v>
      </c>
      <c r="ER109" s="213">
        <v>8</v>
      </c>
      <c r="ES109" s="214">
        <f>ER85-EQ109</f>
        <v>2</v>
      </c>
      <c r="ET109" s="215">
        <f t="shared" si="390"/>
        <v>1</v>
      </c>
      <c r="EU109" s="216">
        <f t="shared" si="391"/>
        <v>-3</v>
      </c>
      <c r="EV109" s="217">
        <f t="shared" si="392"/>
        <v>0</v>
      </c>
      <c r="EW109" s="218"/>
      <c r="EX109" s="219"/>
      <c r="EY109" s="205">
        <v>18</v>
      </c>
      <c r="EZ109" s="220">
        <f t="shared" si="422"/>
        <v>451</v>
      </c>
      <c r="FA109" s="221">
        <v>336</v>
      </c>
      <c r="FB109" s="207">
        <f t="shared" si="423"/>
        <v>5</v>
      </c>
      <c r="FC109" s="222">
        <f t="shared" si="423"/>
        <v>11</v>
      </c>
      <c r="FD109" s="209"/>
      <c r="FE109" s="210">
        <v>18</v>
      </c>
      <c r="FF109" s="211"/>
      <c r="FG109" s="212">
        <f t="shared" si="393"/>
        <v>5</v>
      </c>
      <c r="FH109" s="212">
        <f t="shared" si="393"/>
        <v>11</v>
      </c>
      <c r="FI109" s="213">
        <v>8</v>
      </c>
      <c r="FJ109" s="214">
        <f>FI85-FH109</f>
        <v>12</v>
      </c>
      <c r="FK109" s="215">
        <f t="shared" si="394"/>
        <v>1</v>
      </c>
      <c r="FL109" s="216">
        <f t="shared" si="395"/>
        <v>-3</v>
      </c>
      <c r="FM109" s="217">
        <f t="shared" si="396"/>
        <v>0</v>
      </c>
      <c r="FN109" s="218"/>
      <c r="FO109" s="219"/>
      <c r="FP109" s="205">
        <v>18</v>
      </c>
      <c r="FQ109" s="220">
        <f t="shared" si="424"/>
        <v>451</v>
      </c>
      <c r="FR109" s="221">
        <v>336</v>
      </c>
      <c r="FS109" s="207">
        <f t="shared" si="425"/>
        <v>5</v>
      </c>
      <c r="FT109" s="222">
        <f t="shared" si="425"/>
        <v>11</v>
      </c>
      <c r="FU109" s="209"/>
      <c r="FV109" s="210">
        <v>18</v>
      </c>
      <c r="FW109" s="211"/>
      <c r="FX109" s="212">
        <f t="shared" si="397"/>
        <v>5</v>
      </c>
      <c r="FY109" s="212">
        <f t="shared" si="397"/>
        <v>11</v>
      </c>
      <c r="FZ109" s="213"/>
      <c r="GA109" s="214">
        <f>FZ85-FY109</f>
        <v>-11</v>
      </c>
      <c r="GB109" s="215">
        <f t="shared" si="398"/>
        <v>0</v>
      </c>
      <c r="GC109" s="216">
        <f t="shared" si="399"/>
        <v>5</v>
      </c>
      <c r="GD109" s="217" t="str">
        <f t="shared" si="400"/>
        <v/>
      </c>
      <c r="GE109" s="218"/>
      <c r="GF109" s="219"/>
      <c r="GG109" s="205">
        <v>18</v>
      </c>
      <c r="GH109" s="220">
        <f t="shared" si="426"/>
        <v>451</v>
      </c>
      <c r="GI109" s="221">
        <v>336</v>
      </c>
      <c r="GJ109" s="207">
        <f t="shared" si="427"/>
        <v>5</v>
      </c>
      <c r="GK109" s="222">
        <f t="shared" si="427"/>
        <v>11</v>
      </c>
      <c r="GL109" s="209"/>
      <c r="GM109" s="210">
        <v>18</v>
      </c>
      <c r="GN109" s="211"/>
      <c r="GO109" s="212">
        <f t="shared" si="401"/>
        <v>5</v>
      </c>
      <c r="GP109" s="212">
        <f t="shared" si="401"/>
        <v>11</v>
      </c>
      <c r="GQ109" s="213"/>
      <c r="GR109" s="214">
        <f>GQ85-GP109</f>
        <v>-11</v>
      </c>
      <c r="GS109" s="215">
        <f t="shared" si="402"/>
        <v>0</v>
      </c>
      <c r="GT109" s="216">
        <f t="shared" si="403"/>
        <v>5</v>
      </c>
      <c r="GU109" s="217" t="str">
        <f t="shared" si="404"/>
        <v/>
      </c>
      <c r="GV109" s="223"/>
      <c r="GW109" s="224"/>
    </row>
    <row r="110" spans="1:205" s="225" customFormat="1" ht="4.95" customHeight="1" thickBot="1">
      <c r="A110" s="204"/>
      <c r="B110" s="228"/>
      <c r="C110" s="229"/>
      <c r="D110" s="229"/>
      <c r="E110" s="229"/>
      <c r="F110" s="251"/>
      <c r="G110" s="252"/>
      <c r="H110" s="253"/>
      <c r="I110" s="253"/>
      <c r="J110" s="254"/>
      <c r="K110" s="254"/>
      <c r="L110" s="233"/>
      <c r="M110" s="255"/>
      <c r="N110" s="255"/>
      <c r="O110" s="255"/>
      <c r="P110" s="256"/>
      <c r="Q110" s="236"/>
      <c r="R110" s="219"/>
      <c r="S110" s="228"/>
      <c r="T110" s="229"/>
      <c r="U110" s="229"/>
      <c r="V110" s="229"/>
      <c r="W110" s="257"/>
      <c r="X110" s="252"/>
      <c r="Y110" s="253"/>
      <c r="Z110" s="253"/>
      <c r="AA110" s="254"/>
      <c r="AB110" s="254"/>
      <c r="AC110" s="233"/>
      <c r="AD110" s="255"/>
      <c r="AE110" s="255"/>
      <c r="AF110" s="255"/>
      <c r="AG110" s="256"/>
      <c r="AH110" s="236"/>
      <c r="AI110" s="219"/>
      <c r="AJ110" s="228"/>
      <c r="AK110" s="229"/>
      <c r="AL110" s="229"/>
      <c r="AM110" s="229"/>
      <c r="AN110" s="257"/>
      <c r="AO110" s="252"/>
      <c r="AP110" s="253"/>
      <c r="AQ110" s="253"/>
      <c r="AR110" s="254"/>
      <c r="AS110" s="254"/>
      <c r="AT110" s="233"/>
      <c r="AU110" s="255"/>
      <c r="AV110" s="255"/>
      <c r="AW110" s="255"/>
      <c r="AX110" s="256"/>
      <c r="AY110" s="236"/>
      <c r="AZ110" s="219"/>
      <c r="BA110" s="228"/>
      <c r="BB110" s="229"/>
      <c r="BC110" s="229"/>
      <c r="BD110" s="229"/>
      <c r="BE110" s="257"/>
      <c r="BF110" s="252"/>
      <c r="BG110" s="253"/>
      <c r="BH110" s="253"/>
      <c r="BI110" s="254"/>
      <c r="BJ110" s="254"/>
      <c r="BK110" s="233"/>
      <c r="BL110" s="255"/>
      <c r="BM110" s="255"/>
      <c r="BN110" s="255"/>
      <c r="BO110" s="256"/>
      <c r="BP110" s="236"/>
      <c r="BQ110" s="219"/>
      <c r="BR110" s="228"/>
      <c r="BS110" s="229"/>
      <c r="BT110" s="229"/>
      <c r="BU110" s="229"/>
      <c r="BV110" s="257"/>
      <c r="BW110" s="252"/>
      <c r="BX110" s="253"/>
      <c r="BY110" s="253"/>
      <c r="BZ110" s="254"/>
      <c r="CA110" s="254"/>
      <c r="CB110" s="233"/>
      <c r="CC110" s="255"/>
      <c r="CD110" s="255"/>
      <c r="CE110" s="255"/>
      <c r="CF110" s="256"/>
      <c r="CG110" s="236"/>
      <c r="CH110" s="219"/>
      <c r="CI110" s="228"/>
      <c r="CJ110" s="229"/>
      <c r="CK110" s="229"/>
      <c r="CL110" s="229"/>
      <c r="CM110" s="257"/>
      <c r="CN110" s="252"/>
      <c r="CO110" s="253"/>
      <c r="CP110" s="253"/>
      <c r="CQ110" s="254"/>
      <c r="CR110" s="254"/>
      <c r="CS110" s="233"/>
      <c r="CT110" s="255"/>
      <c r="CU110" s="255"/>
      <c r="CV110" s="255"/>
      <c r="CW110" s="256"/>
      <c r="CX110" s="236"/>
      <c r="CY110" s="219"/>
      <c r="CZ110" s="228"/>
      <c r="DA110" s="229"/>
      <c r="DB110" s="229"/>
      <c r="DC110" s="229"/>
      <c r="DD110" s="257"/>
      <c r="DE110" s="252"/>
      <c r="DF110" s="253"/>
      <c r="DG110" s="253"/>
      <c r="DH110" s="254"/>
      <c r="DI110" s="254"/>
      <c r="DJ110" s="233"/>
      <c r="DK110" s="255"/>
      <c r="DL110" s="255"/>
      <c r="DM110" s="255"/>
      <c r="DN110" s="256"/>
      <c r="DO110" s="236"/>
      <c r="DP110" s="219"/>
      <c r="DQ110" s="228"/>
      <c r="DR110" s="229"/>
      <c r="DS110" s="229"/>
      <c r="DT110" s="229"/>
      <c r="DU110" s="257"/>
      <c r="DV110" s="252"/>
      <c r="DW110" s="253"/>
      <c r="DX110" s="253"/>
      <c r="DY110" s="254"/>
      <c r="DZ110" s="254"/>
      <c r="EA110" s="233"/>
      <c r="EB110" s="255"/>
      <c r="EC110" s="255"/>
      <c r="ED110" s="255"/>
      <c r="EE110" s="256"/>
      <c r="EF110" s="236"/>
      <c r="EG110" s="219"/>
      <c r="EH110" s="228"/>
      <c r="EI110" s="229"/>
      <c r="EJ110" s="229"/>
      <c r="EK110" s="229"/>
      <c r="EL110" s="257"/>
      <c r="EM110" s="252"/>
      <c r="EN110" s="253"/>
      <c r="EO110" s="253"/>
      <c r="EP110" s="254"/>
      <c r="EQ110" s="254"/>
      <c r="ER110" s="233"/>
      <c r="ES110" s="255"/>
      <c r="ET110" s="255"/>
      <c r="EU110" s="255"/>
      <c r="EV110" s="256"/>
      <c r="EW110" s="236"/>
      <c r="EX110" s="219"/>
      <c r="EY110" s="228"/>
      <c r="EZ110" s="229"/>
      <c r="FA110" s="229"/>
      <c r="FB110" s="229"/>
      <c r="FC110" s="257"/>
      <c r="FD110" s="252"/>
      <c r="FE110" s="253"/>
      <c r="FF110" s="253"/>
      <c r="FG110" s="254"/>
      <c r="FH110" s="254"/>
      <c r="FI110" s="233"/>
      <c r="FJ110" s="255"/>
      <c r="FK110" s="255"/>
      <c r="FL110" s="255"/>
      <c r="FM110" s="256"/>
      <c r="FN110" s="236"/>
      <c r="FO110" s="219"/>
      <c r="FP110" s="228"/>
      <c r="FQ110" s="229"/>
      <c r="FR110" s="229"/>
      <c r="FS110" s="229"/>
      <c r="FT110" s="257"/>
      <c r="FU110" s="252"/>
      <c r="FV110" s="253"/>
      <c r="FW110" s="253"/>
      <c r="FX110" s="254"/>
      <c r="FY110" s="254"/>
      <c r="FZ110" s="233"/>
      <c r="GA110" s="255"/>
      <c r="GB110" s="255"/>
      <c r="GC110" s="255"/>
      <c r="GD110" s="256"/>
      <c r="GE110" s="236"/>
      <c r="GF110" s="219"/>
      <c r="GG110" s="228"/>
      <c r="GH110" s="229"/>
      <c r="GI110" s="229"/>
      <c r="GJ110" s="229"/>
      <c r="GK110" s="257"/>
      <c r="GL110" s="252"/>
      <c r="GM110" s="253"/>
      <c r="GN110" s="253"/>
      <c r="GO110" s="254"/>
      <c r="GP110" s="254"/>
      <c r="GQ110" s="233"/>
      <c r="GR110" s="255"/>
      <c r="GS110" s="255"/>
      <c r="GT110" s="255"/>
      <c r="GU110" s="256"/>
      <c r="GV110" s="223"/>
      <c r="GW110" s="224"/>
    </row>
    <row r="111" spans="1:205" s="225" customFormat="1" ht="18" customHeight="1" thickBot="1">
      <c r="A111" s="204"/>
      <c r="B111" s="205" t="s">
        <v>95</v>
      </c>
      <c r="C111" s="238">
        <f>SUM(C101:C109)</f>
        <v>2932</v>
      </c>
      <c r="D111" s="238">
        <f>SUM(D101:D109)</f>
        <v>3024</v>
      </c>
      <c r="E111" s="239">
        <f>SUM(E101:E109)</f>
        <v>35</v>
      </c>
      <c r="F111" s="240" t="s">
        <v>95</v>
      </c>
      <c r="G111" s="252"/>
      <c r="H111" s="241" t="s">
        <v>96</v>
      </c>
      <c r="I111" s="211"/>
      <c r="J111" s="258"/>
      <c r="K111" s="258"/>
      <c r="L111" s="259">
        <f>SUM(L101:L109)</f>
        <v>0</v>
      </c>
      <c r="M111" s="260"/>
      <c r="N111" s="261"/>
      <c r="O111" s="262"/>
      <c r="P111" s="259">
        <f>SUM(P101:P110)</f>
        <v>0</v>
      </c>
      <c r="Q111" s="263"/>
      <c r="R111" s="219"/>
      <c r="S111" s="205" t="s">
        <v>95</v>
      </c>
      <c r="T111" s="246">
        <f>SUM(T101:T109)</f>
        <v>2932</v>
      </c>
      <c r="U111" s="238">
        <f>SUM(U101:U109)</f>
        <v>3024</v>
      </c>
      <c r="V111" s="239">
        <f>SUM(V101:V109)</f>
        <v>35</v>
      </c>
      <c r="W111" s="247" t="s">
        <v>95</v>
      </c>
      <c r="X111" s="252"/>
      <c r="Y111" s="241" t="s">
        <v>96</v>
      </c>
      <c r="Z111" s="211"/>
      <c r="AA111" s="258"/>
      <c r="AB111" s="258"/>
      <c r="AC111" s="259">
        <f>SUM(AC101:AC109)</f>
        <v>0</v>
      </c>
      <c r="AD111" s="260"/>
      <c r="AE111" s="261"/>
      <c r="AF111" s="262"/>
      <c r="AG111" s="259">
        <f>SUM(AG101:AG110)</f>
        <v>0</v>
      </c>
      <c r="AH111" s="263"/>
      <c r="AI111" s="219"/>
      <c r="AJ111" s="205" t="s">
        <v>95</v>
      </c>
      <c r="AK111" s="246">
        <f>SUM(AK101:AK109)</f>
        <v>2932</v>
      </c>
      <c r="AL111" s="238">
        <f>SUM(AL101:AL109)</f>
        <v>3024</v>
      </c>
      <c r="AM111" s="239">
        <f>SUM(AM101:AM109)</f>
        <v>35</v>
      </c>
      <c r="AN111" s="247" t="s">
        <v>95</v>
      </c>
      <c r="AO111" s="252"/>
      <c r="AP111" s="241" t="s">
        <v>96</v>
      </c>
      <c r="AQ111" s="211"/>
      <c r="AR111" s="258"/>
      <c r="AS111" s="258"/>
      <c r="AT111" s="259">
        <f>SUM(AT101:AT109)</f>
        <v>0</v>
      </c>
      <c r="AU111" s="260"/>
      <c r="AV111" s="261"/>
      <c r="AW111" s="262"/>
      <c r="AX111" s="259">
        <f>SUM(AX101:AX110)</f>
        <v>0</v>
      </c>
      <c r="AY111" s="263"/>
      <c r="AZ111" s="219"/>
      <c r="BA111" s="205" t="s">
        <v>95</v>
      </c>
      <c r="BB111" s="246">
        <f>SUM(BB101:BB109)</f>
        <v>2932</v>
      </c>
      <c r="BC111" s="238">
        <f>SUM(BC101:BC109)</f>
        <v>3024</v>
      </c>
      <c r="BD111" s="239">
        <f>SUM(BD101:BD109)</f>
        <v>35</v>
      </c>
      <c r="BE111" s="247" t="s">
        <v>95</v>
      </c>
      <c r="BF111" s="252"/>
      <c r="BG111" s="241" t="s">
        <v>96</v>
      </c>
      <c r="BH111" s="211"/>
      <c r="BI111" s="258"/>
      <c r="BJ111" s="258"/>
      <c r="BK111" s="259">
        <f>SUM(BK101:BK109)</f>
        <v>0</v>
      </c>
      <c r="BL111" s="260"/>
      <c r="BM111" s="261"/>
      <c r="BN111" s="262"/>
      <c r="BO111" s="259">
        <f>SUM(BO101:BO110)</f>
        <v>0</v>
      </c>
      <c r="BP111" s="263"/>
      <c r="BQ111" s="219"/>
      <c r="BR111" s="205" t="s">
        <v>95</v>
      </c>
      <c r="BS111" s="246">
        <f>SUM(BS101:BS109)</f>
        <v>2932</v>
      </c>
      <c r="BT111" s="238">
        <f>SUM(BT101:BT109)</f>
        <v>3024</v>
      </c>
      <c r="BU111" s="239">
        <f>SUM(BU101:BU109)</f>
        <v>35</v>
      </c>
      <c r="BV111" s="247" t="s">
        <v>95</v>
      </c>
      <c r="BW111" s="252"/>
      <c r="BX111" s="241" t="s">
        <v>96</v>
      </c>
      <c r="BY111" s="211"/>
      <c r="BZ111" s="258"/>
      <c r="CA111" s="258"/>
      <c r="CB111" s="259">
        <f>SUM(CB101:CB109)</f>
        <v>0</v>
      </c>
      <c r="CC111" s="260"/>
      <c r="CD111" s="261"/>
      <c r="CE111" s="262"/>
      <c r="CF111" s="259">
        <f>SUM(CF101:CF110)</f>
        <v>0</v>
      </c>
      <c r="CG111" s="263"/>
      <c r="CH111" s="219"/>
      <c r="CI111" s="205" t="s">
        <v>95</v>
      </c>
      <c r="CJ111" s="246">
        <f>SUM(CJ101:CJ109)</f>
        <v>2932</v>
      </c>
      <c r="CK111" s="238">
        <f>SUM(CK101:CK109)</f>
        <v>3024</v>
      </c>
      <c r="CL111" s="239">
        <f>SUM(CL101:CL109)</f>
        <v>35</v>
      </c>
      <c r="CM111" s="247" t="s">
        <v>95</v>
      </c>
      <c r="CN111" s="252"/>
      <c r="CO111" s="241" t="s">
        <v>96</v>
      </c>
      <c r="CP111" s="211"/>
      <c r="CQ111" s="258"/>
      <c r="CR111" s="258"/>
      <c r="CS111" s="259">
        <f>SUM(CS101:CS109)</f>
        <v>0</v>
      </c>
      <c r="CT111" s="260"/>
      <c r="CU111" s="261"/>
      <c r="CV111" s="262"/>
      <c r="CW111" s="259">
        <f>SUM(CW101:CW110)</f>
        <v>0</v>
      </c>
      <c r="CX111" s="263"/>
      <c r="CY111" s="219"/>
      <c r="CZ111" s="205" t="s">
        <v>95</v>
      </c>
      <c r="DA111" s="246">
        <f>SUM(DA101:DA109)</f>
        <v>2932</v>
      </c>
      <c r="DB111" s="238">
        <f>SUM(DB101:DB109)</f>
        <v>3024</v>
      </c>
      <c r="DC111" s="239">
        <f>SUM(DC101:DC109)</f>
        <v>35</v>
      </c>
      <c r="DD111" s="247" t="s">
        <v>95</v>
      </c>
      <c r="DE111" s="252"/>
      <c r="DF111" s="241" t="s">
        <v>96</v>
      </c>
      <c r="DG111" s="211"/>
      <c r="DH111" s="258"/>
      <c r="DI111" s="258"/>
      <c r="DJ111" s="259">
        <f>SUM(DJ101:DJ109)</f>
        <v>0</v>
      </c>
      <c r="DK111" s="260"/>
      <c r="DL111" s="261"/>
      <c r="DM111" s="262"/>
      <c r="DN111" s="259">
        <f>SUM(DN101:DN110)</f>
        <v>0</v>
      </c>
      <c r="DO111" s="263"/>
      <c r="DP111" s="219"/>
      <c r="DQ111" s="205" t="s">
        <v>95</v>
      </c>
      <c r="DR111" s="246">
        <f>SUM(DR101:DR109)</f>
        <v>2932</v>
      </c>
      <c r="DS111" s="238">
        <f>SUM(DS101:DS109)</f>
        <v>3024</v>
      </c>
      <c r="DT111" s="239">
        <f>SUM(DT101:DT109)</f>
        <v>35</v>
      </c>
      <c r="DU111" s="247" t="s">
        <v>95</v>
      </c>
      <c r="DV111" s="252"/>
      <c r="DW111" s="241" t="s">
        <v>96</v>
      </c>
      <c r="DX111" s="211"/>
      <c r="DY111" s="258"/>
      <c r="DZ111" s="258"/>
      <c r="EA111" s="259">
        <f>SUM(EA101:EA109)</f>
        <v>0</v>
      </c>
      <c r="EB111" s="260"/>
      <c r="EC111" s="261"/>
      <c r="ED111" s="262"/>
      <c r="EE111" s="259">
        <f>SUM(EE101:EE110)</f>
        <v>0</v>
      </c>
      <c r="EF111" s="263"/>
      <c r="EG111" s="219"/>
      <c r="EH111" s="205" t="s">
        <v>95</v>
      </c>
      <c r="EI111" s="246">
        <f>SUM(EI101:EI109)</f>
        <v>2932</v>
      </c>
      <c r="EJ111" s="238">
        <f>SUM(EJ101:EJ109)</f>
        <v>3024</v>
      </c>
      <c r="EK111" s="239">
        <f>SUM(EK101:EK109)</f>
        <v>35</v>
      </c>
      <c r="EL111" s="247" t="s">
        <v>95</v>
      </c>
      <c r="EM111" s="252"/>
      <c r="EN111" s="241" t="s">
        <v>96</v>
      </c>
      <c r="EO111" s="211"/>
      <c r="EP111" s="258"/>
      <c r="EQ111" s="258"/>
      <c r="ER111" s="259">
        <f>SUM(ER101:ER109)</f>
        <v>54</v>
      </c>
      <c r="ES111" s="260"/>
      <c r="ET111" s="261"/>
      <c r="EU111" s="262"/>
      <c r="EV111" s="259">
        <f>SUM(EV101:EV110)</f>
        <v>9</v>
      </c>
      <c r="EW111" s="263"/>
      <c r="EX111" s="219"/>
      <c r="EY111" s="205" t="s">
        <v>95</v>
      </c>
      <c r="EZ111" s="246">
        <f>SUM(EZ101:EZ109)</f>
        <v>2932</v>
      </c>
      <c r="FA111" s="238">
        <f>SUM(FA101:FA109)</f>
        <v>3024</v>
      </c>
      <c r="FB111" s="239">
        <f>SUM(FB101:FB109)</f>
        <v>35</v>
      </c>
      <c r="FC111" s="247" t="s">
        <v>95</v>
      </c>
      <c r="FD111" s="252"/>
      <c r="FE111" s="241" t="s">
        <v>96</v>
      </c>
      <c r="FF111" s="211"/>
      <c r="FG111" s="258"/>
      <c r="FH111" s="258"/>
      <c r="FI111" s="259">
        <f>SUM(FI101:FI109)</f>
        <v>53</v>
      </c>
      <c r="FJ111" s="260"/>
      <c r="FK111" s="261"/>
      <c r="FL111" s="262"/>
      <c r="FM111" s="259">
        <f>SUM(FM101:FM110)</f>
        <v>12</v>
      </c>
      <c r="FN111" s="263"/>
      <c r="FO111" s="219"/>
      <c r="FP111" s="205" t="s">
        <v>95</v>
      </c>
      <c r="FQ111" s="246">
        <f>SUM(FQ101:FQ109)</f>
        <v>2932</v>
      </c>
      <c r="FR111" s="238">
        <f>SUM(FR101:FR109)</f>
        <v>3024</v>
      </c>
      <c r="FS111" s="239">
        <f>SUM(FS101:FS109)</f>
        <v>35</v>
      </c>
      <c r="FT111" s="247" t="s">
        <v>95</v>
      </c>
      <c r="FU111" s="252"/>
      <c r="FV111" s="241" t="s">
        <v>96</v>
      </c>
      <c r="FW111" s="211"/>
      <c r="FX111" s="258"/>
      <c r="FY111" s="258"/>
      <c r="FZ111" s="259">
        <f>SUM(FZ101:FZ109)</f>
        <v>0</v>
      </c>
      <c r="GA111" s="260"/>
      <c r="GB111" s="261"/>
      <c r="GC111" s="262"/>
      <c r="GD111" s="259">
        <f>SUM(GD101:GD110)</f>
        <v>0</v>
      </c>
      <c r="GE111" s="263"/>
      <c r="GF111" s="219"/>
      <c r="GG111" s="205" t="s">
        <v>95</v>
      </c>
      <c r="GH111" s="246">
        <f>SUM(GH101:GH109)</f>
        <v>2932</v>
      </c>
      <c r="GI111" s="238">
        <f>SUM(GI101:GI109)</f>
        <v>3024</v>
      </c>
      <c r="GJ111" s="239">
        <f>SUM(GJ101:GJ109)</f>
        <v>35</v>
      </c>
      <c r="GK111" s="247" t="s">
        <v>95</v>
      </c>
      <c r="GL111" s="252"/>
      <c r="GM111" s="241" t="s">
        <v>96</v>
      </c>
      <c r="GN111" s="211"/>
      <c r="GO111" s="258"/>
      <c r="GP111" s="258"/>
      <c r="GQ111" s="259">
        <f>SUM(GQ101:GQ109)</f>
        <v>0</v>
      </c>
      <c r="GR111" s="260"/>
      <c r="GS111" s="261"/>
      <c r="GT111" s="262"/>
      <c r="GU111" s="259">
        <f>SUM(GU101:GU110)</f>
        <v>0</v>
      </c>
      <c r="GV111" s="264"/>
      <c r="GW111" s="224"/>
    </row>
    <row r="112" spans="1:205" s="225" customFormat="1" ht="4.95" customHeight="1" thickBot="1">
      <c r="A112" s="204"/>
      <c r="B112" s="228"/>
      <c r="C112" s="229"/>
      <c r="D112" s="229"/>
      <c r="E112" s="229"/>
      <c r="F112" s="265"/>
      <c r="G112" s="252"/>
      <c r="H112" s="253"/>
      <c r="I112" s="253"/>
      <c r="J112" s="254"/>
      <c r="K112" s="254"/>
      <c r="L112" s="266"/>
      <c r="M112" s="267"/>
      <c r="N112" s="267"/>
      <c r="O112" s="267"/>
      <c r="P112" s="268"/>
      <c r="Q112" s="269"/>
      <c r="R112" s="219"/>
      <c r="S112" s="228"/>
      <c r="T112" s="229"/>
      <c r="U112" s="229"/>
      <c r="V112" s="229"/>
      <c r="W112" s="229"/>
      <c r="X112" s="252"/>
      <c r="Y112" s="253"/>
      <c r="Z112" s="253"/>
      <c r="AA112" s="254"/>
      <c r="AB112" s="254"/>
      <c r="AC112" s="266"/>
      <c r="AD112" s="267"/>
      <c r="AE112" s="267"/>
      <c r="AF112" s="267"/>
      <c r="AG112" s="268"/>
      <c r="AH112" s="269"/>
      <c r="AI112" s="219"/>
      <c r="AJ112" s="228"/>
      <c r="AK112" s="229"/>
      <c r="AL112" s="229"/>
      <c r="AM112" s="229"/>
      <c r="AN112" s="229"/>
      <c r="AO112" s="252"/>
      <c r="AP112" s="253"/>
      <c r="AQ112" s="253"/>
      <c r="AR112" s="254"/>
      <c r="AS112" s="254"/>
      <c r="AT112" s="266"/>
      <c r="AU112" s="267"/>
      <c r="AV112" s="267"/>
      <c r="AW112" s="267"/>
      <c r="AX112" s="268"/>
      <c r="AY112" s="269"/>
      <c r="AZ112" s="219"/>
      <c r="BA112" s="228"/>
      <c r="BB112" s="229"/>
      <c r="BC112" s="229"/>
      <c r="BD112" s="229"/>
      <c r="BE112" s="229"/>
      <c r="BF112" s="252"/>
      <c r="BG112" s="253"/>
      <c r="BH112" s="253"/>
      <c r="BI112" s="254"/>
      <c r="BJ112" s="254"/>
      <c r="BK112" s="266"/>
      <c r="BL112" s="267"/>
      <c r="BM112" s="267"/>
      <c r="BN112" s="267"/>
      <c r="BO112" s="268"/>
      <c r="BP112" s="269"/>
      <c r="BQ112" s="219"/>
      <c r="BR112" s="228"/>
      <c r="BS112" s="229"/>
      <c r="BT112" s="229"/>
      <c r="BU112" s="229"/>
      <c r="BV112" s="229"/>
      <c r="BW112" s="252"/>
      <c r="BX112" s="253"/>
      <c r="BY112" s="253"/>
      <c r="BZ112" s="254"/>
      <c r="CA112" s="254"/>
      <c r="CB112" s="266"/>
      <c r="CC112" s="267"/>
      <c r="CD112" s="267"/>
      <c r="CE112" s="267"/>
      <c r="CF112" s="268"/>
      <c r="CG112" s="269"/>
      <c r="CH112" s="219"/>
      <c r="CI112" s="228"/>
      <c r="CJ112" s="229"/>
      <c r="CK112" s="229"/>
      <c r="CL112" s="229"/>
      <c r="CM112" s="229"/>
      <c r="CN112" s="252"/>
      <c r="CO112" s="253"/>
      <c r="CP112" s="253"/>
      <c r="CQ112" s="254"/>
      <c r="CR112" s="254"/>
      <c r="CS112" s="266"/>
      <c r="CT112" s="267"/>
      <c r="CU112" s="267"/>
      <c r="CV112" s="267"/>
      <c r="CW112" s="268"/>
      <c r="CX112" s="269"/>
      <c r="CY112" s="219"/>
      <c r="CZ112" s="228"/>
      <c r="DA112" s="229"/>
      <c r="DB112" s="229"/>
      <c r="DC112" s="229"/>
      <c r="DD112" s="229"/>
      <c r="DE112" s="252"/>
      <c r="DF112" s="253"/>
      <c r="DG112" s="253"/>
      <c r="DH112" s="254"/>
      <c r="DI112" s="254"/>
      <c r="DJ112" s="266"/>
      <c r="DK112" s="267"/>
      <c r="DL112" s="267"/>
      <c r="DM112" s="267"/>
      <c r="DN112" s="268"/>
      <c r="DO112" s="269"/>
      <c r="DP112" s="219"/>
      <c r="DQ112" s="228"/>
      <c r="DR112" s="229"/>
      <c r="DS112" s="229"/>
      <c r="DT112" s="229"/>
      <c r="DU112" s="229"/>
      <c r="DV112" s="252"/>
      <c r="DW112" s="253"/>
      <c r="DX112" s="253"/>
      <c r="DY112" s="254"/>
      <c r="DZ112" s="254"/>
      <c r="EA112" s="266"/>
      <c r="EB112" s="267"/>
      <c r="EC112" s="267"/>
      <c r="ED112" s="267"/>
      <c r="EE112" s="268"/>
      <c r="EF112" s="269"/>
      <c r="EG112" s="219"/>
      <c r="EH112" s="228"/>
      <c r="EI112" s="229"/>
      <c r="EJ112" s="229"/>
      <c r="EK112" s="229"/>
      <c r="EL112" s="229"/>
      <c r="EM112" s="252"/>
      <c r="EN112" s="253"/>
      <c r="EO112" s="253"/>
      <c r="EP112" s="254"/>
      <c r="EQ112" s="254"/>
      <c r="ER112" s="266"/>
      <c r="ES112" s="267"/>
      <c r="ET112" s="267"/>
      <c r="EU112" s="267"/>
      <c r="EV112" s="268"/>
      <c r="EW112" s="269"/>
      <c r="EX112" s="219"/>
      <c r="EY112" s="228"/>
      <c r="EZ112" s="229"/>
      <c r="FA112" s="229"/>
      <c r="FB112" s="229"/>
      <c r="FC112" s="229"/>
      <c r="FD112" s="252"/>
      <c r="FE112" s="253"/>
      <c r="FF112" s="253"/>
      <c r="FG112" s="254"/>
      <c r="FH112" s="254"/>
      <c r="FI112" s="266"/>
      <c r="FJ112" s="267"/>
      <c r="FK112" s="267"/>
      <c r="FL112" s="267"/>
      <c r="FM112" s="268"/>
      <c r="FN112" s="269"/>
      <c r="FO112" s="219"/>
      <c r="FP112" s="228"/>
      <c r="FQ112" s="229"/>
      <c r="FR112" s="229"/>
      <c r="FS112" s="229"/>
      <c r="FT112" s="229"/>
      <c r="FU112" s="252"/>
      <c r="FV112" s="253"/>
      <c r="FW112" s="253"/>
      <c r="FX112" s="254"/>
      <c r="FY112" s="254"/>
      <c r="FZ112" s="266"/>
      <c r="GA112" s="267"/>
      <c r="GB112" s="267"/>
      <c r="GC112" s="267"/>
      <c r="GD112" s="268"/>
      <c r="GE112" s="269"/>
      <c r="GF112" s="219"/>
      <c r="GG112" s="228"/>
      <c r="GH112" s="229"/>
      <c r="GI112" s="229"/>
      <c r="GJ112" s="229"/>
      <c r="GK112" s="229"/>
      <c r="GL112" s="252"/>
      <c r="GM112" s="253"/>
      <c r="GN112" s="253"/>
      <c r="GO112" s="254"/>
      <c r="GP112" s="254"/>
      <c r="GQ112" s="266"/>
      <c r="GR112" s="267"/>
      <c r="GS112" s="267"/>
      <c r="GT112" s="267"/>
      <c r="GU112" s="268"/>
      <c r="GV112" s="264"/>
      <c r="GW112" s="224"/>
    </row>
    <row r="113" spans="1:205" s="225" customFormat="1" ht="18" customHeight="1" thickBot="1">
      <c r="A113" s="204"/>
      <c r="B113" s="205" t="s">
        <v>55</v>
      </c>
      <c r="C113" s="238">
        <f>C99+C111</f>
        <v>6011</v>
      </c>
      <c r="D113" s="238">
        <f>D99+D111</f>
        <v>6453</v>
      </c>
      <c r="E113" s="239">
        <f>E99+E111</f>
        <v>71</v>
      </c>
      <c r="F113" s="240" t="s">
        <v>97</v>
      </c>
      <c r="G113" s="209"/>
      <c r="H113" s="270" t="s">
        <v>9</v>
      </c>
      <c r="I113" s="271"/>
      <c r="J113" s="272"/>
      <c r="K113" s="272"/>
      <c r="L113" s="273">
        <f>L111+L99</f>
        <v>0</v>
      </c>
      <c r="M113" s="260"/>
      <c r="N113" s="261"/>
      <c r="O113" s="262"/>
      <c r="P113" s="274">
        <f>P99+P111</f>
        <v>0</v>
      </c>
      <c r="Q113" s="263"/>
      <c r="R113" s="219"/>
      <c r="S113" s="205" t="s">
        <v>55</v>
      </c>
      <c r="T113" s="246">
        <f>T99+T111</f>
        <v>6011</v>
      </c>
      <c r="U113" s="238">
        <f>U99+U111</f>
        <v>6453</v>
      </c>
      <c r="V113" s="239">
        <f>V99+V111</f>
        <v>71</v>
      </c>
      <c r="W113" s="247" t="s">
        <v>97</v>
      </c>
      <c r="X113" s="209"/>
      <c r="Y113" s="270" t="s">
        <v>9</v>
      </c>
      <c r="Z113" s="271"/>
      <c r="AA113" s="272"/>
      <c r="AB113" s="272"/>
      <c r="AC113" s="273">
        <f>AC111+AC99</f>
        <v>0</v>
      </c>
      <c r="AD113" s="260"/>
      <c r="AE113" s="261"/>
      <c r="AF113" s="262"/>
      <c r="AG113" s="274">
        <f>AG99+AG111</f>
        <v>0</v>
      </c>
      <c r="AH113" s="263"/>
      <c r="AI113" s="219"/>
      <c r="AJ113" s="205" t="s">
        <v>55</v>
      </c>
      <c r="AK113" s="246">
        <f>AK99+AK111</f>
        <v>6011</v>
      </c>
      <c r="AL113" s="238">
        <f>AL99+AL111</f>
        <v>6453</v>
      </c>
      <c r="AM113" s="239">
        <f>AM99+AM111</f>
        <v>71</v>
      </c>
      <c r="AN113" s="247" t="s">
        <v>97</v>
      </c>
      <c r="AO113" s="209"/>
      <c r="AP113" s="270" t="s">
        <v>9</v>
      </c>
      <c r="AQ113" s="271"/>
      <c r="AR113" s="272"/>
      <c r="AS113" s="272"/>
      <c r="AT113" s="273">
        <f>AT111+AT99</f>
        <v>0</v>
      </c>
      <c r="AU113" s="260"/>
      <c r="AV113" s="261"/>
      <c r="AW113" s="262"/>
      <c r="AX113" s="274">
        <f>AX99+AX111</f>
        <v>0</v>
      </c>
      <c r="AY113" s="263"/>
      <c r="AZ113" s="219"/>
      <c r="BA113" s="205" t="s">
        <v>55</v>
      </c>
      <c r="BB113" s="246">
        <f>BB99+BB111</f>
        <v>6011</v>
      </c>
      <c r="BC113" s="238">
        <f>BC99+BC111</f>
        <v>6453</v>
      </c>
      <c r="BD113" s="239">
        <f>BD99+BD111</f>
        <v>71</v>
      </c>
      <c r="BE113" s="247" t="s">
        <v>97</v>
      </c>
      <c r="BF113" s="209"/>
      <c r="BG113" s="270" t="s">
        <v>9</v>
      </c>
      <c r="BH113" s="271"/>
      <c r="BI113" s="272"/>
      <c r="BJ113" s="272"/>
      <c r="BK113" s="273">
        <f>BK111+BK99</f>
        <v>0</v>
      </c>
      <c r="BL113" s="260"/>
      <c r="BM113" s="261"/>
      <c r="BN113" s="262"/>
      <c r="BO113" s="274">
        <f>BO99+BO111</f>
        <v>0</v>
      </c>
      <c r="BP113" s="263"/>
      <c r="BQ113" s="219"/>
      <c r="BR113" s="205" t="s">
        <v>55</v>
      </c>
      <c r="BS113" s="246">
        <f>BS99+BS111</f>
        <v>6011</v>
      </c>
      <c r="BT113" s="238">
        <f>BT99+BT111</f>
        <v>6453</v>
      </c>
      <c r="BU113" s="239">
        <f>BU99+BU111</f>
        <v>71</v>
      </c>
      <c r="BV113" s="247" t="s">
        <v>97</v>
      </c>
      <c r="BW113" s="209"/>
      <c r="BX113" s="270" t="s">
        <v>9</v>
      </c>
      <c r="BY113" s="271"/>
      <c r="BZ113" s="272"/>
      <c r="CA113" s="272"/>
      <c r="CB113" s="273">
        <f>CB111+CB99</f>
        <v>0</v>
      </c>
      <c r="CC113" s="260"/>
      <c r="CD113" s="261"/>
      <c r="CE113" s="262"/>
      <c r="CF113" s="274">
        <f>CF99+CF111</f>
        <v>0</v>
      </c>
      <c r="CG113" s="263"/>
      <c r="CH113" s="219"/>
      <c r="CI113" s="205" t="s">
        <v>55</v>
      </c>
      <c r="CJ113" s="246">
        <f>CJ99+CJ111</f>
        <v>6011</v>
      </c>
      <c r="CK113" s="238">
        <f>CK99+CK111</f>
        <v>6453</v>
      </c>
      <c r="CL113" s="239">
        <f>CL99+CL111</f>
        <v>71</v>
      </c>
      <c r="CM113" s="247" t="s">
        <v>97</v>
      </c>
      <c r="CN113" s="209"/>
      <c r="CO113" s="270" t="s">
        <v>9</v>
      </c>
      <c r="CP113" s="271"/>
      <c r="CQ113" s="272"/>
      <c r="CR113" s="272"/>
      <c r="CS113" s="273">
        <f>CS111+CS99</f>
        <v>0</v>
      </c>
      <c r="CT113" s="260"/>
      <c r="CU113" s="261"/>
      <c r="CV113" s="262"/>
      <c r="CW113" s="274">
        <f>CW99+CW111</f>
        <v>0</v>
      </c>
      <c r="CX113" s="263"/>
      <c r="CY113" s="219"/>
      <c r="CZ113" s="205" t="s">
        <v>55</v>
      </c>
      <c r="DA113" s="246">
        <f>DA99+DA111</f>
        <v>6011</v>
      </c>
      <c r="DB113" s="238">
        <f>DB99+DB111</f>
        <v>6453</v>
      </c>
      <c r="DC113" s="239">
        <f>DC99+DC111</f>
        <v>71</v>
      </c>
      <c r="DD113" s="247" t="s">
        <v>97</v>
      </c>
      <c r="DE113" s="209"/>
      <c r="DF113" s="270" t="s">
        <v>9</v>
      </c>
      <c r="DG113" s="271"/>
      <c r="DH113" s="272"/>
      <c r="DI113" s="272"/>
      <c r="DJ113" s="273">
        <f>DJ111+DJ99</f>
        <v>0</v>
      </c>
      <c r="DK113" s="260"/>
      <c r="DL113" s="261"/>
      <c r="DM113" s="262"/>
      <c r="DN113" s="274">
        <f>DN99+DN111</f>
        <v>0</v>
      </c>
      <c r="DO113" s="263"/>
      <c r="DP113" s="219"/>
      <c r="DQ113" s="205" t="s">
        <v>55</v>
      </c>
      <c r="DR113" s="246">
        <f>DR99+DR111</f>
        <v>6011</v>
      </c>
      <c r="DS113" s="238">
        <f>DS99+DS111</f>
        <v>6453</v>
      </c>
      <c r="DT113" s="239">
        <f>DT99+DT111</f>
        <v>71</v>
      </c>
      <c r="DU113" s="247" t="s">
        <v>97</v>
      </c>
      <c r="DV113" s="209"/>
      <c r="DW113" s="270" t="s">
        <v>9</v>
      </c>
      <c r="DX113" s="271"/>
      <c r="DY113" s="272"/>
      <c r="DZ113" s="272"/>
      <c r="EA113" s="273">
        <f>EA111+EA99</f>
        <v>0</v>
      </c>
      <c r="EB113" s="260"/>
      <c r="EC113" s="261"/>
      <c r="ED113" s="262"/>
      <c r="EE113" s="274">
        <f>EE99+EE111</f>
        <v>0</v>
      </c>
      <c r="EF113" s="263"/>
      <c r="EG113" s="219"/>
      <c r="EH113" s="205" t="s">
        <v>55</v>
      </c>
      <c r="EI113" s="246">
        <f>EI99+EI111</f>
        <v>6011</v>
      </c>
      <c r="EJ113" s="238">
        <f>EJ99+EJ111</f>
        <v>6453</v>
      </c>
      <c r="EK113" s="239">
        <f>EK99+EK111</f>
        <v>71</v>
      </c>
      <c r="EL113" s="247" t="s">
        <v>97</v>
      </c>
      <c r="EM113" s="209"/>
      <c r="EN113" s="270" t="s">
        <v>9</v>
      </c>
      <c r="EO113" s="271"/>
      <c r="EP113" s="272"/>
      <c r="EQ113" s="272"/>
      <c r="ER113" s="273">
        <f>ER111+ER99</f>
        <v>104</v>
      </c>
      <c r="ES113" s="260"/>
      <c r="ET113" s="261"/>
      <c r="EU113" s="262"/>
      <c r="EV113" s="274">
        <f>EV99+EV111</f>
        <v>21</v>
      </c>
      <c r="EW113" s="263"/>
      <c r="EX113" s="219"/>
      <c r="EY113" s="205" t="s">
        <v>55</v>
      </c>
      <c r="EZ113" s="246">
        <f>EZ99+EZ111</f>
        <v>6011</v>
      </c>
      <c r="FA113" s="238">
        <f>FA99+FA111</f>
        <v>6453</v>
      </c>
      <c r="FB113" s="239">
        <f>FB99+FB111</f>
        <v>71</v>
      </c>
      <c r="FC113" s="247" t="s">
        <v>97</v>
      </c>
      <c r="FD113" s="209"/>
      <c r="FE113" s="270" t="s">
        <v>9</v>
      </c>
      <c r="FF113" s="271"/>
      <c r="FG113" s="272"/>
      <c r="FH113" s="272"/>
      <c r="FI113" s="273">
        <f>FI111+FI99</f>
        <v>105</v>
      </c>
      <c r="FJ113" s="260"/>
      <c r="FK113" s="261"/>
      <c r="FL113" s="262"/>
      <c r="FM113" s="274">
        <f>FM99+FM111</f>
        <v>25</v>
      </c>
      <c r="FN113" s="263"/>
      <c r="FO113" s="219"/>
      <c r="FP113" s="205" t="s">
        <v>55</v>
      </c>
      <c r="FQ113" s="246">
        <f>FQ99+FQ111</f>
        <v>6011</v>
      </c>
      <c r="FR113" s="238">
        <f>FR99+FR111</f>
        <v>6453</v>
      </c>
      <c r="FS113" s="239">
        <f>FS99+FS111</f>
        <v>71</v>
      </c>
      <c r="FT113" s="247" t="s">
        <v>97</v>
      </c>
      <c r="FU113" s="209"/>
      <c r="FV113" s="270" t="s">
        <v>9</v>
      </c>
      <c r="FW113" s="271"/>
      <c r="FX113" s="272"/>
      <c r="FY113" s="272"/>
      <c r="FZ113" s="273">
        <f>FZ111+FZ99</f>
        <v>0</v>
      </c>
      <c r="GA113" s="260"/>
      <c r="GB113" s="261"/>
      <c r="GC113" s="262"/>
      <c r="GD113" s="274">
        <f>GD99+GD111</f>
        <v>0</v>
      </c>
      <c r="GE113" s="263"/>
      <c r="GF113" s="219"/>
      <c r="GG113" s="205" t="s">
        <v>55</v>
      </c>
      <c r="GH113" s="246">
        <f>GH99+GH111</f>
        <v>6011</v>
      </c>
      <c r="GI113" s="238">
        <f>GI99+GI111</f>
        <v>6453</v>
      </c>
      <c r="GJ113" s="239">
        <f>GJ99+GJ111</f>
        <v>71</v>
      </c>
      <c r="GK113" s="247" t="s">
        <v>97</v>
      </c>
      <c r="GL113" s="209"/>
      <c r="GM113" s="270" t="s">
        <v>9</v>
      </c>
      <c r="GN113" s="271"/>
      <c r="GO113" s="272"/>
      <c r="GP113" s="272"/>
      <c r="GQ113" s="273">
        <f>GQ111+GQ99</f>
        <v>0</v>
      </c>
      <c r="GR113" s="260"/>
      <c r="GS113" s="261"/>
      <c r="GT113" s="262"/>
      <c r="GU113" s="274">
        <f>GU99+GU111</f>
        <v>0</v>
      </c>
      <c r="GV113" s="264"/>
      <c r="GW113" s="224"/>
    </row>
    <row r="114" spans="1:205" ht="4.95" customHeight="1" thickBot="1">
      <c r="A114" s="22"/>
      <c r="B114" s="275"/>
      <c r="C114" s="276"/>
      <c r="D114" s="276"/>
      <c r="E114" s="150"/>
      <c r="F114" s="277"/>
      <c r="G114" s="278"/>
      <c r="H114" s="279"/>
      <c r="I114" s="279"/>
      <c r="J114" s="278"/>
      <c r="K114" s="278"/>
      <c r="L114" s="280"/>
      <c r="M114" s="281"/>
      <c r="N114" s="281"/>
      <c r="O114" s="281"/>
      <c r="P114" s="282"/>
      <c r="Q114" s="283"/>
      <c r="R114" s="140"/>
      <c r="S114" s="275"/>
      <c r="T114" s="276"/>
      <c r="U114" s="276"/>
      <c r="V114" s="150"/>
      <c r="W114" s="284"/>
      <c r="X114" s="278"/>
      <c r="Y114" s="279"/>
      <c r="Z114" s="279"/>
      <c r="AA114" s="278"/>
      <c r="AB114" s="278"/>
      <c r="AC114" s="280"/>
      <c r="AD114" s="281"/>
      <c r="AE114" s="281"/>
      <c r="AF114" s="281"/>
      <c r="AG114" s="282"/>
      <c r="AH114" s="283"/>
      <c r="AI114" s="140"/>
      <c r="AJ114" s="275"/>
      <c r="AK114" s="276"/>
      <c r="AL114" s="276"/>
      <c r="AM114" s="150"/>
      <c r="AN114" s="284"/>
      <c r="AO114" s="278"/>
      <c r="AP114" s="279"/>
      <c r="AQ114" s="279"/>
      <c r="AR114" s="278"/>
      <c r="AS114" s="278"/>
      <c r="AT114" s="280"/>
      <c r="AU114" s="281"/>
      <c r="AV114" s="281"/>
      <c r="AW114" s="281"/>
      <c r="AX114" s="282"/>
      <c r="AY114" s="283"/>
      <c r="AZ114" s="140"/>
      <c r="BA114" s="275"/>
      <c r="BB114" s="276"/>
      <c r="BC114" s="276"/>
      <c r="BD114" s="150"/>
      <c r="BE114" s="284"/>
      <c r="BF114" s="278"/>
      <c r="BG114" s="279"/>
      <c r="BH114" s="279"/>
      <c r="BI114" s="278"/>
      <c r="BJ114" s="278"/>
      <c r="BK114" s="280"/>
      <c r="BL114" s="281"/>
      <c r="BM114" s="281"/>
      <c r="BN114" s="281"/>
      <c r="BO114" s="282"/>
      <c r="BP114" s="283"/>
      <c r="BQ114" s="140"/>
      <c r="BR114" s="275"/>
      <c r="BS114" s="276"/>
      <c r="BT114" s="276"/>
      <c r="BU114" s="150"/>
      <c r="BV114" s="284"/>
      <c r="BW114" s="278"/>
      <c r="BX114" s="279"/>
      <c r="BY114" s="279"/>
      <c r="BZ114" s="278"/>
      <c r="CA114" s="278"/>
      <c r="CB114" s="280"/>
      <c r="CC114" s="281"/>
      <c r="CD114" s="281"/>
      <c r="CE114" s="281"/>
      <c r="CF114" s="282"/>
      <c r="CG114" s="283"/>
      <c r="CH114" s="140"/>
      <c r="CI114" s="275"/>
      <c r="CJ114" s="276"/>
      <c r="CK114" s="276"/>
      <c r="CL114" s="150"/>
      <c r="CM114" s="284"/>
      <c r="CN114" s="278"/>
      <c r="CO114" s="279"/>
      <c r="CP114" s="279"/>
      <c r="CQ114" s="278"/>
      <c r="CR114" s="278"/>
      <c r="CS114" s="280"/>
      <c r="CT114" s="281"/>
      <c r="CU114" s="281"/>
      <c r="CV114" s="281"/>
      <c r="CW114" s="282"/>
      <c r="CX114" s="283"/>
      <c r="CY114" s="140"/>
      <c r="CZ114" s="275"/>
      <c r="DA114" s="276"/>
      <c r="DB114" s="276"/>
      <c r="DC114" s="150"/>
      <c r="DD114" s="284"/>
      <c r="DE114" s="278"/>
      <c r="DF114" s="279"/>
      <c r="DG114" s="279"/>
      <c r="DH114" s="278"/>
      <c r="DI114" s="278"/>
      <c r="DJ114" s="280"/>
      <c r="DK114" s="281"/>
      <c r="DL114" s="281"/>
      <c r="DM114" s="281"/>
      <c r="DN114" s="282"/>
      <c r="DO114" s="283"/>
      <c r="DP114" s="140"/>
      <c r="DQ114" s="275"/>
      <c r="DR114" s="276"/>
      <c r="DS114" s="276"/>
      <c r="DT114" s="150"/>
      <c r="DU114" s="284"/>
      <c r="DV114" s="278"/>
      <c r="DW114" s="279"/>
      <c r="DX114" s="279"/>
      <c r="DY114" s="278"/>
      <c r="DZ114" s="278"/>
      <c r="EA114" s="280"/>
      <c r="EB114" s="281"/>
      <c r="EC114" s="281"/>
      <c r="ED114" s="281"/>
      <c r="EE114" s="282"/>
      <c r="EF114" s="283"/>
      <c r="EG114" s="140"/>
      <c r="EH114" s="275"/>
      <c r="EI114" s="276"/>
      <c r="EJ114" s="276"/>
      <c r="EK114" s="150"/>
      <c r="EL114" s="284"/>
      <c r="EM114" s="278"/>
      <c r="EN114" s="279"/>
      <c r="EO114" s="279"/>
      <c r="EP114" s="278"/>
      <c r="EQ114" s="278"/>
      <c r="ER114" s="280"/>
      <c r="ES114" s="281"/>
      <c r="ET114" s="281"/>
      <c r="EU114" s="281"/>
      <c r="EV114" s="282"/>
      <c r="EW114" s="283"/>
      <c r="EX114" s="140"/>
      <c r="EY114" s="275"/>
      <c r="EZ114" s="276"/>
      <c r="FA114" s="276"/>
      <c r="FB114" s="150"/>
      <c r="FC114" s="284"/>
      <c r="FD114" s="278"/>
      <c r="FE114" s="279"/>
      <c r="FF114" s="279"/>
      <c r="FG114" s="278"/>
      <c r="FH114" s="278"/>
      <c r="FI114" s="280"/>
      <c r="FJ114" s="281"/>
      <c r="FK114" s="281"/>
      <c r="FL114" s="281"/>
      <c r="FM114" s="282"/>
      <c r="FN114" s="283"/>
      <c r="FO114" s="140"/>
      <c r="FP114" s="275"/>
      <c r="FQ114" s="276"/>
      <c r="FR114" s="276"/>
      <c r="FS114" s="150"/>
      <c r="FT114" s="284"/>
      <c r="FU114" s="278"/>
      <c r="FV114" s="279"/>
      <c r="FW114" s="279"/>
      <c r="FX114" s="278"/>
      <c r="FY114" s="278"/>
      <c r="FZ114" s="280"/>
      <c r="GA114" s="281"/>
      <c r="GB114" s="281"/>
      <c r="GC114" s="281"/>
      <c r="GD114" s="282"/>
      <c r="GE114" s="283"/>
      <c r="GF114" s="140"/>
      <c r="GG114" s="275"/>
      <c r="GH114" s="276"/>
      <c r="GI114" s="276"/>
      <c r="GJ114" s="150"/>
      <c r="GK114" s="284"/>
      <c r="GL114" s="278"/>
      <c r="GM114" s="279"/>
      <c r="GN114" s="279"/>
      <c r="GO114" s="278"/>
      <c r="GP114" s="278"/>
      <c r="GQ114" s="280"/>
      <c r="GR114" s="281"/>
      <c r="GS114" s="281"/>
      <c r="GT114" s="281"/>
      <c r="GU114" s="282"/>
      <c r="GV114" s="285"/>
      <c r="GW114" s="22"/>
    </row>
    <row r="115" spans="1:205" ht="18" customHeight="1" thickBot="1">
      <c r="A115" s="22"/>
      <c r="B115" s="286"/>
      <c r="C115" s="150"/>
      <c r="D115" s="278"/>
      <c r="E115" s="150"/>
      <c r="F115" s="287" t="s">
        <v>98</v>
      </c>
      <c r="G115" s="150"/>
      <c r="H115" s="288" t="s">
        <v>99</v>
      </c>
      <c r="I115" s="288"/>
      <c r="J115" s="278"/>
      <c r="K115" s="278"/>
      <c r="L115" s="289">
        <f>L113-L85</f>
        <v>0</v>
      </c>
      <c r="M115" s="290">
        <f>M113-M87</f>
        <v>0</v>
      </c>
      <c r="N115" s="290">
        <f>N113-N87</f>
        <v>0</v>
      </c>
      <c r="O115" s="290">
        <f>O113-O87</f>
        <v>0</v>
      </c>
      <c r="P115" s="290"/>
      <c r="Q115" s="269"/>
      <c r="R115" s="140"/>
      <c r="S115" s="286"/>
      <c r="T115" s="150"/>
      <c r="U115" s="278"/>
      <c r="V115" s="150"/>
      <c r="W115" s="291" t="s">
        <v>98</v>
      </c>
      <c r="X115" s="150"/>
      <c r="Y115" s="288" t="s">
        <v>99</v>
      </c>
      <c r="Z115" s="288"/>
      <c r="AA115" s="278"/>
      <c r="AB115" s="278"/>
      <c r="AC115" s="289">
        <f>AC113-AC85</f>
        <v>0</v>
      </c>
      <c r="AD115" s="290">
        <f>AD113-AD87</f>
        <v>0</v>
      </c>
      <c r="AE115" s="290">
        <f>AE113-AE87</f>
        <v>0</v>
      </c>
      <c r="AF115" s="290">
        <f>AF113-AF87</f>
        <v>0</v>
      </c>
      <c r="AG115" s="290"/>
      <c r="AH115" s="269"/>
      <c r="AI115" s="140"/>
      <c r="AJ115" s="286"/>
      <c r="AK115" s="150"/>
      <c r="AL115" s="278"/>
      <c r="AM115" s="150"/>
      <c r="AN115" s="291" t="s">
        <v>98</v>
      </c>
      <c r="AO115" s="150"/>
      <c r="AP115" s="288" t="s">
        <v>99</v>
      </c>
      <c r="AQ115" s="288"/>
      <c r="AR115" s="278"/>
      <c r="AS115" s="278"/>
      <c r="AT115" s="289">
        <f>AT113-AT85</f>
        <v>0</v>
      </c>
      <c r="AU115" s="290">
        <f>AU113-AU87</f>
        <v>0</v>
      </c>
      <c r="AV115" s="290">
        <f>AV113-AV87</f>
        <v>0</v>
      </c>
      <c r="AW115" s="290">
        <f>AW113-AW87</f>
        <v>0</v>
      </c>
      <c r="AX115" s="290"/>
      <c r="AY115" s="269"/>
      <c r="AZ115" s="140"/>
      <c r="BA115" s="286"/>
      <c r="BB115" s="150"/>
      <c r="BC115" s="278"/>
      <c r="BD115" s="150"/>
      <c r="BE115" s="291" t="s">
        <v>98</v>
      </c>
      <c r="BF115" s="150"/>
      <c r="BG115" s="288" t="s">
        <v>99</v>
      </c>
      <c r="BH115" s="288"/>
      <c r="BI115" s="278"/>
      <c r="BJ115" s="278"/>
      <c r="BK115" s="289">
        <f>BK113-BK85</f>
        <v>0</v>
      </c>
      <c r="BL115" s="290">
        <f>BL113-BL87</f>
        <v>0</v>
      </c>
      <c r="BM115" s="290">
        <f>BM113-BM87</f>
        <v>0</v>
      </c>
      <c r="BN115" s="290">
        <f>BN113-BN87</f>
        <v>0</v>
      </c>
      <c r="BO115" s="290"/>
      <c r="BP115" s="269"/>
      <c r="BQ115" s="140"/>
      <c r="BR115" s="286"/>
      <c r="BS115" s="150"/>
      <c r="BT115" s="278"/>
      <c r="BU115" s="150"/>
      <c r="BV115" s="291" t="s">
        <v>98</v>
      </c>
      <c r="BW115" s="150"/>
      <c r="BX115" s="288" t="s">
        <v>99</v>
      </c>
      <c r="BY115" s="288"/>
      <c r="BZ115" s="278"/>
      <c r="CA115" s="278"/>
      <c r="CB115" s="289">
        <f>CB113-CB85</f>
        <v>0</v>
      </c>
      <c r="CC115" s="290">
        <f>CC113-CC87</f>
        <v>0</v>
      </c>
      <c r="CD115" s="290">
        <f>CD113-CD87</f>
        <v>0</v>
      </c>
      <c r="CE115" s="290">
        <f>CE113-CE87</f>
        <v>0</v>
      </c>
      <c r="CF115" s="290"/>
      <c r="CG115" s="269"/>
      <c r="CH115" s="140"/>
      <c r="CI115" s="286"/>
      <c r="CJ115" s="150"/>
      <c r="CK115" s="278"/>
      <c r="CL115" s="150"/>
      <c r="CM115" s="291" t="s">
        <v>98</v>
      </c>
      <c r="CN115" s="150"/>
      <c r="CO115" s="288" t="s">
        <v>99</v>
      </c>
      <c r="CP115" s="288"/>
      <c r="CQ115" s="278"/>
      <c r="CR115" s="278"/>
      <c r="CS115" s="289">
        <f>CS113-CS85</f>
        <v>0</v>
      </c>
      <c r="CT115" s="290">
        <f>CT113-CT87</f>
        <v>0</v>
      </c>
      <c r="CU115" s="290">
        <f>CU113-CU87</f>
        <v>0</v>
      </c>
      <c r="CV115" s="290">
        <f>CV113-CV87</f>
        <v>0</v>
      </c>
      <c r="CW115" s="290"/>
      <c r="CX115" s="269"/>
      <c r="CY115" s="140"/>
      <c r="CZ115" s="286"/>
      <c r="DA115" s="150"/>
      <c r="DB115" s="278"/>
      <c r="DC115" s="150"/>
      <c r="DD115" s="291" t="s">
        <v>98</v>
      </c>
      <c r="DE115" s="150"/>
      <c r="DF115" s="288" t="s">
        <v>99</v>
      </c>
      <c r="DG115" s="288"/>
      <c r="DH115" s="278"/>
      <c r="DI115" s="278"/>
      <c r="DJ115" s="289">
        <f>DJ113-DJ85</f>
        <v>0</v>
      </c>
      <c r="DK115" s="290">
        <f>DK113-DK87</f>
        <v>0</v>
      </c>
      <c r="DL115" s="290">
        <f>DL113-DL87</f>
        <v>0</v>
      </c>
      <c r="DM115" s="290">
        <f>DM113-DM87</f>
        <v>0</v>
      </c>
      <c r="DN115" s="290"/>
      <c r="DO115" s="269"/>
      <c r="DP115" s="140"/>
      <c r="DQ115" s="286"/>
      <c r="DR115" s="150"/>
      <c r="DS115" s="278"/>
      <c r="DT115" s="150"/>
      <c r="DU115" s="291" t="s">
        <v>98</v>
      </c>
      <c r="DV115" s="150"/>
      <c r="DW115" s="288" t="s">
        <v>99</v>
      </c>
      <c r="DX115" s="288"/>
      <c r="DY115" s="278"/>
      <c r="DZ115" s="278"/>
      <c r="EA115" s="289">
        <f>EA113-EA85</f>
        <v>0</v>
      </c>
      <c r="EB115" s="290">
        <f>EB113-EB87</f>
        <v>0</v>
      </c>
      <c r="EC115" s="290">
        <f>EC113-EC87</f>
        <v>0</v>
      </c>
      <c r="ED115" s="290">
        <f>ED113-ED87</f>
        <v>0</v>
      </c>
      <c r="EE115" s="290"/>
      <c r="EF115" s="269"/>
      <c r="EG115" s="140"/>
      <c r="EH115" s="286"/>
      <c r="EI115" s="150"/>
      <c r="EJ115" s="278"/>
      <c r="EK115" s="150"/>
      <c r="EL115" s="291" t="s">
        <v>98</v>
      </c>
      <c r="EM115" s="150"/>
      <c r="EN115" s="288" t="s">
        <v>99</v>
      </c>
      <c r="EO115" s="288"/>
      <c r="EP115" s="278"/>
      <c r="EQ115" s="278"/>
      <c r="ER115" s="289">
        <f>ER113-ER85</f>
        <v>91</v>
      </c>
      <c r="ES115" s="290">
        <f>ES113-ES87</f>
        <v>0</v>
      </c>
      <c r="ET115" s="290">
        <f>ET113-ET87</f>
        <v>0</v>
      </c>
      <c r="EU115" s="290">
        <f>EU113-EU87</f>
        <v>0</v>
      </c>
      <c r="EV115" s="290"/>
      <c r="EW115" s="269"/>
      <c r="EX115" s="140"/>
      <c r="EY115" s="286"/>
      <c r="EZ115" s="150"/>
      <c r="FA115" s="278"/>
      <c r="FB115" s="150"/>
      <c r="FC115" s="291" t="s">
        <v>98</v>
      </c>
      <c r="FD115" s="150"/>
      <c r="FE115" s="288" t="s">
        <v>99</v>
      </c>
      <c r="FF115" s="288"/>
      <c r="FG115" s="278"/>
      <c r="FH115" s="278"/>
      <c r="FI115" s="289">
        <f>FI113-FI85</f>
        <v>82</v>
      </c>
      <c r="FJ115" s="290">
        <f>FJ113-FJ87</f>
        <v>0</v>
      </c>
      <c r="FK115" s="290">
        <f>FK113-FK87</f>
        <v>0</v>
      </c>
      <c r="FL115" s="290">
        <f>FL113-FL87</f>
        <v>0</v>
      </c>
      <c r="FM115" s="290"/>
      <c r="FN115" s="269"/>
      <c r="FO115" s="140"/>
      <c r="FP115" s="286"/>
      <c r="FQ115" s="150"/>
      <c r="FR115" s="278"/>
      <c r="FS115" s="150"/>
      <c r="FT115" s="291" t="s">
        <v>98</v>
      </c>
      <c r="FU115" s="150"/>
      <c r="FV115" s="288" t="s">
        <v>99</v>
      </c>
      <c r="FW115" s="288"/>
      <c r="FX115" s="278"/>
      <c r="FY115" s="278"/>
      <c r="FZ115" s="289">
        <f>FZ113-FZ85</f>
        <v>0</v>
      </c>
      <c r="GA115" s="290">
        <f>GA113-GA87</f>
        <v>0</v>
      </c>
      <c r="GB115" s="290">
        <f>GB113-GB87</f>
        <v>0</v>
      </c>
      <c r="GC115" s="290">
        <f>GC113-GC87</f>
        <v>0</v>
      </c>
      <c r="GD115" s="290"/>
      <c r="GE115" s="269"/>
      <c r="GF115" s="140"/>
      <c r="GG115" s="286"/>
      <c r="GH115" s="150"/>
      <c r="GI115" s="278"/>
      <c r="GJ115" s="150"/>
      <c r="GK115" s="291" t="s">
        <v>98</v>
      </c>
      <c r="GL115" s="150"/>
      <c r="GM115" s="288" t="s">
        <v>99</v>
      </c>
      <c r="GN115" s="288"/>
      <c r="GO115" s="278"/>
      <c r="GP115" s="278"/>
      <c r="GQ115" s="289">
        <f>GQ113-GQ85</f>
        <v>0</v>
      </c>
      <c r="GR115" s="290">
        <f>GR113-GR87</f>
        <v>0</v>
      </c>
      <c r="GS115" s="290">
        <f>GS113-GS87</f>
        <v>0</v>
      </c>
      <c r="GT115" s="290">
        <f>GT113-GT87</f>
        <v>0</v>
      </c>
      <c r="GU115" s="290"/>
      <c r="GV115" s="264"/>
      <c r="GW115" s="22"/>
    </row>
    <row r="116" spans="1:205" ht="3.25" customHeight="1">
      <c r="A116" s="22"/>
      <c r="B116" s="286"/>
      <c r="C116" s="150"/>
      <c r="D116" s="150"/>
      <c r="E116" s="150"/>
      <c r="F116" s="164"/>
      <c r="G116" s="150"/>
      <c r="H116" s="292"/>
      <c r="I116" s="292"/>
      <c r="J116" s="150"/>
      <c r="K116" s="150"/>
      <c r="L116" s="269"/>
      <c r="M116" s="293"/>
      <c r="N116" s="293"/>
      <c r="O116" s="293"/>
      <c r="P116" s="269"/>
      <c r="Q116" s="269"/>
      <c r="R116" s="140"/>
      <c r="S116" s="286"/>
      <c r="T116" s="150"/>
      <c r="U116" s="150"/>
      <c r="V116" s="150"/>
      <c r="W116" s="160"/>
      <c r="X116" s="150"/>
      <c r="Y116" s="292"/>
      <c r="Z116" s="292"/>
      <c r="AA116" s="150"/>
      <c r="AB116" s="150"/>
      <c r="AC116" s="269"/>
      <c r="AD116" s="293"/>
      <c r="AE116" s="293"/>
      <c r="AF116" s="293"/>
      <c r="AG116" s="269"/>
      <c r="AH116" s="269"/>
      <c r="AI116" s="140"/>
      <c r="AJ116" s="286"/>
      <c r="AK116" s="150"/>
      <c r="AL116" s="150"/>
      <c r="AM116" s="150"/>
      <c r="AN116" s="160"/>
      <c r="AO116" s="150"/>
      <c r="AP116" s="292"/>
      <c r="AQ116" s="292"/>
      <c r="AR116" s="150"/>
      <c r="AS116" s="150"/>
      <c r="AT116" s="269"/>
      <c r="AU116" s="293"/>
      <c r="AV116" s="293"/>
      <c r="AW116" s="293"/>
      <c r="AX116" s="269"/>
      <c r="AY116" s="269"/>
      <c r="AZ116" s="140"/>
      <c r="BA116" s="286"/>
      <c r="BB116" s="150"/>
      <c r="BC116" s="150"/>
      <c r="BD116" s="150"/>
      <c r="BE116" s="160"/>
      <c r="BF116" s="150"/>
      <c r="BG116" s="292"/>
      <c r="BH116" s="292"/>
      <c r="BI116" s="150"/>
      <c r="BJ116" s="150"/>
      <c r="BK116" s="269"/>
      <c r="BL116" s="293"/>
      <c r="BM116" s="293"/>
      <c r="BN116" s="293"/>
      <c r="BO116" s="269"/>
      <c r="BP116" s="269"/>
      <c r="BQ116" s="140"/>
      <c r="BR116" s="286"/>
      <c r="BS116" s="150"/>
      <c r="BT116" s="150"/>
      <c r="BU116" s="150"/>
      <c r="BV116" s="160"/>
      <c r="BW116" s="150"/>
      <c r="BX116" s="292"/>
      <c r="BY116" s="292"/>
      <c r="BZ116" s="150"/>
      <c r="CA116" s="150"/>
      <c r="CB116" s="269"/>
      <c r="CC116" s="293"/>
      <c r="CD116" s="293"/>
      <c r="CE116" s="293"/>
      <c r="CF116" s="269"/>
      <c r="CG116" s="269"/>
      <c r="CH116" s="140"/>
      <c r="CI116" s="286"/>
      <c r="CJ116" s="150"/>
      <c r="CK116" s="150"/>
      <c r="CL116" s="150"/>
      <c r="CM116" s="160"/>
      <c r="CN116" s="150"/>
      <c r="CO116" s="292"/>
      <c r="CP116" s="292"/>
      <c r="CQ116" s="150"/>
      <c r="CR116" s="150"/>
      <c r="CS116" s="269"/>
      <c r="CT116" s="293"/>
      <c r="CU116" s="293"/>
      <c r="CV116" s="293"/>
      <c r="CW116" s="269"/>
      <c r="CX116" s="269"/>
      <c r="CY116" s="140"/>
      <c r="CZ116" s="286"/>
      <c r="DA116" s="150"/>
      <c r="DB116" s="150"/>
      <c r="DC116" s="150"/>
      <c r="DD116" s="160"/>
      <c r="DE116" s="150"/>
      <c r="DF116" s="292"/>
      <c r="DG116" s="292"/>
      <c r="DH116" s="150"/>
      <c r="DI116" s="150"/>
      <c r="DJ116" s="269"/>
      <c r="DK116" s="293"/>
      <c r="DL116" s="293"/>
      <c r="DM116" s="293"/>
      <c r="DN116" s="269"/>
      <c r="DO116" s="269"/>
      <c r="DP116" s="140"/>
      <c r="DQ116" s="286"/>
      <c r="DR116" s="150"/>
      <c r="DS116" s="150"/>
      <c r="DT116" s="150"/>
      <c r="DU116" s="160"/>
      <c r="DV116" s="150"/>
      <c r="DW116" s="292"/>
      <c r="DX116" s="292"/>
      <c r="DY116" s="150"/>
      <c r="DZ116" s="150"/>
      <c r="EA116" s="269"/>
      <c r="EB116" s="293"/>
      <c r="EC116" s="293"/>
      <c r="ED116" s="293"/>
      <c r="EE116" s="269"/>
      <c r="EF116" s="269"/>
      <c r="EG116" s="140"/>
      <c r="EH116" s="286"/>
      <c r="EI116" s="150"/>
      <c r="EJ116" s="150"/>
      <c r="EK116" s="150"/>
      <c r="EL116" s="160"/>
      <c r="EM116" s="150"/>
      <c r="EN116" s="292"/>
      <c r="EO116" s="292"/>
      <c r="EP116" s="150"/>
      <c r="EQ116" s="150"/>
      <c r="ER116" s="269"/>
      <c r="ES116" s="293"/>
      <c r="ET116" s="293"/>
      <c r="EU116" s="293"/>
      <c r="EV116" s="269"/>
      <c r="EW116" s="269"/>
      <c r="EX116" s="140"/>
      <c r="EY116" s="286"/>
      <c r="EZ116" s="150"/>
      <c r="FA116" s="150"/>
      <c r="FB116" s="150"/>
      <c r="FC116" s="160"/>
      <c r="FD116" s="150"/>
      <c r="FE116" s="292"/>
      <c r="FF116" s="292"/>
      <c r="FG116" s="150"/>
      <c r="FH116" s="150"/>
      <c r="FI116" s="269"/>
      <c r="FJ116" s="293"/>
      <c r="FK116" s="293"/>
      <c r="FL116" s="293"/>
      <c r="FM116" s="269"/>
      <c r="FN116" s="269"/>
      <c r="FO116" s="140"/>
      <c r="FP116" s="286"/>
      <c r="FQ116" s="150"/>
      <c r="FR116" s="150"/>
      <c r="FS116" s="150"/>
      <c r="FT116" s="160"/>
      <c r="FU116" s="150"/>
      <c r="FV116" s="292"/>
      <c r="FW116" s="292"/>
      <c r="FX116" s="150"/>
      <c r="FY116" s="150"/>
      <c r="FZ116" s="269"/>
      <c r="GA116" s="293"/>
      <c r="GB116" s="293"/>
      <c r="GC116" s="293"/>
      <c r="GD116" s="269"/>
      <c r="GE116" s="269"/>
      <c r="GF116" s="140"/>
      <c r="GG116" s="286"/>
      <c r="GH116" s="150"/>
      <c r="GI116" s="150"/>
      <c r="GJ116" s="150"/>
      <c r="GK116" s="160"/>
      <c r="GL116" s="150"/>
      <c r="GM116" s="292"/>
      <c r="GN116" s="292"/>
      <c r="GO116" s="150"/>
      <c r="GP116" s="150"/>
      <c r="GQ116" s="269"/>
      <c r="GR116" s="293"/>
      <c r="GS116" s="293"/>
      <c r="GT116" s="293"/>
      <c r="GU116" s="269"/>
      <c r="GV116" s="264"/>
      <c r="GW116" s="22"/>
    </row>
    <row r="117" spans="1:205" ht="3.25" customHeight="1" thickBot="1">
      <c r="A117" s="22"/>
      <c r="B117" s="294"/>
      <c r="C117" s="295"/>
      <c r="D117" s="295"/>
      <c r="E117" s="295"/>
      <c r="F117" s="296"/>
      <c r="G117" s="295"/>
      <c r="H117" s="297"/>
      <c r="I117" s="297"/>
      <c r="J117" s="295"/>
      <c r="K117" s="295"/>
      <c r="L117" s="298"/>
      <c r="M117" s="295"/>
      <c r="N117" s="295"/>
      <c r="O117" s="295"/>
      <c r="P117" s="298"/>
      <c r="Q117" s="298"/>
      <c r="R117" s="299"/>
      <c r="S117" s="294"/>
      <c r="T117" s="295"/>
      <c r="U117" s="295"/>
      <c r="V117" s="295"/>
      <c r="W117" s="295"/>
      <c r="X117" s="295"/>
      <c r="Y117" s="297"/>
      <c r="Z117" s="297"/>
      <c r="AA117" s="295"/>
      <c r="AB117" s="295"/>
      <c r="AC117" s="298"/>
      <c r="AD117" s="295"/>
      <c r="AE117" s="295"/>
      <c r="AF117" s="295"/>
      <c r="AG117" s="298"/>
      <c r="AH117" s="298"/>
      <c r="AI117" s="299"/>
      <c r="AJ117" s="294"/>
      <c r="AK117" s="295"/>
      <c r="AL117" s="295"/>
      <c r="AM117" s="295"/>
      <c r="AN117" s="295"/>
      <c r="AO117" s="295"/>
      <c r="AP117" s="297"/>
      <c r="AQ117" s="297"/>
      <c r="AR117" s="295"/>
      <c r="AS117" s="295"/>
      <c r="AT117" s="298"/>
      <c r="AU117" s="295"/>
      <c r="AV117" s="295"/>
      <c r="AW117" s="295"/>
      <c r="AX117" s="298"/>
      <c r="AY117" s="298"/>
      <c r="AZ117" s="299"/>
      <c r="BA117" s="294"/>
      <c r="BB117" s="295"/>
      <c r="BC117" s="295"/>
      <c r="BD117" s="295"/>
      <c r="BE117" s="295"/>
      <c r="BF117" s="295"/>
      <c r="BG117" s="297"/>
      <c r="BH117" s="297"/>
      <c r="BI117" s="295"/>
      <c r="BJ117" s="295"/>
      <c r="BK117" s="298"/>
      <c r="BL117" s="295"/>
      <c r="BM117" s="295"/>
      <c r="BN117" s="295"/>
      <c r="BO117" s="298"/>
      <c r="BP117" s="298"/>
      <c r="BQ117" s="299"/>
      <c r="BR117" s="294"/>
      <c r="BS117" s="295"/>
      <c r="BT117" s="295"/>
      <c r="BU117" s="295"/>
      <c r="BV117" s="295"/>
      <c r="BW117" s="295"/>
      <c r="BX117" s="297"/>
      <c r="BY117" s="297"/>
      <c r="BZ117" s="295"/>
      <c r="CA117" s="295"/>
      <c r="CB117" s="298"/>
      <c r="CC117" s="295"/>
      <c r="CD117" s="295"/>
      <c r="CE117" s="295"/>
      <c r="CF117" s="298"/>
      <c r="CG117" s="298"/>
      <c r="CH117" s="299"/>
      <c r="CI117" s="294"/>
      <c r="CJ117" s="295"/>
      <c r="CK117" s="295"/>
      <c r="CL117" s="295"/>
      <c r="CM117" s="295"/>
      <c r="CN117" s="295"/>
      <c r="CO117" s="297"/>
      <c r="CP117" s="297"/>
      <c r="CQ117" s="295"/>
      <c r="CR117" s="295"/>
      <c r="CS117" s="298"/>
      <c r="CT117" s="295"/>
      <c r="CU117" s="295"/>
      <c r="CV117" s="295"/>
      <c r="CW117" s="298"/>
      <c r="CX117" s="298"/>
      <c r="CY117" s="299"/>
      <c r="CZ117" s="294"/>
      <c r="DA117" s="295"/>
      <c r="DB117" s="295"/>
      <c r="DC117" s="295"/>
      <c r="DD117" s="295"/>
      <c r="DE117" s="295"/>
      <c r="DF117" s="297"/>
      <c r="DG117" s="297"/>
      <c r="DH117" s="295"/>
      <c r="DI117" s="295"/>
      <c r="DJ117" s="298"/>
      <c r="DK117" s="295"/>
      <c r="DL117" s="295"/>
      <c r="DM117" s="295"/>
      <c r="DN117" s="298"/>
      <c r="DO117" s="298"/>
      <c r="DP117" s="299"/>
      <c r="DQ117" s="294"/>
      <c r="DR117" s="295"/>
      <c r="DS117" s="295"/>
      <c r="DT117" s="295"/>
      <c r="DU117" s="295"/>
      <c r="DV117" s="295"/>
      <c r="DW117" s="297"/>
      <c r="DX117" s="297"/>
      <c r="DY117" s="295"/>
      <c r="DZ117" s="295"/>
      <c r="EA117" s="298"/>
      <c r="EB117" s="295"/>
      <c r="EC117" s="295"/>
      <c r="ED117" s="295"/>
      <c r="EE117" s="298"/>
      <c r="EF117" s="298"/>
      <c r="EG117" s="299"/>
      <c r="EH117" s="294"/>
      <c r="EI117" s="295"/>
      <c r="EJ117" s="295"/>
      <c r="EK117" s="295"/>
      <c r="EL117" s="295"/>
      <c r="EM117" s="295"/>
      <c r="EN117" s="297"/>
      <c r="EO117" s="297"/>
      <c r="EP117" s="295"/>
      <c r="EQ117" s="295"/>
      <c r="ER117" s="298"/>
      <c r="ES117" s="295"/>
      <c r="ET117" s="295"/>
      <c r="EU117" s="295"/>
      <c r="EV117" s="298"/>
      <c r="EW117" s="298"/>
      <c r="EX117" s="299"/>
      <c r="EY117" s="294"/>
      <c r="EZ117" s="295"/>
      <c r="FA117" s="295"/>
      <c r="FB117" s="295"/>
      <c r="FC117" s="295"/>
      <c r="FD117" s="295"/>
      <c r="FE117" s="297"/>
      <c r="FF117" s="297"/>
      <c r="FG117" s="295"/>
      <c r="FH117" s="295"/>
      <c r="FI117" s="298"/>
      <c r="FJ117" s="295"/>
      <c r="FK117" s="295"/>
      <c r="FL117" s="295"/>
      <c r="FM117" s="298"/>
      <c r="FN117" s="298"/>
      <c r="FO117" s="299"/>
      <c r="FP117" s="294"/>
      <c r="FQ117" s="295"/>
      <c r="FR117" s="295"/>
      <c r="FS117" s="295"/>
      <c r="FT117" s="295"/>
      <c r="FU117" s="295"/>
      <c r="FV117" s="297"/>
      <c r="FW117" s="297"/>
      <c r="FX117" s="295"/>
      <c r="FY117" s="295"/>
      <c r="FZ117" s="298"/>
      <c r="GA117" s="295"/>
      <c r="GB117" s="295"/>
      <c r="GC117" s="295"/>
      <c r="GD117" s="298"/>
      <c r="GE117" s="298"/>
      <c r="GF117" s="299"/>
      <c r="GG117" s="294"/>
      <c r="GH117" s="295"/>
      <c r="GI117" s="295"/>
      <c r="GJ117" s="295"/>
      <c r="GK117" s="295"/>
      <c r="GL117" s="295"/>
      <c r="GM117" s="297"/>
      <c r="GN117" s="297"/>
      <c r="GO117" s="295"/>
      <c r="GP117" s="295"/>
      <c r="GQ117" s="298"/>
      <c r="GR117" s="295"/>
      <c r="GS117" s="295"/>
      <c r="GT117" s="295"/>
      <c r="GU117" s="298"/>
      <c r="GV117" s="300"/>
      <c r="GW117" s="22"/>
    </row>
    <row r="118" spans="1:205" ht="13.95" customHeight="1">
      <c r="A118" s="22"/>
      <c r="B118" s="301"/>
      <c r="C118" s="301"/>
      <c r="D118" s="301"/>
      <c r="E118" s="301"/>
      <c r="F118" s="301"/>
      <c r="G118" s="301"/>
      <c r="H118" s="302"/>
      <c r="I118" s="302"/>
      <c r="J118" s="303"/>
      <c r="K118" s="304"/>
      <c r="L118" s="302"/>
      <c r="M118" s="305"/>
      <c r="N118" s="305"/>
      <c r="O118" s="305"/>
      <c r="P118" s="302"/>
      <c r="Q118" s="306"/>
      <c r="R118" s="22"/>
      <c r="S118" s="301"/>
      <c r="T118" s="301"/>
      <c r="U118" s="301"/>
      <c r="V118" s="301"/>
      <c r="W118" s="301"/>
      <c r="X118" s="301"/>
      <c r="Y118" s="302"/>
      <c r="Z118" s="302"/>
      <c r="AA118" s="303"/>
      <c r="AB118" s="304"/>
      <c r="AC118" s="302"/>
      <c r="AD118" s="305"/>
      <c r="AE118" s="305"/>
      <c r="AF118" s="305"/>
      <c r="AG118" s="302"/>
      <c r="AH118" s="306"/>
      <c r="AI118" s="22"/>
      <c r="AJ118" s="301"/>
      <c r="AK118" s="301"/>
      <c r="AL118" s="301"/>
      <c r="AM118" s="301"/>
      <c r="AN118" s="301"/>
      <c r="AO118" s="301"/>
      <c r="AP118" s="302"/>
      <c r="AQ118" s="302"/>
      <c r="AR118" s="303"/>
      <c r="AS118" s="304"/>
      <c r="AT118" s="302"/>
      <c r="AU118" s="305"/>
      <c r="AV118" s="305"/>
      <c r="AW118" s="305"/>
      <c r="AX118" s="302"/>
      <c r="AY118" s="306"/>
      <c r="AZ118" s="22"/>
      <c r="BA118" s="301"/>
      <c r="BB118" s="301"/>
      <c r="BC118" s="301"/>
      <c r="BD118" s="301"/>
      <c r="BE118" s="301"/>
      <c r="BF118" s="301"/>
      <c r="BG118" s="302"/>
      <c r="BH118" s="302"/>
      <c r="BI118" s="303"/>
      <c r="BJ118" s="304"/>
      <c r="BK118" s="302"/>
      <c r="BL118" s="305"/>
      <c r="BM118" s="305"/>
      <c r="BN118" s="305"/>
      <c r="BO118" s="302"/>
      <c r="BP118" s="306"/>
      <c r="BQ118" s="22"/>
      <c r="BR118" s="301"/>
      <c r="BS118" s="301"/>
      <c r="BT118" s="301"/>
      <c r="BU118" s="301"/>
      <c r="BV118" s="301"/>
      <c r="BW118" s="301"/>
      <c r="BX118" s="302"/>
      <c r="BY118" s="302"/>
      <c r="BZ118" s="303"/>
      <c r="CA118" s="304"/>
      <c r="CB118" s="302"/>
      <c r="CC118" s="305"/>
      <c r="CD118" s="305"/>
      <c r="CE118" s="305"/>
      <c r="CF118" s="302"/>
      <c r="CG118" s="306"/>
      <c r="CH118" s="22"/>
      <c r="CI118" s="301"/>
      <c r="CJ118" s="301"/>
      <c r="CK118" s="301"/>
      <c r="CL118" s="301"/>
      <c r="CM118" s="301"/>
      <c r="CN118" s="301"/>
      <c r="CO118" s="302"/>
      <c r="CP118" s="302"/>
      <c r="CQ118" s="303"/>
      <c r="CR118" s="304"/>
      <c r="CS118" s="302"/>
      <c r="CT118" s="305"/>
      <c r="CU118" s="305"/>
      <c r="CV118" s="305"/>
      <c r="CW118" s="302"/>
      <c r="CX118" s="306"/>
      <c r="CY118" s="22"/>
      <c r="CZ118" s="301"/>
      <c r="DA118" s="301"/>
      <c r="DB118" s="301"/>
      <c r="DC118" s="301"/>
      <c r="DD118" s="301"/>
      <c r="DE118" s="301"/>
      <c r="DF118" s="302"/>
      <c r="DG118" s="302"/>
      <c r="DH118" s="303"/>
      <c r="DI118" s="304"/>
      <c r="DJ118" s="302"/>
      <c r="DK118" s="305"/>
      <c r="DL118" s="305"/>
      <c r="DM118" s="305"/>
      <c r="DN118" s="302"/>
      <c r="DO118" s="306"/>
      <c r="DP118" s="22"/>
      <c r="DQ118" s="301"/>
      <c r="DR118" s="301"/>
      <c r="DS118" s="301"/>
      <c r="DT118" s="301"/>
      <c r="DU118" s="301"/>
      <c r="DV118" s="301"/>
      <c r="DW118" s="302"/>
      <c r="DX118" s="302"/>
      <c r="DY118" s="303"/>
      <c r="DZ118" s="304"/>
      <c r="EA118" s="302"/>
      <c r="EB118" s="305"/>
      <c r="EC118" s="305"/>
      <c r="ED118" s="305"/>
      <c r="EE118" s="302"/>
      <c r="EF118" s="306"/>
      <c r="EG118" s="22"/>
      <c r="EH118" s="301"/>
      <c r="EI118" s="301"/>
      <c r="EJ118" s="301"/>
      <c r="EK118" s="301"/>
      <c r="EL118" s="301"/>
      <c r="EM118" s="301"/>
      <c r="EN118" s="302"/>
      <c r="EO118" s="302"/>
      <c r="EP118" s="303"/>
      <c r="EQ118" s="304"/>
      <c r="ER118" s="302"/>
      <c r="ES118" s="305"/>
      <c r="ET118" s="305"/>
      <c r="EU118" s="305"/>
      <c r="EV118" s="302"/>
      <c r="EW118" s="306"/>
      <c r="EX118" s="22"/>
      <c r="EY118" s="301"/>
      <c r="EZ118" s="301"/>
      <c r="FA118" s="301"/>
      <c r="FB118" s="301"/>
      <c r="FC118" s="301"/>
      <c r="FD118" s="301"/>
      <c r="FE118" s="302"/>
      <c r="FF118" s="302"/>
      <c r="FG118" s="303"/>
      <c r="FH118" s="304"/>
      <c r="FI118" s="302"/>
      <c r="FJ118" s="305"/>
      <c r="FK118" s="305"/>
      <c r="FL118" s="305"/>
      <c r="FM118" s="302"/>
      <c r="FN118" s="306"/>
      <c r="FO118" s="22"/>
      <c r="FP118" s="301"/>
      <c r="FQ118" s="301"/>
      <c r="FR118" s="301"/>
      <c r="FS118" s="301"/>
      <c r="FT118" s="301"/>
      <c r="FU118" s="301"/>
      <c r="FV118" s="302"/>
      <c r="FW118" s="302"/>
      <c r="FX118" s="303"/>
      <c r="FY118" s="304"/>
      <c r="FZ118" s="302"/>
      <c r="GA118" s="305"/>
      <c r="GB118" s="305"/>
      <c r="GC118" s="305"/>
      <c r="GD118" s="302"/>
      <c r="GE118" s="306"/>
      <c r="GF118" s="22"/>
      <c r="GG118" s="301"/>
      <c r="GH118" s="301"/>
      <c r="GI118" s="301"/>
      <c r="GJ118" s="301"/>
      <c r="GK118" s="301"/>
      <c r="GL118" s="301"/>
      <c r="GM118" s="302"/>
      <c r="GN118" s="302"/>
      <c r="GO118" s="303"/>
      <c r="GP118" s="304"/>
      <c r="GQ118" s="302"/>
      <c r="GR118" s="305"/>
      <c r="GS118" s="305"/>
      <c r="GT118" s="305"/>
      <c r="GU118" s="302"/>
      <c r="GV118" s="307"/>
      <c r="GW118" s="22"/>
    </row>
  </sheetData>
  <mergeCells count="150">
    <mergeCell ref="EY83:FB84"/>
    <mergeCell ref="FP83:FS84"/>
    <mergeCell ref="GG83:GJ84"/>
    <mergeCell ref="B85:F85"/>
    <mergeCell ref="GQ82:GU82"/>
    <mergeCell ref="B83:E84"/>
    <mergeCell ref="S83:V84"/>
    <mergeCell ref="AJ83:AM84"/>
    <mergeCell ref="BA83:BD84"/>
    <mergeCell ref="BR83:BU84"/>
    <mergeCell ref="CI83:CL84"/>
    <mergeCell ref="CZ83:DC84"/>
    <mergeCell ref="DQ83:DT84"/>
    <mergeCell ref="EH83:EK84"/>
    <mergeCell ref="ER82:EV82"/>
    <mergeCell ref="EY82:FA82"/>
    <mergeCell ref="FI82:FM82"/>
    <mergeCell ref="FP82:FR82"/>
    <mergeCell ref="FZ82:GD82"/>
    <mergeCell ref="GG82:GI82"/>
    <mergeCell ref="CS82:CW82"/>
    <mergeCell ref="CZ82:DB82"/>
    <mergeCell ref="DJ82:DN82"/>
    <mergeCell ref="DQ82:DS82"/>
    <mergeCell ref="EA82:EE82"/>
    <mergeCell ref="EH82:EJ82"/>
    <mergeCell ref="AT82:AX82"/>
    <mergeCell ref="BA82:BC82"/>
    <mergeCell ref="BK82:BO82"/>
    <mergeCell ref="BR82:BT82"/>
    <mergeCell ref="CB82:CF82"/>
    <mergeCell ref="CI82:CK82"/>
    <mergeCell ref="B82:D82"/>
    <mergeCell ref="E82:F82"/>
    <mergeCell ref="L82:P82"/>
    <mergeCell ref="S82:U82"/>
    <mergeCell ref="AC82:AG82"/>
    <mergeCell ref="AJ82:AL82"/>
    <mergeCell ref="DJ81:DN81"/>
    <mergeCell ref="EA81:EE81"/>
    <mergeCell ref="ER81:EV81"/>
    <mergeCell ref="FI81:FM81"/>
    <mergeCell ref="FZ81:GD81"/>
    <mergeCell ref="GQ81:GU81"/>
    <mergeCell ref="EY44:FB45"/>
    <mergeCell ref="FP44:FS45"/>
    <mergeCell ref="GG44:GJ45"/>
    <mergeCell ref="B46:F46"/>
    <mergeCell ref="L81:P81"/>
    <mergeCell ref="AC81:AG81"/>
    <mergeCell ref="AT81:AX81"/>
    <mergeCell ref="BK81:BO81"/>
    <mergeCell ref="CB81:CF81"/>
    <mergeCell ref="CS81:CW81"/>
    <mergeCell ref="GQ43:GU43"/>
    <mergeCell ref="B44:E45"/>
    <mergeCell ref="S44:V45"/>
    <mergeCell ref="AJ44:AM45"/>
    <mergeCell ref="BA44:BD45"/>
    <mergeCell ref="BR44:BU45"/>
    <mergeCell ref="CI44:CL45"/>
    <mergeCell ref="CZ44:DC45"/>
    <mergeCell ref="DQ44:DT45"/>
    <mergeCell ref="EH44:EK45"/>
    <mergeCell ref="ER43:EV43"/>
    <mergeCell ref="EY43:FA43"/>
    <mergeCell ref="FI43:FM43"/>
    <mergeCell ref="FP43:FR43"/>
    <mergeCell ref="FZ43:GD43"/>
    <mergeCell ref="GG43:GI43"/>
    <mergeCell ref="CS43:CW43"/>
    <mergeCell ref="B43:D43"/>
    <mergeCell ref="E43:F43"/>
    <mergeCell ref="L43:P43"/>
    <mergeCell ref="S43:U43"/>
    <mergeCell ref="AC43:AG43"/>
    <mergeCell ref="AJ43:AL43"/>
    <mergeCell ref="DJ42:DN42"/>
    <mergeCell ref="EA42:EE42"/>
    <mergeCell ref="ER42:EV42"/>
    <mergeCell ref="CZ43:DB43"/>
    <mergeCell ref="DJ43:DN43"/>
    <mergeCell ref="DQ43:DS43"/>
    <mergeCell ref="EA43:EE43"/>
    <mergeCell ref="EH43:EJ43"/>
    <mergeCell ref="AT43:AX43"/>
    <mergeCell ref="BA43:BC43"/>
    <mergeCell ref="BK43:BO43"/>
    <mergeCell ref="BR43:BT43"/>
    <mergeCell ref="CB43:CF43"/>
    <mergeCell ref="CI43:CK43"/>
    <mergeCell ref="FI42:FM42"/>
    <mergeCell ref="FZ42:GD42"/>
    <mergeCell ref="GQ42:GU42"/>
    <mergeCell ref="EY5:FB6"/>
    <mergeCell ref="FP5:FS6"/>
    <mergeCell ref="GG5:GJ6"/>
    <mergeCell ref="B7:F7"/>
    <mergeCell ref="L42:P42"/>
    <mergeCell ref="AC42:AG42"/>
    <mergeCell ref="AT42:AX42"/>
    <mergeCell ref="BK42:BO42"/>
    <mergeCell ref="CB42:CF42"/>
    <mergeCell ref="CS42:CW42"/>
    <mergeCell ref="GQ4:GU4"/>
    <mergeCell ref="B5:E6"/>
    <mergeCell ref="S5:V6"/>
    <mergeCell ref="AJ5:AM6"/>
    <mergeCell ref="BA5:BD6"/>
    <mergeCell ref="BR5:BU6"/>
    <mergeCell ref="CI5:CL6"/>
    <mergeCell ref="CZ5:DC6"/>
    <mergeCell ref="DQ5:DT6"/>
    <mergeCell ref="EH5:EK6"/>
    <mergeCell ref="ER4:EV4"/>
    <mergeCell ref="EY4:FA4"/>
    <mergeCell ref="FI4:FM4"/>
    <mergeCell ref="FP4:FR4"/>
    <mergeCell ref="FZ4:GD4"/>
    <mergeCell ref="GG4:GI4"/>
    <mergeCell ref="CS4:CW4"/>
    <mergeCell ref="CZ4:DB4"/>
    <mergeCell ref="DJ4:DN4"/>
    <mergeCell ref="DQ4:DS4"/>
    <mergeCell ref="EA4:EE4"/>
    <mergeCell ref="EH4:EJ4"/>
    <mergeCell ref="AT4:AX4"/>
    <mergeCell ref="BA4:BC4"/>
    <mergeCell ref="BK4:BO4"/>
    <mergeCell ref="BR4:BT4"/>
    <mergeCell ref="CB4:CF4"/>
    <mergeCell ref="CI4:CK4"/>
    <mergeCell ref="B4:D4"/>
    <mergeCell ref="E4:F4"/>
    <mergeCell ref="L4:P4"/>
    <mergeCell ref="S4:U4"/>
    <mergeCell ref="AC4:AG4"/>
    <mergeCell ref="AJ4:AL4"/>
    <mergeCell ref="DJ3:DN3"/>
    <mergeCell ref="EA3:EE3"/>
    <mergeCell ref="ER3:EV3"/>
    <mergeCell ref="FI3:FM3"/>
    <mergeCell ref="FZ3:GD3"/>
    <mergeCell ref="GQ3:GU3"/>
    <mergeCell ref="L3:P3"/>
    <mergeCell ref="AC3:AG3"/>
    <mergeCell ref="AT3:AX3"/>
    <mergeCell ref="BK3:BO3"/>
    <mergeCell ref="CB3:CF3"/>
    <mergeCell ref="CS3:CW3"/>
  </mergeCells>
  <conditionalFormatting sqref="GR49 M10 AD10 AU10 BL10 CC10 CT10 DK10 EB10 ES10 FJ10 GA10 GR10 M49 AD49 AU49 BL49 CC49 CT49 DK49 EB49 ES49 FJ49 GA49">
    <cfRule type="cellIs" dxfId="12072" priority="580" stopIfTrue="1" operator="equal">
      <formula>0</formula>
    </cfRule>
  </conditionalFormatting>
  <conditionalFormatting sqref="GU50:GU58 GU62:GU70 P11:P19 P23:P31 AG11:AG19 AG23:AG31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FM50:FM58 FM62:FM70 GD50:GD58 GD62:GD70">
    <cfRule type="cellIs" dxfId="12071" priority="579" stopIfTrue="1" operator="greaterThan">
      <formula>#REF!</formula>
    </cfRule>
  </conditionalFormatting>
  <conditionalFormatting sqref="GU74 P35 AG35 AX35 BO35 CF35 CW35 DN35 EE35 EV35 FM35 GD35 GU35 P74 AG74 AX74 BO74 CF74 CW74 DN74 EE74 EV74 FM74 GD74">
    <cfRule type="cellIs" dxfId="12070" priority="577" stopIfTrue="1" operator="greaterThanOrEqual">
      <formula>#REF!</formula>
    </cfRule>
    <cfRule type="cellIs" dxfId="12069" priority="578" stopIfTrue="1" operator="lessThan">
      <formula>#REF!</formula>
    </cfRule>
  </conditionalFormatting>
  <conditionalFormatting sqref="GQ74 L35 AC35 AT35 BK35 CB35 CS35 DJ35 EA35 ER35 FI35 FZ35 GQ35 L74 AC74 AT74 BK74 CB74 CS74 DJ74 EA74 ER74 FI74 FZ74">
    <cfRule type="cellIs" dxfId="12068" priority="575" stopIfTrue="1" operator="lessThanOrEqual">
      <formula>#REF!</formula>
    </cfRule>
    <cfRule type="cellIs" dxfId="12067" priority="576" stopIfTrue="1" operator="greaterThan">
      <formula>#REF!</formula>
    </cfRule>
  </conditionalFormatting>
  <conditionalFormatting sqref="GQ76 L37 AC37 AT37 BK37 CB37 CS37 DJ37 EA37 ER37 FI37 FZ37 GQ37 L76 AC76 AT76 BK76 CB76 CS76 DJ76 EA76 ER76 FI76 FZ76">
    <cfRule type="cellIs" dxfId="12066" priority="573" stopIfTrue="1" operator="lessThanOrEqual">
      <formula>#REF!</formula>
    </cfRule>
    <cfRule type="cellIs" dxfId="12065" priority="574" stopIfTrue="1" operator="greaterThan">
      <formula>#REF!</formula>
    </cfRule>
  </conditionalFormatting>
  <conditionalFormatting sqref="M10 AD10 GR49 AU10 BL10 CC10 CT10 DK10 EB10 ES10 FJ10 GA10 GR10 M49 AD49 AU49 BL49 CC49 CT49 DK49 EB49 ES49 FJ49 GA49">
    <cfRule type="cellIs" dxfId="12064" priority="572" stopIfTrue="1" operator="equal">
      <formula>0</formula>
    </cfRule>
  </conditionalFormatting>
  <conditionalFormatting sqref="P11:P19 P23:P31 AG11:AG19 AG23:AG31 GU50:GU58 GU62:GU70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GD50:GD58 GD62:GD70">
    <cfRule type="cellIs" dxfId="12063" priority="571" stopIfTrue="1" operator="greaterThan">
      <formula>#REF!</formula>
    </cfRule>
  </conditionalFormatting>
  <conditionalFormatting sqref="P35 AG35 GU74 AX35 BO35 CF35 CW35 DN35 EE35 EV35 FM35 GD35 GU35 P74 AG74 AX74 BO74 CF74 CW74 DN74 EE74 EV74 FM74 GD74">
    <cfRule type="cellIs" dxfId="12062" priority="569" stopIfTrue="1" operator="greaterThanOrEqual">
      <formula>#REF!</formula>
    </cfRule>
    <cfRule type="cellIs" dxfId="12061" priority="570" stopIfTrue="1" operator="lessThan">
      <formula>#REF!</formula>
    </cfRule>
  </conditionalFormatting>
  <conditionalFormatting sqref="L35 AC35 GQ74 AT35 BK35 CB35 CS35 DJ35 EA35 ER35 FI35 FZ35 GQ35 L74 AC74 AT74 BK74 CB74 CS74 DJ74 EA74 ER74 FI74 FZ74">
    <cfRule type="cellIs" dxfId="12060" priority="567" stopIfTrue="1" operator="lessThanOrEqual">
      <formula>#REF!</formula>
    </cfRule>
    <cfRule type="cellIs" dxfId="12059" priority="568" stopIfTrue="1" operator="greaterThan">
      <formula>#REF!</formula>
    </cfRule>
  </conditionalFormatting>
  <conditionalFormatting sqref="L37 AC37 GQ76 AT37 BK37 CB37 CS37 DJ37 EA37 ER37 FI37 FZ37 GQ37 L76 AC76 AT76 BK76 CB76 CS76 DJ76 EA76 ER76 FI76 FZ76">
    <cfRule type="cellIs" dxfId="12058" priority="565" stopIfTrue="1" operator="lessThanOrEqual">
      <formula>#REF!</formula>
    </cfRule>
    <cfRule type="cellIs" dxfId="12057" priority="566" stopIfTrue="1" operator="greaterThan">
      <formula>#REF!</formula>
    </cfRule>
  </conditionalFormatting>
  <conditionalFormatting sqref="M10 AD10 GR49 AU10 BL10 CC10 CT10 DK10 EB10 ES10 FJ10 GA10 GR10 M49 AD49 AU49 BL49 CC49 CT49 DK49 EB49 ES49 FJ49 GA49">
    <cfRule type="cellIs" dxfId="12056" priority="564" stopIfTrue="1" operator="equal">
      <formula>0</formula>
    </cfRule>
  </conditionalFormatting>
  <conditionalFormatting sqref="P11:P19 P23:P31 AG11:AG19 AG23:AG31 GU50:GU58 GU62:GU70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FM50:FM58 FM62:FM70 GD50:GD58 GD62:GD70">
    <cfRule type="cellIs" dxfId="12055" priority="563" stopIfTrue="1" operator="greaterThan">
      <formula>#REF!</formula>
    </cfRule>
  </conditionalFormatting>
  <conditionalFormatting sqref="P35 AG35 GU74 AX35 BO35 CF35 CW35 DN35 EE35 EV35 FM35 GD35 GU35 P74 AG74 AX74 BO74 CF74 CW74 DN74 EE74 EV74 FM74 GD74">
    <cfRule type="cellIs" dxfId="12054" priority="561" stopIfTrue="1" operator="greaterThanOrEqual">
      <formula>#REF!</formula>
    </cfRule>
    <cfRule type="cellIs" dxfId="12053" priority="562" stopIfTrue="1" operator="lessThan">
      <formula>#REF!</formula>
    </cfRule>
  </conditionalFormatting>
  <conditionalFormatting sqref="L35 AC35 GQ74 AT35 BK35 CB35 CS35 DJ35 EA35 ER35 FI35 FZ35 GQ35 L74 AC74 AT74 BK74 CB74 CS74 DJ74 EA74 ER74 FI74 FZ74">
    <cfRule type="cellIs" dxfId="12052" priority="559" stopIfTrue="1" operator="lessThanOrEqual">
      <formula>#REF!</formula>
    </cfRule>
    <cfRule type="cellIs" dxfId="12051" priority="560" stopIfTrue="1" operator="greaterThan">
      <formula>#REF!</formula>
    </cfRule>
  </conditionalFormatting>
  <conditionalFormatting sqref="L37 AC37 GQ76 AT37 BK37 CB37 CS37 DJ37 EA37 ER37 FI37 FZ37 GQ37 L76 AC76 AT76 BK76 CB76 CS76 DJ76 EA76 ER76 FI76 FZ76">
    <cfRule type="cellIs" dxfId="12050" priority="557" stopIfTrue="1" operator="lessThanOrEqual">
      <formula>#REF!</formula>
    </cfRule>
    <cfRule type="cellIs" dxfId="12049" priority="558" stopIfTrue="1" operator="greaterThan">
      <formula>#REF!</formula>
    </cfRule>
  </conditionalFormatting>
  <conditionalFormatting sqref="FM50:FM58 FM62:FM70">
    <cfRule type="cellIs" dxfId="12048" priority="556" stopIfTrue="1" operator="greaterThan">
      <formula>#REF!</formula>
    </cfRule>
  </conditionalFormatting>
  <conditionalFormatting sqref="GA88 M88 AD88 AU88 BL88 CC88 CT88 DK88 EB88 ES88 FJ88 GR88">
    <cfRule type="cellIs" dxfId="12047" priority="555" stopIfTrue="1" operator="equal">
      <formula>0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2046" priority="554" stopIfTrue="1" operator="greaterThan">
      <formula>#REF!</formula>
    </cfRule>
  </conditionalFormatting>
  <conditionalFormatting sqref="GD113 P113 AG113 AX113 BO113 CF113 CW113 DN113 EE113 EV113 FM113 GU113">
    <cfRule type="cellIs" dxfId="12045" priority="552" stopIfTrue="1" operator="greaterThanOrEqual">
      <formula>#REF!</formula>
    </cfRule>
    <cfRule type="cellIs" dxfId="12044" priority="553" stopIfTrue="1" operator="lessThan">
      <formula>#REF!</formula>
    </cfRule>
  </conditionalFormatting>
  <conditionalFormatting sqref="FZ113 L113 AC113 AT113 BK113 CB113 CS113 DJ113 EA113 ER113 FI113 GQ113">
    <cfRule type="cellIs" dxfId="12043" priority="550" stopIfTrue="1" operator="lessThanOrEqual">
      <formula>#REF!</formula>
    </cfRule>
    <cfRule type="cellIs" dxfId="12042" priority="551" stopIfTrue="1" operator="greaterThan">
      <formula>#REF!</formula>
    </cfRule>
  </conditionalFormatting>
  <conditionalFormatting sqref="FZ115 L115 AC115 AT115 BK115 CB115 CS115 DJ115 EA115 ER115 FI115 GQ115">
    <cfRule type="cellIs" dxfId="12041" priority="548" stopIfTrue="1" operator="lessThanOrEqual">
      <formula>#REF!</formula>
    </cfRule>
    <cfRule type="cellIs" dxfId="12040" priority="549" stopIfTrue="1" operator="greaterThan">
      <formula>#REF!</formula>
    </cfRule>
  </conditionalFormatting>
  <conditionalFormatting sqref="GA88 M88 AD88 AU88 BL88 CC88 CT88 DK88 EB88 ES88 FJ88 GR88">
    <cfRule type="cellIs" dxfId="12039" priority="547" stopIfTrue="1" operator="equal">
      <formula>0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2038" priority="546" stopIfTrue="1" operator="greaterThan">
      <formula>#REF!</formula>
    </cfRule>
  </conditionalFormatting>
  <conditionalFormatting sqref="GD113 P113 AG113 AX113 BO113 CF113 CW113 DN113 EE113 EV113 FM113 GU113">
    <cfRule type="cellIs" dxfId="12037" priority="544" stopIfTrue="1" operator="greaterThanOrEqual">
      <formula>#REF!</formula>
    </cfRule>
    <cfRule type="cellIs" dxfId="12036" priority="545" stopIfTrue="1" operator="lessThan">
      <formula>#REF!</formula>
    </cfRule>
  </conditionalFormatting>
  <conditionalFormatting sqref="FZ113 L113 AC113 AT113 BK113 CB113 CS113 DJ113 EA113 ER113 FI113 GQ113">
    <cfRule type="cellIs" dxfId="12035" priority="542" stopIfTrue="1" operator="lessThanOrEqual">
      <formula>#REF!</formula>
    </cfRule>
    <cfRule type="cellIs" dxfId="12034" priority="543" stopIfTrue="1" operator="greaterThan">
      <formula>#REF!</formula>
    </cfRule>
  </conditionalFormatting>
  <conditionalFormatting sqref="FZ115 L115 AC115 AT115 BK115 CB115 CS115 DJ115 EA115 ER115 FI115 GQ115">
    <cfRule type="cellIs" dxfId="12033" priority="540" stopIfTrue="1" operator="lessThanOrEqual">
      <formula>#REF!</formula>
    </cfRule>
    <cfRule type="cellIs" dxfId="12032" priority="541" stopIfTrue="1" operator="greaterThan">
      <formula>#REF!</formula>
    </cfRule>
  </conditionalFormatting>
  <conditionalFormatting sqref="FM89:FM97 FM101:FM109">
    <cfRule type="cellIs" dxfId="12031" priority="539" stopIfTrue="1" operator="greaterThan">
      <formula>#REF!</formula>
    </cfRule>
  </conditionalFormatting>
  <conditionalFormatting sqref="FM50:FM58 FM62:FM70">
    <cfRule type="cellIs" dxfId="12030" priority="538" stopIfTrue="1" operator="greaterThan">
      <formula>#REF!</formula>
    </cfRule>
  </conditionalFormatting>
  <conditionalFormatting sqref="M88">
    <cfRule type="cellIs" dxfId="12029" priority="537" stopIfTrue="1" operator="equal">
      <formula>0</formula>
    </cfRule>
  </conditionalFormatting>
  <conditionalFormatting sqref="P89:P97 P101:P109">
    <cfRule type="cellIs" dxfId="12028" priority="536" stopIfTrue="1" operator="greaterThan">
      <formula>#REF!</formula>
    </cfRule>
  </conditionalFormatting>
  <conditionalFormatting sqref="P113">
    <cfRule type="cellIs" dxfId="12027" priority="534" stopIfTrue="1" operator="greaterThanOrEqual">
      <formula>#REF!</formula>
    </cfRule>
    <cfRule type="cellIs" dxfId="12026" priority="535" stopIfTrue="1" operator="lessThan">
      <formula>#REF!</formula>
    </cfRule>
  </conditionalFormatting>
  <conditionalFormatting sqref="L113">
    <cfRule type="cellIs" dxfId="12025" priority="532" stopIfTrue="1" operator="lessThanOrEqual">
      <formula>#REF!</formula>
    </cfRule>
    <cfRule type="cellIs" dxfId="12024" priority="533" stopIfTrue="1" operator="greaterThan">
      <formula>#REF!</formula>
    </cfRule>
  </conditionalFormatting>
  <conditionalFormatting sqref="L115">
    <cfRule type="cellIs" dxfId="12023" priority="530" stopIfTrue="1" operator="lessThanOrEqual">
      <formula>#REF!</formula>
    </cfRule>
    <cfRule type="cellIs" dxfId="12022" priority="531" stopIfTrue="1" operator="greaterThan">
      <formula>#REF!</formula>
    </cfRule>
  </conditionalFormatting>
  <conditionalFormatting sqref="M88">
    <cfRule type="cellIs" dxfId="12021" priority="529" stopIfTrue="1" operator="equal">
      <formula>0</formula>
    </cfRule>
  </conditionalFormatting>
  <conditionalFormatting sqref="P89:P97 P101:P109">
    <cfRule type="cellIs" dxfId="12020" priority="528" stopIfTrue="1" operator="greaterThan">
      <formula>#REF!</formula>
    </cfRule>
  </conditionalFormatting>
  <conditionalFormatting sqref="P113">
    <cfRule type="cellIs" dxfId="12019" priority="526" stopIfTrue="1" operator="greaterThanOrEqual">
      <formula>#REF!</formula>
    </cfRule>
    <cfRule type="cellIs" dxfId="12018" priority="527" stopIfTrue="1" operator="lessThan">
      <formula>#REF!</formula>
    </cfRule>
  </conditionalFormatting>
  <conditionalFormatting sqref="L113">
    <cfRule type="cellIs" dxfId="12017" priority="524" stopIfTrue="1" operator="lessThanOrEqual">
      <formula>#REF!</formula>
    </cfRule>
    <cfRule type="cellIs" dxfId="12016" priority="525" stopIfTrue="1" operator="greaterThan">
      <formula>#REF!</formula>
    </cfRule>
  </conditionalFormatting>
  <conditionalFormatting sqref="L115">
    <cfRule type="cellIs" dxfId="12015" priority="522" stopIfTrue="1" operator="lessThanOrEqual">
      <formula>#REF!</formula>
    </cfRule>
    <cfRule type="cellIs" dxfId="12014" priority="523" stopIfTrue="1" operator="greaterThan">
      <formula>#REF!</formula>
    </cfRule>
  </conditionalFormatting>
  <conditionalFormatting sqref="M88">
    <cfRule type="cellIs" dxfId="12013" priority="521" stopIfTrue="1" operator="equal">
      <formula>0</formula>
    </cfRule>
  </conditionalFormatting>
  <conditionalFormatting sqref="P89:P97 P101:P109">
    <cfRule type="cellIs" dxfId="12012" priority="520" stopIfTrue="1" operator="greaterThan">
      <formula>#REF!</formula>
    </cfRule>
  </conditionalFormatting>
  <conditionalFormatting sqref="P113">
    <cfRule type="cellIs" dxfId="12011" priority="518" stopIfTrue="1" operator="greaterThanOrEqual">
      <formula>#REF!</formula>
    </cfRule>
    <cfRule type="cellIs" dxfId="12010" priority="519" stopIfTrue="1" operator="lessThan">
      <formula>#REF!</formula>
    </cfRule>
  </conditionalFormatting>
  <conditionalFormatting sqref="L113">
    <cfRule type="cellIs" dxfId="12009" priority="516" stopIfTrue="1" operator="lessThanOrEqual">
      <formula>#REF!</formula>
    </cfRule>
    <cfRule type="cellIs" dxfId="12008" priority="517" stopIfTrue="1" operator="greaterThan">
      <formula>#REF!</formula>
    </cfRule>
  </conditionalFormatting>
  <conditionalFormatting sqref="L115">
    <cfRule type="cellIs" dxfId="12007" priority="514" stopIfTrue="1" operator="lessThanOrEqual">
      <formula>#REF!</formula>
    </cfRule>
    <cfRule type="cellIs" dxfId="12006" priority="515" stopIfTrue="1" operator="greaterThan">
      <formula>#REF!</formula>
    </cfRule>
  </conditionalFormatting>
  <conditionalFormatting sqref="AD88">
    <cfRule type="cellIs" dxfId="12005" priority="513" stopIfTrue="1" operator="equal">
      <formula>0</formula>
    </cfRule>
  </conditionalFormatting>
  <conditionalFormatting sqref="AG89:AG97 AG101:AG109">
    <cfRule type="cellIs" dxfId="12004" priority="512" stopIfTrue="1" operator="greaterThan">
      <formula>#REF!</formula>
    </cfRule>
  </conditionalFormatting>
  <conditionalFormatting sqref="AG113">
    <cfRule type="cellIs" dxfId="12003" priority="510" stopIfTrue="1" operator="greaterThanOrEqual">
      <formula>#REF!</formula>
    </cfRule>
    <cfRule type="cellIs" dxfId="12002" priority="511" stopIfTrue="1" operator="lessThan">
      <formula>#REF!</formula>
    </cfRule>
  </conditionalFormatting>
  <conditionalFormatting sqref="AC113">
    <cfRule type="cellIs" dxfId="12001" priority="508" stopIfTrue="1" operator="lessThanOrEqual">
      <formula>#REF!</formula>
    </cfRule>
    <cfRule type="cellIs" dxfId="12000" priority="509" stopIfTrue="1" operator="greaterThan">
      <formula>#REF!</formula>
    </cfRule>
  </conditionalFormatting>
  <conditionalFormatting sqref="AC115">
    <cfRule type="cellIs" dxfId="11999" priority="506" stopIfTrue="1" operator="lessThanOrEqual">
      <formula>#REF!</formula>
    </cfRule>
    <cfRule type="cellIs" dxfId="11998" priority="507" stopIfTrue="1" operator="greaterThan">
      <formula>#REF!</formula>
    </cfRule>
  </conditionalFormatting>
  <conditionalFormatting sqref="AD88">
    <cfRule type="cellIs" dxfId="11997" priority="505" stopIfTrue="1" operator="equal">
      <formula>0</formula>
    </cfRule>
  </conditionalFormatting>
  <conditionalFormatting sqref="AG89:AG97 AG101:AG109">
    <cfRule type="cellIs" dxfId="11996" priority="504" stopIfTrue="1" operator="greaterThan">
      <formula>#REF!</formula>
    </cfRule>
  </conditionalFormatting>
  <conditionalFormatting sqref="AG113">
    <cfRule type="cellIs" dxfId="11995" priority="502" stopIfTrue="1" operator="greaterThanOrEqual">
      <formula>#REF!</formula>
    </cfRule>
    <cfRule type="cellIs" dxfId="11994" priority="503" stopIfTrue="1" operator="lessThan">
      <formula>#REF!</formula>
    </cfRule>
  </conditionalFormatting>
  <conditionalFormatting sqref="AC113">
    <cfRule type="cellIs" dxfId="11993" priority="500" stopIfTrue="1" operator="lessThanOrEqual">
      <formula>#REF!</formula>
    </cfRule>
    <cfRule type="cellIs" dxfId="11992" priority="501" stopIfTrue="1" operator="greaterThan">
      <formula>#REF!</formula>
    </cfRule>
  </conditionalFormatting>
  <conditionalFormatting sqref="AC115">
    <cfRule type="cellIs" dxfId="11991" priority="498" stopIfTrue="1" operator="lessThanOrEqual">
      <formula>#REF!</formula>
    </cfRule>
    <cfRule type="cellIs" dxfId="11990" priority="499" stopIfTrue="1" operator="greaterThan">
      <formula>#REF!</formula>
    </cfRule>
  </conditionalFormatting>
  <conditionalFormatting sqref="AD88">
    <cfRule type="cellIs" dxfId="11989" priority="497" stopIfTrue="1" operator="equal">
      <formula>0</formula>
    </cfRule>
  </conditionalFormatting>
  <conditionalFormatting sqref="AG89:AG97 AG101:AG109">
    <cfRule type="cellIs" dxfId="11988" priority="496" stopIfTrue="1" operator="greaterThan">
      <formula>#REF!</formula>
    </cfRule>
  </conditionalFormatting>
  <conditionalFormatting sqref="AG113">
    <cfRule type="cellIs" dxfId="11987" priority="494" stopIfTrue="1" operator="greaterThanOrEqual">
      <formula>#REF!</formula>
    </cfRule>
    <cfRule type="cellIs" dxfId="11986" priority="495" stopIfTrue="1" operator="lessThan">
      <formula>#REF!</formula>
    </cfRule>
  </conditionalFormatting>
  <conditionalFormatting sqref="AC113">
    <cfRule type="cellIs" dxfId="11985" priority="492" stopIfTrue="1" operator="lessThanOrEqual">
      <formula>#REF!</formula>
    </cfRule>
    <cfRule type="cellIs" dxfId="11984" priority="493" stopIfTrue="1" operator="greaterThan">
      <formula>#REF!</formula>
    </cfRule>
  </conditionalFormatting>
  <conditionalFormatting sqref="AC115">
    <cfRule type="cellIs" dxfId="11983" priority="490" stopIfTrue="1" operator="lessThanOrEqual">
      <formula>#REF!</formula>
    </cfRule>
    <cfRule type="cellIs" dxfId="11982" priority="491" stopIfTrue="1" operator="greaterThan">
      <formula>#REF!</formula>
    </cfRule>
  </conditionalFormatting>
  <conditionalFormatting sqref="GR49 M10 AD10 AU10 BL10 CC10 CT10 DK10 EB10 ES10 FJ10 GA10 GR10 M49 AD49 AU49 BL49 CC49 CT49 DK49 EB49 ES49 FJ49 GA49">
    <cfRule type="cellIs" dxfId="11981" priority="489" stopIfTrue="1" operator="equal">
      <formula>0</formula>
    </cfRule>
  </conditionalFormatting>
  <conditionalFormatting sqref="GU50:GU58 GU62:GU70 P11:P19 P23:P31 AG11:AG19 AG23:AG31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FM50:FM58 FM62:FM70 GD50:GD58 GD62:GD70">
    <cfRule type="cellIs" dxfId="11980" priority="488" stopIfTrue="1" operator="greaterThan">
      <formula>#REF!</formula>
    </cfRule>
  </conditionalFormatting>
  <conditionalFormatting sqref="GU74 P35 AG35 AX35 BO35 CF35 CW35 DN35 EE35 EV35 FM35 GD35 GU35 P74 AG74 AX74 BO74 CF74 CW74 DN74 EE74 EV74 FM74 GD74">
    <cfRule type="cellIs" dxfId="11979" priority="486" stopIfTrue="1" operator="greaterThanOrEqual">
      <formula>#REF!</formula>
    </cfRule>
    <cfRule type="cellIs" dxfId="11978" priority="487" stopIfTrue="1" operator="lessThan">
      <formula>#REF!</formula>
    </cfRule>
  </conditionalFormatting>
  <conditionalFormatting sqref="GQ74 L35 AC35 AT35 BK35 CB35 CS35 DJ35 EA35 ER35 FI35 FZ35 GQ35 L74 AC74 AT74 BK74 CB74 CS74 DJ74 EA74 ER74 FI74 FZ74">
    <cfRule type="cellIs" dxfId="11977" priority="484" stopIfTrue="1" operator="lessThanOrEqual">
      <formula>#REF!</formula>
    </cfRule>
    <cfRule type="cellIs" dxfId="11976" priority="485" stopIfTrue="1" operator="greaterThan">
      <formula>#REF!</formula>
    </cfRule>
  </conditionalFormatting>
  <conditionalFormatting sqref="GQ76 L37 AC37 AT37 BK37 CB37 CS37 DJ37 EA37 ER37 FI37 FZ37 GQ37 L76 AC76 AT76 BK76 CB76 CS76 DJ76 EA76 ER76 FI76 FZ76">
    <cfRule type="cellIs" dxfId="11975" priority="482" stopIfTrue="1" operator="lessThanOrEqual">
      <formula>#REF!</formula>
    </cfRule>
    <cfRule type="cellIs" dxfId="11974" priority="483" stopIfTrue="1" operator="greaterThan">
      <formula>#REF!</formula>
    </cfRule>
  </conditionalFormatting>
  <conditionalFormatting sqref="M10 AD10 GR49 AU10 BL10 CC10 CT10 DK10 EB10 ES10 FJ10 GA10 GR10 M49 AD49 AU49 BL49 CC49 CT49 DK49 EB49 ES49 FJ49 GA49">
    <cfRule type="cellIs" dxfId="11973" priority="481" stopIfTrue="1" operator="equal">
      <formula>0</formula>
    </cfRule>
  </conditionalFormatting>
  <conditionalFormatting sqref="P11:P19 P23:P31 AG11:AG19 AG23:AG31 GU50:GU58 GU62:GU70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GD50:GD58 GD62:GD70">
    <cfRule type="cellIs" dxfId="11972" priority="480" stopIfTrue="1" operator="greaterThan">
      <formula>#REF!</formula>
    </cfRule>
  </conditionalFormatting>
  <conditionalFormatting sqref="P35 AG35 GU74 AX35 BO35 CF35 CW35 DN35 EE35 EV35 FM35 GD35 GU35 P74 AG74 AX74 BO74 CF74 CW74 DN74 EE74 EV74 FM74 GD74">
    <cfRule type="cellIs" dxfId="11971" priority="478" stopIfTrue="1" operator="greaterThanOrEqual">
      <formula>#REF!</formula>
    </cfRule>
    <cfRule type="cellIs" dxfId="11970" priority="479" stopIfTrue="1" operator="lessThan">
      <formula>#REF!</formula>
    </cfRule>
  </conditionalFormatting>
  <conditionalFormatting sqref="L35 AC35 GQ74 AT35 BK35 CB35 CS35 DJ35 EA35 ER35 FI35 FZ35 GQ35 L74 AC74 AT74 BK74 CB74 CS74 DJ74 EA74 ER74 FI74 FZ74">
    <cfRule type="cellIs" dxfId="11969" priority="476" stopIfTrue="1" operator="lessThanOrEqual">
      <formula>#REF!</formula>
    </cfRule>
    <cfRule type="cellIs" dxfId="11968" priority="477" stopIfTrue="1" operator="greaterThan">
      <formula>#REF!</formula>
    </cfRule>
  </conditionalFormatting>
  <conditionalFormatting sqref="L37 AC37 GQ76 AT37 BK37 CB37 CS37 DJ37 EA37 ER37 FI37 FZ37 GQ37 L76 AC76 AT76 BK76 CB76 CS76 DJ76 EA76 ER76 FI76 FZ76">
    <cfRule type="cellIs" dxfId="11967" priority="474" stopIfTrue="1" operator="lessThanOrEqual">
      <formula>#REF!</formula>
    </cfRule>
    <cfRule type="cellIs" dxfId="11966" priority="475" stopIfTrue="1" operator="greaterThan">
      <formula>#REF!</formula>
    </cfRule>
  </conditionalFormatting>
  <conditionalFormatting sqref="M10 AD10 GR49 AU10 BL10 CC10 CT10 DK10 EB10 ES10 FJ10 GA10 GR10 M49 AD49 AU49 BL49 CC49 CT49 DK49 EB49 ES49 FJ49 GA49">
    <cfRule type="cellIs" dxfId="11965" priority="473" stopIfTrue="1" operator="equal">
      <formula>0</formula>
    </cfRule>
  </conditionalFormatting>
  <conditionalFormatting sqref="P11:P19 P23:P31 AG11:AG19 AG23:AG31 GU50:GU58 GU62:GU70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FM50:FM58 FM62:FM70 GD50:GD58 GD62:GD70">
    <cfRule type="cellIs" dxfId="11964" priority="472" stopIfTrue="1" operator="greaterThan">
      <formula>#REF!</formula>
    </cfRule>
  </conditionalFormatting>
  <conditionalFormatting sqref="P35 AG35 GU74 AX35 BO35 CF35 CW35 DN35 EE35 EV35 FM35 GD35 GU35 P74 AG74 AX74 BO74 CF74 CW74 DN74 EE74 EV74 FM74 GD74">
    <cfRule type="cellIs" dxfId="11963" priority="470" stopIfTrue="1" operator="greaterThanOrEqual">
      <formula>#REF!</formula>
    </cfRule>
    <cfRule type="cellIs" dxfId="11962" priority="471" stopIfTrue="1" operator="lessThan">
      <formula>#REF!</formula>
    </cfRule>
  </conditionalFormatting>
  <conditionalFormatting sqref="L35 AC35 GQ74 AT35 BK35 CB35 CS35 DJ35 EA35 ER35 FI35 FZ35 GQ35 L74 AC74 AT74 BK74 CB74 CS74 DJ74 EA74 ER74 FI74 FZ74">
    <cfRule type="cellIs" dxfId="11961" priority="468" stopIfTrue="1" operator="lessThanOrEqual">
      <formula>#REF!</formula>
    </cfRule>
    <cfRule type="cellIs" dxfId="11960" priority="469" stopIfTrue="1" operator="greaterThan">
      <formula>#REF!</formula>
    </cfRule>
  </conditionalFormatting>
  <conditionalFormatting sqref="L37 AC37 GQ76 AT37 BK37 CB37 CS37 DJ37 EA37 ER37 FI37 FZ37 GQ37 L76 AC76 AT76 BK76 CB76 CS76 DJ76 EA76 ER76 FI76 FZ76">
    <cfRule type="cellIs" dxfId="11959" priority="466" stopIfTrue="1" operator="lessThanOrEqual">
      <formula>#REF!</formula>
    </cfRule>
    <cfRule type="cellIs" dxfId="11958" priority="467" stopIfTrue="1" operator="greaterThan">
      <formula>#REF!</formula>
    </cfRule>
  </conditionalFormatting>
  <conditionalFormatting sqref="FM50:FM58 FM62:FM70">
    <cfRule type="cellIs" dxfId="11957" priority="465" stopIfTrue="1" operator="greaterThan">
      <formula>#REF!</formula>
    </cfRule>
  </conditionalFormatting>
  <conditionalFormatting sqref="GA88 M88 AD88 AU88 BL88 CC88 CT88 DK88 EB88 ES88 FJ88 GR88">
    <cfRule type="cellIs" dxfId="11956" priority="464" stopIfTrue="1" operator="equal">
      <formula>0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1955" priority="463" stopIfTrue="1" operator="greaterThan">
      <formula>#REF!</formula>
    </cfRule>
  </conditionalFormatting>
  <conditionalFormatting sqref="GD113 P113 AG113 AX113 BO113 CF113 CW113 DN113 EE113 EV113 FM113 GU113">
    <cfRule type="cellIs" dxfId="11954" priority="461" stopIfTrue="1" operator="greaterThanOrEqual">
      <formula>#REF!</formula>
    </cfRule>
    <cfRule type="cellIs" dxfId="11953" priority="462" stopIfTrue="1" operator="lessThan">
      <formula>#REF!</formula>
    </cfRule>
  </conditionalFormatting>
  <conditionalFormatting sqref="FZ113 L113 AC113 AT113 BK113 CB113 CS113 DJ113 EA113 ER113 FI113 GQ113">
    <cfRule type="cellIs" dxfId="11952" priority="459" stopIfTrue="1" operator="lessThanOrEqual">
      <formula>#REF!</formula>
    </cfRule>
    <cfRule type="cellIs" dxfId="11951" priority="460" stopIfTrue="1" operator="greaterThan">
      <formula>#REF!</formula>
    </cfRule>
  </conditionalFormatting>
  <conditionalFormatting sqref="FZ115 L115 AC115 AT115 BK115 CB115 CS115 DJ115 EA115 ER115 FI115 GQ115">
    <cfRule type="cellIs" dxfId="11950" priority="457" stopIfTrue="1" operator="lessThanOrEqual">
      <formula>#REF!</formula>
    </cfRule>
    <cfRule type="cellIs" dxfId="11949" priority="458" stopIfTrue="1" operator="greaterThan">
      <formula>#REF!</formula>
    </cfRule>
  </conditionalFormatting>
  <conditionalFormatting sqref="GA88 M88 AD88 AU88 BL88 CC88 CT88 DK88 EB88 ES88 FJ88 GR88">
    <cfRule type="cellIs" dxfId="11948" priority="456" stopIfTrue="1" operator="equal">
      <formula>0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1947" priority="455" stopIfTrue="1" operator="greaterThan">
      <formula>#REF!</formula>
    </cfRule>
  </conditionalFormatting>
  <conditionalFormatting sqref="GD113 P113 AG113 AX113 BO113 CF113 CW113 DN113 EE113 EV113 FM113 GU113">
    <cfRule type="cellIs" dxfId="11946" priority="453" stopIfTrue="1" operator="greaterThanOrEqual">
      <formula>#REF!</formula>
    </cfRule>
    <cfRule type="cellIs" dxfId="11945" priority="454" stopIfTrue="1" operator="lessThan">
      <formula>#REF!</formula>
    </cfRule>
  </conditionalFormatting>
  <conditionalFormatting sqref="FZ113 L113 AC113 AT113 BK113 CB113 CS113 DJ113 EA113 ER113 FI113 GQ113">
    <cfRule type="cellIs" dxfId="11944" priority="451" stopIfTrue="1" operator="lessThanOrEqual">
      <formula>#REF!</formula>
    </cfRule>
    <cfRule type="cellIs" dxfId="11943" priority="452" stopIfTrue="1" operator="greaterThan">
      <formula>#REF!</formula>
    </cfRule>
  </conditionalFormatting>
  <conditionalFormatting sqref="FZ115 L115 AC115 AT115 BK115 CB115 CS115 DJ115 EA115 ER115 FI115 GQ115">
    <cfRule type="cellIs" dxfId="11942" priority="449" stopIfTrue="1" operator="lessThanOrEqual">
      <formula>#REF!</formula>
    </cfRule>
    <cfRule type="cellIs" dxfId="11941" priority="450" stopIfTrue="1" operator="greaterThan">
      <formula>#REF!</formula>
    </cfRule>
  </conditionalFormatting>
  <conditionalFormatting sqref="FM89:FM97 FM101:FM109">
    <cfRule type="cellIs" dxfId="11940" priority="448" stopIfTrue="1" operator="greaterThan">
      <formula>#REF!</formula>
    </cfRule>
  </conditionalFormatting>
  <conditionalFormatting sqref="FM50:FM58 FM62:FM70">
    <cfRule type="cellIs" dxfId="11939" priority="447" stopIfTrue="1" operator="greaterThan">
      <formula>#REF!</formula>
    </cfRule>
  </conditionalFormatting>
  <conditionalFormatting sqref="M88">
    <cfRule type="cellIs" dxfId="11938" priority="446" stopIfTrue="1" operator="equal">
      <formula>0</formula>
    </cfRule>
  </conditionalFormatting>
  <conditionalFormatting sqref="P89:P97 P101:P109">
    <cfRule type="cellIs" dxfId="11937" priority="445" stopIfTrue="1" operator="greaterThan">
      <formula>#REF!</formula>
    </cfRule>
  </conditionalFormatting>
  <conditionalFormatting sqref="P113">
    <cfRule type="cellIs" dxfId="11936" priority="443" stopIfTrue="1" operator="greaterThanOrEqual">
      <formula>#REF!</formula>
    </cfRule>
    <cfRule type="cellIs" dxfId="11935" priority="444" stopIfTrue="1" operator="lessThan">
      <formula>#REF!</formula>
    </cfRule>
  </conditionalFormatting>
  <conditionalFormatting sqref="L113">
    <cfRule type="cellIs" dxfId="11934" priority="441" stopIfTrue="1" operator="lessThanOrEqual">
      <formula>#REF!</formula>
    </cfRule>
    <cfRule type="cellIs" dxfId="11933" priority="442" stopIfTrue="1" operator="greaterThan">
      <formula>#REF!</formula>
    </cfRule>
  </conditionalFormatting>
  <conditionalFormatting sqref="L115">
    <cfRule type="cellIs" dxfId="11932" priority="439" stopIfTrue="1" operator="lessThanOrEqual">
      <formula>#REF!</formula>
    </cfRule>
    <cfRule type="cellIs" dxfId="11931" priority="440" stopIfTrue="1" operator="greaterThan">
      <formula>#REF!</formula>
    </cfRule>
  </conditionalFormatting>
  <conditionalFormatting sqref="M88">
    <cfRule type="cellIs" dxfId="11930" priority="438" stopIfTrue="1" operator="equal">
      <formula>0</formula>
    </cfRule>
  </conditionalFormatting>
  <conditionalFormatting sqref="P89:P97 P101:P109">
    <cfRule type="cellIs" dxfId="11929" priority="437" stopIfTrue="1" operator="greaterThan">
      <formula>#REF!</formula>
    </cfRule>
  </conditionalFormatting>
  <conditionalFormatting sqref="P113">
    <cfRule type="cellIs" dxfId="11928" priority="435" stopIfTrue="1" operator="greaterThanOrEqual">
      <formula>#REF!</formula>
    </cfRule>
    <cfRule type="cellIs" dxfId="11927" priority="436" stopIfTrue="1" operator="lessThan">
      <formula>#REF!</formula>
    </cfRule>
  </conditionalFormatting>
  <conditionalFormatting sqref="L113">
    <cfRule type="cellIs" dxfId="11926" priority="433" stopIfTrue="1" operator="lessThanOrEqual">
      <formula>#REF!</formula>
    </cfRule>
    <cfRule type="cellIs" dxfId="11925" priority="434" stopIfTrue="1" operator="greaterThan">
      <formula>#REF!</formula>
    </cfRule>
  </conditionalFormatting>
  <conditionalFormatting sqref="L115">
    <cfRule type="cellIs" dxfId="11924" priority="431" stopIfTrue="1" operator="lessThanOrEqual">
      <formula>#REF!</formula>
    </cfRule>
    <cfRule type="cellIs" dxfId="11923" priority="432" stopIfTrue="1" operator="greaterThan">
      <formula>#REF!</formula>
    </cfRule>
  </conditionalFormatting>
  <conditionalFormatting sqref="M88">
    <cfRule type="cellIs" dxfId="11922" priority="430" stopIfTrue="1" operator="equal">
      <formula>0</formula>
    </cfRule>
  </conditionalFormatting>
  <conditionalFormatting sqref="P89:P97 P101:P109">
    <cfRule type="cellIs" dxfId="11921" priority="429" stopIfTrue="1" operator="greaterThan">
      <formula>#REF!</formula>
    </cfRule>
  </conditionalFormatting>
  <conditionalFormatting sqref="P113">
    <cfRule type="cellIs" dxfId="11920" priority="427" stopIfTrue="1" operator="greaterThanOrEqual">
      <formula>#REF!</formula>
    </cfRule>
    <cfRule type="cellIs" dxfId="11919" priority="428" stopIfTrue="1" operator="lessThan">
      <formula>#REF!</formula>
    </cfRule>
  </conditionalFormatting>
  <conditionalFormatting sqref="L113">
    <cfRule type="cellIs" dxfId="11918" priority="425" stopIfTrue="1" operator="lessThanOrEqual">
      <formula>#REF!</formula>
    </cfRule>
    <cfRule type="cellIs" dxfId="11917" priority="426" stopIfTrue="1" operator="greaterThan">
      <formula>#REF!</formula>
    </cfRule>
  </conditionalFormatting>
  <conditionalFormatting sqref="L115">
    <cfRule type="cellIs" dxfId="11916" priority="423" stopIfTrue="1" operator="lessThanOrEqual">
      <formula>#REF!</formula>
    </cfRule>
    <cfRule type="cellIs" dxfId="11915" priority="424" stopIfTrue="1" operator="greaterThan">
      <formula>#REF!</formula>
    </cfRule>
  </conditionalFormatting>
  <conditionalFormatting sqref="AD88">
    <cfRule type="cellIs" dxfId="11914" priority="422" stopIfTrue="1" operator="equal">
      <formula>0</formula>
    </cfRule>
  </conditionalFormatting>
  <conditionalFormatting sqref="AG89:AG97 AG101:AG109">
    <cfRule type="cellIs" dxfId="11913" priority="421" stopIfTrue="1" operator="greaterThan">
      <formula>#REF!</formula>
    </cfRule>
  </conditionalFormatting>
  <conditionalFormatting sqref="AG113">
    <cfRule type="cellIs" dxfId="11912" priority="419" stopIfTrue="1" operator="greaterThanOrEqual">
      <formula>#REF!</formula>
    </cfRule>
    <cfRule type="cellIs" dxfId="11911" priority="420" stopIfTrue="1" operator="lessThan">
      <formula>#REF!</formula>
    </cfRule>
  </conditionalFormatting>
  <conditionalFormatting sqref="AC113">
    <cfRule type="cellIs" dxfId="11910" priority="417" stopIfTrue="1" operator="lessThanOrEqual">
      <formula>#REF!</formula>
    </cfRule>
    <cfRule type="cellIs" dxfId="11909" priority="418" stopIfTrue="1" operator="greaterThan">
      <formula>#REF!</formula>
    </cfRule>
  </conditionalFormatting>
  <conditionalFormatting sqref="AC115">
    <cfRule type="cellIs" dxfId="11908" priority="415" stopIfTrue="1" operator="lessThanOrEqual">
      <formula>#REF!</formula>
    </cfRule>
    <cfRule type="cellIs" dxfId="11907" priority="416" stopIfTrue="1" operator="greaterThan">
      <formula>#REF!</formula>
    </cfRule>
  </conditionalFormatting>
  <conditionalFormatting sqref="AD88">
    <cfRule type="cellIs" dxfId="11906" priority="414" stopIfTrue="1" operator="equal">
      <formula>0</formula>
    </cfRule>
  </conditionalFormatting>
  <conditionalFormatting sqref="AG89:AG97 AG101:AG109">
    <cfRule type="cellIs" dxfId="11905" priority="413" stopIfTrue="1" operator="greaterThan">
      <formula>#REF!</formula>
    </cfRule>
  </conditionalFormatting>
  <conditionalFormatting sqref="AG113">
    <cfRule type="cellIs" dxfId="11904" priority="411" stopIfTrue="1" operator="greaterThanOrEqual">
      <formula>#REF!</formula>
    </cfRule>
    <cfRule type="cellIs" dxfId="11903" priority="412" stopIfTrue="1" operator="lessThan">
      <formula>#REF!</formula>
    </cfRule>
  </conditionalFormatting>
  <conditionalFormatting sqref="AC113">
    <cfRule type="cellIs" dxfId="11902" priority="409" stopIfTrue="1" operator="lessThanOrEqual">
      <formula>#REF!</formula>
    </cfRule>
    <cfRule type="cellIs" dxfId="11901" priority="410" stopIfTrue="1" operator="greaterThan">
      <formula>#REF!</formula>
    </cfRule>
  </conditionalFormatting>
  <conditionalFormatting sqref="AC115">
    <cfRule type="cellIs" dxfId="11900" priority="407" stopIfTrue="1" operator="lessThanOrEqual">
      <formula>#REF!</formula>
    </cfRule>
    <cfRule type="cellIs" dxfId="11899" priority="408" stopIfTrue="1" operator="greaterThan">
      <formula>#REF!</formula>
    </cfRule>
  </conditionalFormatting>
  <conditionalFormatting sqref="AD88">
    <cfRule type="cellIs" dxfId="11898" priority="406" stopIfTrue="1" operator="equal">
      <formula>0</formula>
    </cfRule>
  </conditionalFormatting>
  <conditionalFormatting sqref="AG89:AG97 AG101:AG109">
    <cfRule type="cellIs" dxfId="11897" priority="405" stopIfTrue="1" operator="greaterThan">
      <formula>#REF!</formula>
    </cfRule>
  </conditionalFormatting>
  <conditionalFormatting sqref="AG113">
    <cfRule type="cellIs" dxfId="11896" priority="403" stopIfTrue="1" operator="greaterThanOrEqual">
      <formula>#REF!</formula>
    </cfRule>
    <cfRule type="cellIs" dxfId="11895" priority="404" stopIfTrue="1" operator="lessThan">
      <formula>#REF!</formula>
    </cfRule>
  </conditionalFormatting>
  <conditionalFormatting sqref="AC113">
    <cfRule type="cellIs" dxfId="11894" priority="401" stopIfTrue="1" operator="lessThanOrEqual">
      <formula>#REF!</formula>
    </cfRule>
    <cfRule type="cellIs" dxfId="11893" priority="402" stopIfTrue="1" operator="greaterThan">
      <formula>#REF!</formula>
    </cfRule>
  </conditionalFormatting>
  <conditionalFormatting sqref="AC115">
    <cfRule type="cellIs" dxfId="11892" priority="399" stopIfTrue="1" operator="lessThanOrEqual">
      <formula>#REF!</formula>
    </cfRule>
    <cfRule type="cellIs" dxfId="11891" priority="400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890" priority="398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889" priority="397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888" priority="396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887" priority="395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886" priority="394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885" priority="393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GU11:GU19 GU23:GU31">
    <cfRule type="cellIs" dxfId="11884" priority="392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FM11:FM19 FM23:FM31 GU11:GU19 GU23:GU31">
    <cfRule type="cellIs" dxfId="11883" priority="391" stopIfTrue="1" operator="greaterThan">
      <formula>#REF!</formula>
    </cfRule>
  </conditionalFormatting>
  <conditionalFormatting sqref="FM11:FM19 FM23:FM31">
    <cfRule type="cellIs" dxfId="11882" priority="390" stopIfTrue="1" operator="greaterThan">
      <formula>#REF!</formula>
    </cfRule>
  </conditionalFormatting>
  <conditionalFormatting sqref="P11:P19 P23:P31">
    <cfRule type="cellIs" dxfId="11881" priority="389" stopIfTrue="1" operator="greaterThan">
      <formula>#REF!</formula>
    </cfRule>
  </conditionalFormatting>
  <conditionalFormatting sqref="P11:P19 P23:P31">
    <cfRule type="cellIs" dxfId="11880" priority="388" stopIfTrue="1" operator="greaterThan">
      <formula>#REF!</formula>
    </cfRule>
  </conditionalFormatting>
  <conditionalFormatting sqref="P11:P19 P23:P31">
    <cfRule type="cellIs" dxfId="11879" priority="387" stopIfTrue="1" operator="greaterThan">
      <formula>#REF!</formula>
    </cfRule>
  </conditionalFormatting>
  <conditionalFormatting sqref="AG11:AG19 AG23:AG31">
    <cfRule type="cellIs" dxfId="11878" priority="386" stopIfTrue="1" operator="greaterThan">
      <formula>#REF!</formula>
    </cfRule>
  </conditionalFormatting>
  <conditionalFormatting sqref="AG11:AG19 AG23:AG31">
    <cfRule type="cellIs" dxfId="11877" priority="385" stopIfTrue="1" operator="greaterThan">
      <formula>#REF!</formula>
    </cfRule>
  </conditionalFormatting>
  <conditionalFormatting sqref="AG11:AG19 AG23:AG31">
    <cfRule type="cellIs" dxfId="11876" priority="384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GU11:GU19 GU23:GU31">
    <cfRule type="cellIs" dxfId="11875" priority="383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FM11:FM19 FM23:FM31 GU11:GU19 GU23:GU31">
    <cfRule type="cellIs" dxfId="11874" priority="382" stopIfTrue="1" operator="greaterThan">
      <formula>#REF!</formula>
    </cfRule>
  </conditionalFormatting>
  <conditionalFormatting sqref="FM11:FM19 FM23:FM31">
    <cfRule type="cellIs" dxfId="11873" priority="381" stopIfTrue="1" operator="greaterThan">
      <formula>#REF!</formula>
    </cfRule>
  </conditionalFormatting>
  <conditionalFormatting sqref="P11:P19 P23:P31">
    <cfRule type="cellIs" dxfId="11872" priority="380" stopIfTrue="1" operator="greaterThan">
      <formula>#REF!</formula>
    </cfRule>
  </conditionalFormatting>
  <conditionalFormatting sqref="P11:P19 P23:P31">
    <cfRule type="cellIs" dxfId="11871" priority="379" stopIfTrue="1" operator="greaterThan">
      <formula>#REF!</formula>
    </cfRule>
  </conditionalFormatting>
  <conditionalFormatting sqref="P11:P19 P23:P31">
    <cfRule type="cellIs" dxfId="11870" priority="378" stopIfTrue="1" operator="greaterThan">
      <formula>#REF!</formula>
    </cfRule>
  </conditionalFormatting>
  <conditionalFormatting sqref="AG11:AG19 AG23:AG31">
    <cfRule type="cellIs" dxfId="11869" priority="377" stopIfTrue="1" operator="greaterThan">
      <formula>#REF!</formula>
    </cfRule>
  </conditionalFormatting>
  <conditionalFormatting sqref="AG11:AG19 AG23:AG31">
    <cfRule type="cellIs" dxfId="11868" priority="376" stopIfTrue="1" operator="greaterThan">
      <formula>#REF!</formula>
    </cfRule>
  </conditionalFormatting>
  <conditionalFormatting sqref="AG11:AG19 AG23:AG31">
    <cfRule type="cellIs" dxfId="11867" priority="375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GU11:GU19 GU23:GU31">
    <cfRule type="cellIs" dxfId="11866" priority="374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FM11:FM19 FM23:FM31 GU11:GU19 GU23:GU31">
    <cfRule type="cellIs" dxfId="11865" priority="373" stopIfTrue="1" operator="greaterThan">
      <formula>#REF!</formula>
    </cfRule>
  </conditionalFormatting>
  <conditionalFormatting sqref="FM11:FM19 FM23:FM31">
    <cfRule type="cellIs" dxfId="11864" priority="372" stopIfTrue="1" operator="greaterThan">
      <formula>#REF!</formula>
    </cfRule>
  </conditionalFormatting>
  <conditionalFormatting sqref="P11:P19 P23:P31">
    <cfRule type="cellIs" dxfId="11863" priority="371" stopIfTrue="1" operator="greaterThan">
      <formula>#REF!</formula>
    </cfRule>
  </conditionalFormatting>
  <conditionalFormatting sqref="P11:P19 P23:P31">
    <cfRule type="cellIs" dxfId="11862" priority="370" stopIfTrue="1" operator="greaterThan">
      <formula>#REF!</formula>
    </cfRule>
  </conditionalFormatting>
  <conditionalFormatting sqref="P11:P19 P23:P31">
    <cfRule type="cellIs" dxfId="11861" priority="369" stopIfTrue="1" operator="greaterThan">
      <formula>#REF!</formula>
    </cfRule>
  </conditionalFormatting>
  <conditionalFormatting sqref="AG11:AG19 AG23:AG31">
    <cfRule type="cellIs" dxfId="11860" priority="368" stopIfTrue="1" operator="greaterThan">
      <formula>#REF!</formula>
    </cfRule>
  </conditionalFormatting>
  <conditionalFormatting sqref="AG11:AG19 AG23:AG31">
    <cfRule type="cellIs" dxfId="11859" priority="367" stopIfTrue="1" operator="greaterThan">
      <formula>#REF!</formula>
    </cfRule>
  </conditionalFormatting>
  <conditionalFormatting sqref="AG11:AG19 AG23:AG31">
    <cfRule type="cellIs" dxfId="11858" priority="366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857" priority="365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856" priority="364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855" priority="363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854" priority="362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853" priority="361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852" priority="360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GU50:GU58 GU62:GU70">
    <cfRule type="cellIs" dxfId="11851" priority="359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FM50:FM58 FM62:FM70 GU50:GU58 GU62:GU70">
    <cfRule type="cellIs" dxfId="11850" priority="358" stopIfTrue="1" operator="greaterThan">
      <formula>#REF!</formula>
    </cfRule>
  </conditionalFormatting>
  <conditionalFormatting sqref="FM50:FM58 FM62:FM70">
    <cfRule type="cellIs" dxfId="11849" priority="357" stopIfTrue="1" operator="greaterThan">
      <formula>#REF!</formula>
    </cfRule>
  </conditionalFormatting>
  <conditionalFormatting sqref="P50:P58 P62:P70">
    <cfRule type="cellIs" dxfId="11848" priority="356" stopIfTrue="1" operator="greaterThan">
      <formula>#REF!</formula>
    </cfRule>
  </conditionalFormatting>
  <conditionalFormatting sqref="P50:P58 P62:P70">
    <cfRule type="cellIs" dxfId="11847" priority="355" stopIfTrue="1" operator="greaterThan">
      <formula>#REF!</formula>
    </cfRule>
  </conditionalFormatting>
  <conditionalFormatting sqref="P50:P58 P62:P70">
    <cfRule type="cellIs" dxfId="11846" priority="354" stopIfTrue="1" operator="greaterThan">
      <formula>#REF!</formula>
    </cfRule>
  </conditionalFormatting>
  <conditionalFormatting sqref="AG50:AG58 AG62:AG70">
    <cfRule type="cellIs" dxfId="11845" priority="353" stopIfTrue="1" operator="greaterThan">
      <formula>#REF!</formula>
    </cfRule>
  </conditionalFormatting>
  <conditionalFormatting sqref="AG50:AG58 AG62:AG70">
    <cfRule type="cellIs" dxfId="11844" priority="352" stopIfTrue="1" operator="greaterThan">
      <formula>#REF!</formula>
    </cfRule>
  </conditionalFormatting>
  <conditionalFormatting sqref="AG50:AG58 AG62:AG70">
    <cfRule type="cellIs" dxfId="11843" priority="351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GU50:GU58 GU62:GU70">
    <cfRule type="cellIs" dxfId="11842" priority="350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FM50:FM58 FM62:FM70 GU50:GU58 GU62:GU70">
    <cfRule type="cellIs" dxfId="11841" priority="349" stopIfTrue="1" operator="greaterThan">
      <formula>#REF!</formula>
    </cfRule>
  </conditionalFormatting>
  <conditionalFormatting sqref="FM50:FM58 FM62:FM70">
    <cfRule type="cellIs" dxfId="11840" priority="348" stopIfTrue="1" operator="greaterThan">
      <formula>#REF!</formula>
    </cfRule>
  </conditionalFormatting>
  <conditionalFormatting sqref="P50:P58 P62:P70">
    <cfRule type="cellIs" dxfId="11839" priority="347" stopIfTrue="1" operator="greaterThan">
      <formula>#REF!</formula>
    </cfRule>
  </conditionalFormatting>
  <conditionalFormatting sqref="P50:P58 P62:P70">
    <cfRule type="cellIs" dxfId="11838" priority="346" stopIfTrue="1" operator="greaterThan">
      <formula>#REF!</formula>
    </cfRule>
  </conditionalFormatting>
  <conditionalFormatting sqref="P50:P58 P62:P70">
    <cfRule type="cellIs" dxfId="11837" priority="345" stopIfTrue="1" operator="greaterThan">
      <formula>#REF!</formula>
    </cfRule>
  </conditionalFormatting>
  <conditionalFormatting sqref="AG50:AG58 AG62:AG70">
    <cfRule type="cellIs" dxfId="11836" priority="344" stopIfTrue="1" operator="greaterThan">
      <formula>#REF!</formula>
    </cfRule>
  </conditionalFormatting>
  <conditionalFormatting sqref="AG50:AG58 AG62:AG70">
    <cfRule type="cellIs" dxfId="11835" priority="343" stopIfTrue="1" operator="greaterThan">
      <formula>#REF!</formula>
    </cfRule>
  </conditionalFormatting>
  <conditionalFormatting sqref="AG50:AG58 AG62:AG70">
    <cfRule type="cellIs" dxfId="11834" priority="342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GU50:GU58 GU62:GU70">
    <cfRule type="cellIs" dxfId="11833" priority="341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FM50:FM58 FM62:FM70 GU50:GU58 GU62:GU70">
    <cfRule type="cellIs" dxfId="11832" priority="340" stopIfTrue="1" operator="greaterThan">
      <formula>#REF!</formula>
    </cfRule>
  </conditionalFormatting>
  <conditionalFormatting sqref="FM50:FM58 FM62:FM70">
    <cfRule type="cellIs" dxfId="11831" priority="339" stopIfTrue="1" operator="greaterThan">
      <formula>#REF!</formula>
    </cfRule>
  </conditionalFormatting>
  <conditionalFormatting sqref="P50:P58 P62:P70">
    <cfRule type="cellIs" dxfId="11830" priority="338" stopIfTrue="1" operator="greaterThan">
      <formula>#REF!</formula>
    </cfRule>
  </conditionalFormatting>
  <conditionalFormatting sqref="P50:P58 P62:P70">
    <cfRule type="cellIs" dxfId="11829" priority="337" stopIfTrue="1" operator="greaterThan">
      <formula>#REF!</formula>
    </cfRule>
  </conditionalFormatting>
  <conditionalFormatting sqref="P50:P58 P62:P70">
    <cfRule type="cellIs" dxfId="11828" priority="336" stopIfTrue="1" operator="greaterThan">
      <formula>#REF!</formula>
    </cfRule>
  </conditionalFormatting>
  <conditionalFormatting sqref="AG50:AG58 AG62:AG70">
    <cfRule type="cellIs" dxfId="11827" priority="335" stopIfTrue="1" operator="greaterThan">
      <formula>#REF!</formula>
    </cfRule>
  </conditionalFormatting>
  <conditionalFormatting sqref="AG50:AG58 AG62:AG70">
    <cfRule type="cellIs" dxfId="11826" priority="334" stopIfTrue="1" operator="greaterThan">
      <formula>#REF!</formula>
    </cfRule>
  </conditionalFormatting>
  <conditionalFormatting sqref="AG50:AG58 AG62:AG70">
    <cfRule type="cellIs" dxfId="11825" priority="333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824" priority="332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823" priority="331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822" priority="330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821" priority="329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820" priority="328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819" priority="327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1818" priority="326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1817" priority="325" stopIfTrue="1" operator="greaterThan">
      <formula>#REF!</formula>
    </cfRule>
  </conditionalFormatting>
  <conditionalFormatting sqref="FM89:FM97 FM101:FM109">
    <cfRule type="cellIs" dxfId="11816" priority="324" stopIfTrue="1" operator="greaterThan">
      <formula>#REF!</formula>
    </cfRule>
  </conditionalFormatting>
  <conditionalFormatting sqref="P89:P97 P101:P109">
    <cfRule type="cellIs" dxfId="11815" priority="323" stopIfTrue="1" operator="greaterThan">
      <formula>#REF!</formula>
    </cfRule>
  </conditionalFormatting>
  <conditionalFormatting sqref="P89:P97 P101:P109">
    <cfRule type="cellIs" dxfId="11814" priority="322" stopIfTrue="1" operator="greaterThan">
      <formula>#REF!</formula>
    </cfRule>
  </conditionalFormatting>
  <conditionalFormatting sqref="P89:P97 P101:P109">
    <cfRule type="cellIs" dxfId="11813" priority="321" stopIfTrue="1" operator="greaterThan">
      <formula>#REF!</formula>
    </cfRule>
  </conditionalFormatting>
  <conditionalFormatting sqref="AG89:AG97 AG101:AG109">
    <cfRule type="cellIs" dxfId="11812" priority="320" stopIfTrue="1" operator="greaterThan">
      <formula>#REF!</formula>
    </cfRule>
  </conditionalFormatting>
  <conditionalFormatting sqref="AG89:AG97 AG101:AG109">
    <cfRule type="cellIs" dxfId="11811" priority="319" stopIfTrue="1" operator="greaterThan">
      <formula>#REF!</formula>
    </cfRule>
  </conditionalFormatting>
  <conditionalFormatting sqref="AG89:AG97 AG101:AG109">
    <cfRule type="cellIs" dxfId="11810" priority="318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1809" priority="317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1808" priority="316" stopIfTrue="1" operator="greaterThan">
      <formula>#REF!</formula>
    </cfRule>
  </conditionalFormatting>
  <conditionalFormatting sqref="FM89:FM97 FM101:FM109">
    <cfRule type="cellIs" dxfId="11807" priority="315" stopIfTrue="1" operator="greaterThan">
      <formula>#REF!</formula>
    </cfRule>
  </conditionalFormatting>
  <conditionalFormatting sqref="P89:P97 P101:P109">
    <cfRule type="cellIs" dxfId="11806" priority="314" stopIfTrue="1" operator="greaterThan">
      <formula>#REF!</formula>
    </cfRule>
  </conditionalFormatting>
  <conditionalFormatting sqref="P89:P97 P101:P109">
    <cfRule type="cellIs" dxfId="11805" priority="313" stopIfTrue="1" operator="greaterThan">
      <formula>#REF!</formula>
    </cfRule>
  </conditionalFormatting>
  <conditionalFormatting sqref="P89:P97 P101:P109">
    <cfRule type="cellIs" dxfId="11804" priority="312" stopIfTrue="1" operator="greaterThan">
      <formula>#REF!</formula>
    </cfRule>
  </conditionalFormatting>
  <conditionalFormatting sqref="AG89:AG97 AG101:AG109">
    <cfRule type="cellIs" dxfId="11803" priority="311" stopIfTrue="1" operator="greaterThan">
      <formula>#REF!</formula>
    </cfRule>
  </conditionalFormatting>
  <conditionalFormatting sqref="AG89:AG97 AG101:AG109">
    <cfRule type="cellIs" dxfId="11802" priority="310" stopIfTrue="1" operator="greaterThan">
      <formula>#REF!</formula>
    </cfRule>
  </conditionalFormatting>
  <conditionalFormatting sqref="AG89:AG97 AG101:AG109">
    <cfRule type="cellIs" dxfId="11801" priority="309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1800" priority="308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1799" priority="307" stopIfTrue="1" operator="greaterThan">
      <formula>#REF!</formula>
    </cfRule>
  </conditionalFormatting>
  <conditionalFormatting sqref="FM89:FM97 FM101:FM109">
    <cfRule type="cellIs" dxfId="11798" priority="306" stopIfTrue="1" operator="greaterThan">
      <formula>#REF!</formula>
    </cfRule>
  </conditionalFormatting>
  <conditionalFormatting sqref="P89:P97 P101:P109">
    <cfRule type="cellIs" dxfId="11797" priority="305" stopIfTrue="1" operator="greaterThan">
      <formula>#REF!</formula>
    </cfRule>
  </conditionalFormatting>
  <conditionalFormatting sqref="P89:P97 P101:P109">
    <cfRule type="cellIs" dxfId="11796" priority="304" stopIfTrue="1" operator="greaterThan">
      <formula>#REF!</formula>
    </cfRule>
  </conditionalFormatting>
  <conditionalFormatting sqref="P89:P97 P101:P109">
    <cfRule type="cellIs" dxfId="11795" priority="303" stopIfTrue="1" operator="greaterThan">
      <formula>#REF!</formula>
    </cfRule>
  </conditionalFormatting>
  <conditionalFormatting sqref="AG89:AG97 AG101:AG109">
    <cfRule type="cellIs" dxfId="11794" priority="302" stopIfTrue="1" operator="greaterThan">
      <formula>#REF!</formula>
    </cfRule>
  </conditionalFormatting>
  <conditionalFormatting sqref="AG89:AG97 AG101:AG109">
    <cfRule type="cellIs" dxfId="11793" priority="301" stopIfTrue="1" operator="greaterThan">
      <formula>#REF!</formula>
    </cfRule>
  </conditionalFormatting>
  <conditionalFormatting sqref="AG89:AG97 AG101:AG109">
    <cfRule type="cellIs" dxfId="11792" priority="300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791" priority="299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790" priority="298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789" priority="297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788" priority="296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787" priority="295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786" priority="294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785" priority="293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784" priority="292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783" priority="291" stopIfTrue="1" operator="greaterThan">
      <formula>#REF!</formula>
    </cfRule>
  </conditionalFormatting>
  <conditionalFormatting sqref="GR49 M10 AD10 AU10 BL10 CC10 CT10 DK10 EB10 ES10 FJ10 GA10 GR10 M49 AD49 AU49 BL49 CC49 CT49 DK49 EB49 ES49 FJ49 GA49">
    <cfRule type="cellIs" dxfId="11782" priority="290" stopIfTrue="1" operator="equal">
      <formula>0</formula>
    </cfRule>
  </conditionalFormatting>
  <conditionalFormatting sqref="GU50:GU58 GU62:GU70 P11:P19 P23:P31 AG11:AG19 AG23:AG31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FM50:FM58 FM62:FM70 GD50:GD58 GD62:GD70">
    <cfRule type="cellIs" dxfId="11781" priority="289" stopIfTrue="1" operator="greaterThan">
      <formula>#REF!</formula>
    </cfRule>
  </conditionalFormatting>
  <conditionalFormatting sqref="GU74 P35 AG35 AX35 BO35 CF35 CW35 DN35 EE35 EV35 FM35 GD35 GU35 P74 AG74 AX74 BO74 CF74 CW74 DN74 EE74 EV74 FM74 GD74">
    <cfRule type="cellIs" dxfId="11780" priority="287" stopIfTrue="1" operator="greaterThanOrEqual">
      <formula>#REF!</formula>
    </cfRule>
    <cfRule type="cellIs" dxfId="11779" priority="288" stopIfTrue="1" operator="lessThan">
      <formula>#REF!</formula>
    </cfRule>
  </conditionalFormatting>
  <conditionalFormatting sqref="GQ74 L35 AC35 AT35 BK35 CB35 CS35 DJ35 EA35 ER35 FI35 FZ35 GQ35 L74 AC74 AT74 BK74 CB74 CS74 DJ74 EA74 ER74 FI74 FZ74">
    <cfRule type="cellIs" dxfId="11778" priority="285" stopIfTrue="1" operator="lessThanOrEqual">
      <formula>#REF!</formula>
    </cfRule>
    <cfRule type="cellIs" dxfId="11777" priority="286" stopIfTrue="1" operator="greaterThan">
      <formula>#REF!</formula>
    </cfRule>
  </conditionalFormatting>
  <conditionalFormatting sqref="GQ76 L37 AC37 AT37 BK37 CB37 CS37 DJ37 EA37 ER37 FI37 FZ37 GQ37 L76 AC76 AT76 BK76 CB76 CS76 DJ76 EA76 ER76 FI76 FZ76">
    <cfRule type="cellIs" dxfId="11776" priority="283" stopIfTrue="1" operator="lessThanOrEqual">
      <formula>#REF!</formula>
    </cfRule>
    <cfRule type="cellIs" dxfId="11775" priority="284" stopIfTrue="1" operator="greaterThan">
      <formula>#REF!</formula>
    </cfRule>
  </conditionalFormatting>
  <conditionalFormatting sqref="M10 AD10 GR49 AU10 BL10 CC10 CT10 DK10 EB10 ES10 FJ10 GA10 GR10 M49 AD49 AU49 BL49 CC49 CT49 DK49 EB49 ES49 FJ49 GA49">
    <cfRule type="cellIs" dxfId="11774" priority="282" stopIfTrue="1" operator="equal">
      <formula>0</formula>
    </cfRule>
  </conditionalFormatting>
  <conditionalFormatting sqref="P11:P19 P23:P31 AG11:AG19 AG23:AG31 GU50:GU58 GU62:GU70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GD50:GD58 GD62:GD70">
    <cfRule type="cellIs" dxfId="11773" priority="281" stopIfTrue="1" operator="greaterThan">
      <formula>#REF!</formula>
    </cfRule>
  </conditionalFormatting>
  <conditionalFormatting sqref="P35 AG35 GU74 AX35 BO35 CF35 CW35 DN35 EE35 EV35 FM35 GD35 GU35 P74 AG74 AX74 BO74 CF74 CW74 DN74 EE74 EV74 FM74 GD74">
    <cfRule type="cellIs" dxfId="11772" priority="279" stopIfTrue="1" operator="greaterThanOrEqual">
      <formula>#REF!</formula>
    </cfRule>
    <cfRule type="cellIs" dxfId="11771" priority="280" stopIfTrue="1" operator="lessThan">
      <formula>#REF!</formula>
    </cfRule>
  </conditionalFormatting>
  <conditionalFormatting sqref="L35 AC35 GQ74 AT35 BK35 CB35 CS35 DJ35 EA35 ER35 FI35 FZ35 GQ35 L74 AC74 AT74 BK74 CB74 CS74 DJ74 EA74 ER74 FI74 FZ74">
    <cfRule type="cellIs" dxfId="11770" priority="277" stopIfTrue="1" operator="lessThanOrEqual">
      <formula>#REF!</formula>
    </cfRule>
    <cfRule type="cellIs" dxfId="11769" priority="278" stopIfTrue="1" operator="greaterThan">
      <formula>#REF!</formula>
    </cfRule>
  </conditionalFormatting>
  <conditionalFormatting sqref="L37 AC37 GQ76 AT37 BK37 CB37 CS37 DJ37 EA37 ER37 FI37 FZ37 GQ37 L76 AC76 AT76 BK76 CB76 CS76 DJ76 EA76 ER76 FI76 FZ76">
    <cfRule type="cellIs" dxfId="11768" priority="275" stopIfTrue="1" operator="lessThanOrEqual">
      <formula>#REF!</formula>
    </cfRule>
    <cfRule type="cellIs" dxfId="11767" priority="276" stopIfTrue="1" operator="greaterThan">
      <formula>#REF!</formula>
    </cfRule>
  </conditionalFormatting>
  <conditionalFormatting sqref="M10 AD10 GR49 AU10 BL10 CC10 CT10 DK10 EB10 ES10 FJ10 GA10 GR10 M49 AD49 AU49 BL49 CC49 CT49 DK49 EB49 ES49 FJ49 GA49">
    <cfRule type="cellIs" dxfId="11766" priority="274" stopIfTrue="1" operator="equal">
      <formula>0</formula>
    </cfRule>
  </conditionalFormatting>
  <conditionalFormatting sqref="P11:P19 P23:P31 AG11:AG19 AG23:AG31 GU50:GU58 GU62:GU70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FM50:FM58 FM62:FM70 GD50:GD58 GD62:GD70">
    <cfRule type="cellIs" dxfId="11765" priority="273" stopIfTrue="1" operator="greaterThan">
      <formula>#REF!</formula>
    </cfRule>
  </conditionalFormatting>
  <conditionalFormatting sqref="P35 AG35 GU74 AX35 BO35 CF35 CW35 DN35 EE35 EV35 FM35 GD35 GU35 P74 AG74 AX74 BO74 CF74 CW74 DN74 EE74 EV74 FM74 GD74">
    <cfRule type="cellIs" dxfId="11764" priority="271" stopIfTrue="1" operator="greaterThanOrEqual">
      <formula>#REF!</formula>
    </cfRule>
    <cfRule type="cellIs" dxfId="11763" priority="272" stopIfTrue="1" operator="lessThan">
      <formula>#REF!</formula>
    </cfRule>
  </conditionalFormatting>
  <conditionalFormatting sqref="L35 AC35 GQ74 AT35 BK35 CB35 CS35 DJ35 EA35 ER35 FI35 FZ35 GQ35 L74 AC74 AT74 BK74 CB74 CS74 DJ74 EA74 ER74 FI74 FZ74">
    <cfRule type="cellIs" dxfId="11762" priority="269" stopIfTrue="1" operator="lessThanOrEqual">
      <formula>#REF!</formula>
    </cfRule>
    <cfRule type="cellIs" dxfId="11761" priority="270" stopIfTrue="1" operator="greaterThan">
      <formula>#REF!</formula>
    </cfRule>
  </conditionalFormatting>
  <conditionalFormatting sqref="L37 AC37 GQ76 AT37 BK37 CB37 CS37 DJ37 EA37 ER37 FI37 FZ37 GQ37 L76 AC76 AT76 BK76 CB76 CS76 DJ76 EA76 ER76 FI76 FZ76">
    <cfRule type="cellIs" dxfId="11760" priority="267" stopIfTrue="1" operator="lessThanOrEqual">
      <formula>#REF!</formula>
    </cfRule>
    <cfRule type="cellIs" dxfId="11759" priority="268" stopIfTrue="1" operator="greaterThan">
      <formula>#REF!</formula>
    </cfRule>
  </conditionalFormatting>
  <conditionalFormatting sqref="FM50:FM58 FM62:FM70">
    <cfRule type="cellIs" dxfId="11758" priority="266" stopIfTrue="1" operator="greaterThan">
      <formula>#REF!</formula>
    </cfRule>
  </conditionalFormatting>
  <conditionalFormatting sqref="GA88 M88 AD88 AU88 BL88 CC88 CT88 DK88 EB88 ES88 FJ88 GR88">
    <cfRule type="cellIs" dxfId="11757" priority="265" stopIfTrue="1" operator="equal">
      <formula>0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1756" priority="264" stopIfTrue="1" operator="greaterThan">
      <formula>#REF!</formula>
    </cfRule>
  </conditionalFormatting>
  <conditionalFormatting sqref="GD113 P113 AG113 AX113 BO113 CF113 CW113 DN113 EE113 EV113 FM113 GU113">
    <cfRule type="cellIs" dxfId="11755" priority="262" stopIfTrue="1" operator="greaterThanOrEqual">
      <formula>#REF!</formula>
    </cfRule>
    <cfRule type="cellIs" dxfId="11754" priority="263" stopIfTrue="1" operator="lessThan">
      <formula>#REF!</formula>
    </cfRule>
  </conditionalFormatting>
  <conditionalFormatting sqref="FZ113 L113 AC113 AT113 BK113 CB113 CS113 DJ113 EA113 ER113 FI113 GQ113">
    <cfRule type="cellIs" dxfId="11753" priority="260" stopIfTrue="1" operator="lessThanOrEqual">
      <formula>#REF!</formula>
    </cfRule>
    <cfRule type="cellIs" dxfId="11752" priority="261" stopIfTrue="1" operator="greaterThan">
      <formula>#REF!</formula>
    </cfRule>
  </conditionalFormatting>
  <conditionalFormatting sqref="FZ115 L115 AC115 AT115 BK115 CB115 CS115 DJ115 EA115 ER115 FI115 GQ115">
    <cfRule type="cellIs" dxfId="11751" priority="258" stopIfTrue="1" operator="lessThanOrEqual">
      <formula>#REF!</formula>
    </cfRule>
    <cfRule type="cellIs" dxfId="11750" priority="259" stopIfTrue="1" operator="greaterThan">
      <formula>#REF!</formula>
    </cfRule>
  </conditionalFormatting>
  <conditionalFormatting sqref="GA88 M88 AD88 AU88 BL88 CC88 CT88 DK88 EB88 ES88 FJ88 GR88">
    <cfRule type="cellIs" dxfId="11749" priority="257" stopIfTrue="1" operator="equal">
      <formula>0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1748" priority="256" stopIfTrue="1" operator="greaterThan">
      <formula>#REF!</formula>
    </cfRule>
  </conditionalFormatting>
  <conditionalFormatting sqref="GD113 P113 AG113 AX113 BO113 CF113 CW113 DN113 EE113 EV113 FM113 GU113">
    <cfRule type="cellIs" dxfId="11747" priority="254" stopIfTrue="1" operator="greaterThanOrEqual">
      <formula>#REF!</formula>
    </cfRule>
    <cfRule type="cellIs" dxfId="11746" priority="255" stopIfTrue="1" operator="lessThan">
      <formula>#REF!</formula>
    </cfRule>
  </conditionalFormatting>
  <conditionalFormatting sqref="FZ113 L113 AC113 AT113 BK113 CB113 CS113 DJ113 EA113 ER113 FI113 GQ113">
    <cfRule type="cellIs" dxfId="11745" priority="252" stopIfTrue="1" operator="lessThanOrEqual">
      <formula>#REF!</formula>
    </cfRule>
    <cfRule type="cellIs" dxfId="11744" priority="253" stopIfTrue="1" operator="greaterThan">
      <formula>#REF!</formula>
    </cfRule>
  </conditionalFormatting>
  <conditionalFormatting sqref="FZ115 L115 AC115 AT115 BK115 CB115 CS115 DJ115 EA115 ER115 FI115 GQ115">
    <cfRule type="cellIs" dxfId="11743" priority="250" stopIfTrue="1" operator="lessThanOrEqual">
      <formula>#REF!</formula>
    </cfRule>
    <cfRule type="cellIs" dxfId="11742" priority="251" stopIfTrue="1" operator="greaterThan">
      <formula>#REF!</formula>
    </cfRule>
  </conditionalFormatting>
  <conditionalFormatting sqref="FM89:FM97 FM101:FM109">
    <cfRule type="cellIs" dxfId="11741" priority="249" stopIfTrue="1" operator="greaterThan">
      <formula>#REF!</formula>
    </cfRule>
  </conditionalFormatting>
  <conditionalFormatting sqref="FM50:FM58 FM62:FM70">
    <cfRule type="cellIs" dxfId="11740" priority="248" stopIfTrue="1" operator="greaterThan">
      <formula>#REF!</formula>
    </cfRule>
  </conditionalFormatting>
  <conditionalFormatting sqref="M88">
    <cfRule type="cellIs" dxfId="11739" priority="247" stopIfTrue="1" operator="equal">
      <formula>0</formula>
    </cfRule>
  </conditionalFormatting>
  <conditionalFormatting sqref="P89:P97 P101:P109">
    <cfRule type="cellIs" dxfId="11738" priority="246" stopIfTrue="1" operator="greaterThan">
      <formula>#REF!</formula>
    </cfRule>
  </conditionalFormatting>
  <conditionalFormatting sqref="P113">
    <cfRule type="cellIs" dxfId="11737" priority="244" stopIfTrue="1" operator="greaterThanOrEqual">
      <formula>#REF!</formula>
    </cfRule>
    <cfRule type="cellIs" dxfId="11736" priority="245" stopIfTrue="1" operator="lessThan">
      <formula>#REF!</formula>
    </cfRule>
  </conditionalFormatting>
  <conditionalFormatting sqref="L113">
    <cfRule type="cellIs" dxfId="11735" priority="242" stopIfTrue="1" operator="lessThanOrEqual">
      <formula>#REF!</formula>
    </cfRule>
    <cfRule type="cellIs" dxfId="11734" priority="243" stopIfTrue="1" operator="greaterThan">
      <formula>#REF!</formula>
    </cfRule>
  </conditionalFormatting>
  <conditionalFormatting sqref="L115">
    <cfRule type="cellIs" dxfId="11733" priority="240" stopIfTrue="1" operator="lessThanOrEqual">
      <formula>#REF!</formula>
    </cfRule>
    <cfRule type="cellIs" dxfId="11732" priority="241" stopIfTrue="1" operator="greaterThan">
      <formula>#REF!</formula>
    </cfRule>
  </conditionalFormatting>
  <conditionalFormatting sqref="M88">
    <cfRule type="cellIs" dxfId="11731" priority="239" stopIfTrue="1" operator="equal">
      <formula>0</formula>
    </cfRule>
  </conditionalFormatting>
  <conditionalFormatting sqref="P89:P97 P101:P109">
    <cfRule type="cellIs" dxfId="11730" priority="238" stopIfTrue="1" operator="greaterThan">
      <formula>#REF!</formula>
    </cfRule>
  </conditionalFormatting>
  <conditionalFormatting sqref="P113">
    <cfRule type="cellIs" dxfId="11729" priority="236" stopIfTrue="1" operator="greaterThanOrEqual">
      <formula>#REF!</formula>
    </cfRule>
    <cfRule type="cellIs" dxfId="11728" priority="237" stopIfTrue="1" operator="lessThan">
      <formula>#REF!</formula>
    </cfRule>
  </conditionalFormatting>
  <conditionalFormatting sqref="L113">
    <cfRule type="cellIs" dxfId="11727" priority="234" stopIfTrue="1" operator="lessThanOrEqual">
      <formula>#REF!</formula>
    </cfRule>
    <cfRule type="cellIs" dxfId="11726" priority="235" stopIfTrue="1" operator="greaterThan">
      <formula>#REF!</formula>
    </cfRule>
  </conditionalFormatting>
  <conditionalFormatting sqref="L115">
    <cfRule type="cellIs" dxfId="11725" priority="232" stopIfTrue="1" operator="lessThanOrEqual">
      <formula>#REF!</formula>
    </cfRule>
    <cfRule type="cellIs" dxfId="11724" priority="233" stopIfTrue="1" operator="greaterThan">
      <formula>#REF!</formula>
    </cfRule>
  </conditionalFormatting>
  <conditionalFormatting sqref="M88">
    <cfRule type="cellIs" dxfId="11723" priority="231" stopIfTrue="1" operator="equal">
      <formula>0</formula>
    </cfRule>
  </conditionalFormatting>
  <conditionalFormatting sqref="P89:P97 P101:P109">
    <cfRule type="cellIs" dxfId="11722" priority="230" stopIfTrue="1" operator="greaterThan">
      <formula>#REF!</formula>
    </cfRule>
  </conditionalFormatting>
  <conditionalFormatting sqref="P113">
    <cfRule type="cellIs" dxfId="11721" priority="228" stopIfTrue="1" operator="greaterThanOrEqual">
      <formula>#REF!</formula>
    </cfRule>
    <cfRule type="cellIs" dxfId="11720" priority="229" stopIfTrue="1" operator="lessThan">
      <formula>#REF!</formula>
    </cfRule>
  </conditionalFormatting>
  <conditionalFormatting sqref="L113">
    <cfRule type="cellIs" dxfId="11719" priority="226" stopIfTrue="1" operator="lessThanOrEqual">
      <formula>#REF!</formula>
    </cfRule>
    <cfRule type="cellIs" dxfId="11718" priority="227" stopIfTrue="1" operator="greaterThan">
      <formula>#REF!</formula>
    </cfRule>
  </conditionalFormatting>
  <conditionalFormatting sqref="L115">
    <cfRule type="cellIs" dxfId="11717" priority="224" stopIfTrue="1" operator="lessThanOrEqual">
      <formula>#REF!</formula>
    </cfRule>
    <cfRule type="cellIs" dxfId="11716" priority="225" stopIfTrue="1" operator="greaterThan">
      <formula>#REF!</formula>
    </cfRule>
  </conditionalFormatting>
  <conditionalFormatting sqref="AD88">
    <cfRule type="cellIs" dxfId="11715" priority="223" stopIfTrue="1" operator="equal">
      <formula>0</formula>
    </cfRule>
  </conditionalFormatting>
  <conditionalFormatting sqref="AG89:AG97 AG101:AG109">
    <cfRule type="cellIs" dxfId="11714" priority="222" stopIfTrue="1" operator="greaterThan">
      <formula>#REF!</formula>
    </cfRule>
  </conditionalFormatting>
  <conditionalFormatting sqref="AG113">
    <cfRule type="cellIs" dxfId="11713" priority="220" stopIfTrue="1" operator="greaterThanOrEqual">
      <formula>#REF!</formula>
    </cfRule>
    <cfRule type="cellIs" dxfId="11712" priority="221" stopIfTrue="1" operator="lessThan">
      <formula>#REF!</formula>
    </cfRule>
  </conditionalFormatting>
  <conditionalFormatting sqref="AC113">
    <cfRule type="cellIs" dxfId="11711" priority="218" stopIfTrue="1" operator="lessThanOrEqual">
      <formula>#REF!</formula>
    </cfRule>
    <cfRule type="cellIs" dxfId="11710" priority="219" stopIfTrue="1" operator="greaterThan">
      <formula>#REF!</formula>
    </cfRule>
  </conditionalFormatting>
  <conditionalFormatting sqref="AC115">
    <cfRule type="cellIs" dxfId="11709" priority="216" stopIfTrue="1" operator="lessThanOrEqual">
      <formula>#REF!</formula>
    </cfRule>
    <cfRule type="cellIs" dxfId="11708" priority="217" stopIfTrue="1" operator="greaterThan">
      <formula>#REF!</formula>
    </cfRule>
  </conditionalFormatting>
  <conditionalFormatting sqref="AD88">
    <cfRule type="cellIs" dxfId="11707" priority="215" stopIfTrue="1" operator="equal">
      <formula>0</formula>
    </cfRule>
  </conditionalFormatting>
  <conditionalFormatting sqref="AG89:AG97 AG101:AG109">
    <cfRule type="cellIs" dxfId="11706" priority="214" stopIfTrue="1" operator="greaterThan">
      <formula>#REF!</formula>
    </cfRule>
  </conditionalFormatting>
  <conditionalFormatting sqref="AG113">
    <cfRule type="cellIs" dxfId="11705" priority="212" stopIfTrue="1" operator="greaterThanOrEqual">
      <formula>#REF!</formula>
    </cfRule>
    <cfRule type="cellIs" dxfId="11704" priority="213" stopIfTrue="1" operator="lessThan">
      <formula>#REF!</formula>
    </cfRule>
  </conditionalFormatting>
  <conditionalFormatting sqref="AC113">
    <cfRule type="cellIs" dxfId="11703" priority="210" stopIfTrue="1" operator="lessThanOrEqual">
      <formula>#REF!</formula>
    </cfRule>
    <cfRule type="cellIs" dxfId="11702" priority="211" stopIfTrue="1" operator="greaterThan">
      <formula>#REF!</formula>
    </cfRule>
  </conditionalFormatting>
  <conditionalFormatting sqref="AC115">
    <cfRule type="cellIs" dxfId="11701" priority="208" stopIfTrue="1" operator="lessThanOrEqual">
      <formula>#REF!</formula>
    </cfRule>
    <cfRule type="cellIs" dxfId="11700" priority="209" stopIfTrue="1" operator="greaterThan">
      <formula>#REF!</formula>
    </cfRule>
  </conditionalFormatting>
  <conditionalFormatting sqref="AD88">
    <cfRule type="cellIs" dxfId="11699" priority="207" stopIfTrue="1" operator="equal">
      <formula>0</formula>
    </cfRule>
  </conditionalFormatting>
  <conditionalFormatting sqref="AG89:AG97 AG101:AG109">
    <cfRule type="cellIs" dxfId="11698" priority="206" stopIfTrue="1" operator="greaterThan">
      <formula>#REF!</formula>
    </cfRule>
  </conditionalFormatting>
  <conditionalFormatting sqref="AG113">
    <cfRule type="cellIs" dxfId="11697" priority="204" stopIfTrue="1" operator="greaterThanOrEqual">
      <formula>#REF!</formula>
    </cfRule>
    <cfRule type="cellIs" dxfId="11696" priority="205" stopIfTrue="1" operator="lessThan">
      <formula>#REF!</formula>
    </cfRule>
  </conditionalFormatting>
  <conditionalFormatting sqref="AC113">
    <cfRule type="cellIs" dxfId="11695" priority="202" stopIfTrue="1" operator="lessThanOrEqual">
      <formula>#REF!</formula>
    </cfRule>
    <cfRule type="cellIs" dxfId="11694" priority="203" stopIfTrue="1" operator="greaterThan">
      <formula>#REF!</formula>
    </cfRule>
  </conditionalFormatting>
  <conditionalFormatting sqref="AC115">
    <cfRule type="cellIs" dxfId="11693" priority="200" stopIfTrue="1" operator="lessThanOrEqual">
      <formula>#REF!</formula>
    </cfRule>
    <cfRule type="cellIs" dxfId="11692" priority="201" stopIfTrue="1" operator="greaterThan">
      <formula>#REF!</formula>
    </cfRule>
  </conditionalFormatting>
  <conditionalFormatting sqref="GR49 M10 AD10 AU10 BL10 CC10 CT10 DK10 EB10 ES10 FJ10 GA10 GR10 M49 AD49 AU49 BL49 CC49 CT49 DK49 EB49 ES49 FJ49 GA49">
    <cfRule type="cellIs" dxfId="11691" priority="199" stopIfTrue="1" operator="equal">
      <formula>0</formula>
    </cfRule>
  </conditionalFormatting>
  <conditionalFormatting sqref="GU50:GU58 GU62:GU70 P11:P19 P23:P31 AG11:AG19 AG23:AG31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FM50:FM58 FM62:FM70 GD50:GD58 GD62:GD70">
    <cfRule type="cellIs" dxfId="11690" priority="198" stopIfTrue="1" operator="greaterThan">
      <formula>#REF!</formula>
    </cfRule>
  </conditionalFormatting>
  <conditionalFormatting sqref="GU74 P35 AG35 AX35 BO35 CF35 CW35 DN35 EE35 EV35 FM35 GD35 GU35 P74 AG74 AX74 BO74 CF74 CW74 DN74 EE74 EV74 FM74 GD74">
    <cfRule type="cellIs" dxfId="11689" priority="196" stopIfTrue="1" operator="greaterThanOrEqual">
      <formula>#REF!</formula>
    </cfRule>
    <cfRule type="cellIs" dxfId="11688" priority="197" stopIfTrue="1" operator="lessThan">
      <formula>#REF!</formula>
    </cfRule>
  </conditionalFormatting>
  <conditionalFormatting sqref="GQ74 L35 AC35 AT35 BK35 CB35 CS35 DJ35 EA35 ER35 FI35 FZ35 GQ35 L74 AC74 AT74 BK74 CB74 CS74 DJ74 EA74 ER74 FI74 FZ74">
    <cfRule type="cellIs" dxfId="11687" priority="194" stopIfTrue="1" operator="lessThanOrEqual">
      <formula>#REF!</formula>
    </cfRule>
    <cfRule type="cellIs" dxfId="11686" priority="195" stopIfTrue="1" operator="greaterThan">
      <formula>#REF!</formula>
    </cfRule>
  </conditionalFormatting>
  <conditionalFormatting sqref="GQ76 L37 AC37 AT37 BK37 CB37 CS37 DJ37 EA37 ER37 FI37 FZ37 GQ37 L76 AC76 AT76 BK76 CB76 CS76 DJ76 EA76 ER76 FI76 FZ76">
    <cfRule type="cellIs" dxfId="11685" priority="192" stopIfTrue="1" operator="lessThanOrEqual">
      <formula>#REF!</formula>
    </cfRule>
    <cfRule type="cellIs" dxfId="11684" priority="193" stopIfTrue="1" operator="greaterThan">
      <formula>#REF!</formula>
    </cfRule>
  </conditionalFormatting>
  <conditionalFormatting sqref="M10 AD10 GR49 AU10 BL10 CC10 CT10 DK10 EB10 ES10 FJ10 GA10 GR10 M49 AD49 AU49 BL49 CC49 CT49 DK49 EB49 ES49 FJ49 GA49">
    <cfRule type="cellIs" dxfId="11683" priority="191" stopIfTrue="1" operator="equal">
      <formula>0</formula>
    </cfRule>
  </conditionalFormatting>
  <conditionalFormatting sqref="P11:P19 P23:P31 AG11:AG19 AG23:AG31 GU50:GU58 GU62:GU70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GD50:GD58 GD62:GD70">
    <cfRule type="cellIs" dxfId="11682" priority="190" stopIfTrue="1" operator="greaterThan">
      <formula>#REF!</formula>
    </cfRule>
  </conditionalFormatting>
  <conditionalFormatting sqref="P35 AG35 GU74 AX35 BO35 CF35 CW35 DN35 EE35 EV35 FM35 GD35 GU35 P74 AG74 AX74 BO74 CF74 CW74 DN74 EE74 EV74 FM74 GD74">
    <cfRule type="cellIs" dxfId="11681" priority="188" stopIfTrue="1" operator="greaterThanOrEqual">
      <formula>#REF!</formula>
    </cfRule>
    <cfRule type="cellIs" dxfId="11680" priority="189" stopIfTrue="1" operator="lessThan">
      <formula>#REF!</formula>
    </cfRule>
  </conditionalFormatting>
  <conditionalFormatting sqref="L35 AC35 GQ74 AT35 BK35 CB35 CS35 DJ35 EA35 ER35 FI35 FZ35 GQ35 L74 AC74 AT74 BK74 CB74 CS74 DJ74 EA74 ER74 FI74 FZ74">
    <cfRule type="cellIs" dxfId="11679" priority="186" stopIfTrue="1" operator="lessThanOrEqual">
      <formula>#REF!</formula>
    </cfRule>
    <cfRule type="cellIs" dxfId="11678" priority="187" stopIfTrue="1" operator="greaterThan">
      <formula>#REF!</formula>
    </cfRule>
  </conditionalFormatting>
  <conditionalFormatting sqref="L37 AC37 GQ76 AT37 BK37 CB37 CS37 DJ37 EA37 ER37 FI37 FZ37 GQ37 L76 AC76 AT76 BK76 CB76 CS76 DJ76 EA76 ER76 FI76 FZ76">
    <cfRule type="cellIs" dxfId="11677" priority="184" stopIfTrue="1" operator="lessThanOrEqual">
      <formula>#REF!</formula>
    </cfRule>
    <cfRule type="cellIs" dxfId="11676" priority="185" stopIfTrue="1" operator="greaterThan">
      <formula>#REF!</formula>
    </cfRule>
  </conditionalFormatting>
  <conditionalFormatting sqref="M10 AD10 GR49 AU10 BL10 CC10 CT10 DK10 EB10 ES10 FJ10 GA10 GR10 M49 AD49 AU49 BL49 CC49 CT49 DK49 EB49 ES49 FJ49 GA49">
    <cfRule type="cellIs" dxfId="11675" priority="183" stopIfTrue="1" operator="equal">
      <formula>0</formula>
    </cfRule>
  </conditionalFormatting>
  <conditionalFormatting sqref="P11:P19 P23:P31 AG11:AG19 AG23:AG31 GU50:GU58 GU62:GU70 AX11:AX19 AX23:AX31 BO11:BO19 BO23:BO31 CF11:CF19 CF23:CF31 CW11:CW19 CW23:CW31 DN11:DN19 DN23:DN31 EE11:EE19 EE23:EE31 EV11:EV19 EV23:EV31 FM11:FM19 FM23:FM31 GD11:GD19 GD23:GD31 GU11:GU19 GU23:GU31 P50:P58 P62:P70 AG50:AG58 AG62:AG70 AX50:AX58 AX62:AX70 BO50:BO58 BO62:BO70 CF50:CF58 CF62:CF70 CW50:CW58 CW62:CW70 DN50:DN58 DN62:DN70 EE50:EE58 EE62:EE70 EV50:EV58 EV62:EV70 FM50:FM58 FM62:FM70 GD50:GD58 GD62:GD70">
    <cfRule type="cellIs" dxfId="11674" priority="182" stopIfTrue="1" operator="greaterThan">
      <formula>#REF!</formula>
    </cfRule>
  </conditionalFormatting>
  <conditionalFormatting sqref="P35 AG35 GU74 AX35 BO35 CF35 CW35 DN35 EE35 EV35 FM35 GD35 GU35 P74 AG74 AX74 BO74 CF74 CW74 DN74 EE74 EV74 FM74 GD74">
    <cfRule type="cellIs" dxfId="11673" priority="180" stopIfTrue="1" operator="greaterThanOrEqual">
      <formula>#REF!</formula>
    </cfRule>
    <cfRule type="cellIs" dxfId="11672" priority="181" stopIfTrue="1" operator="lessThan">
      <formula>#REF!</formula>
    </cfRule>
  </conditionalFormatting>
  <conditionalFormatting sqref="L35 AC35 GQ74 AT35 BK35 CB35 CS35 DJ35 EA35 ER35 FI35 FZ35 GQ35 L74 AC74 AT74 BK74 CB74 CS74 DJ74 EA74 ER74 FI74 FZ74">
    <cfRule type="cellIs" dxfId="11671" priority="178" stopIfTrue="1" operator="lessThanOrEqual">
      <formula>#REF!</formula>
    </cfRule>
    <cfRule type="cellIs" dxfId="11670" priority="179" stopIfTrue="1" operator="greaterThan">
      <formula>#REF!</formula>
    </cfRule>
  </conditionalFormatting>
  <conditionalFormatting sqref="L37 AC37 GQ76 AT37 BK37 CB37 CS37 DJ37 EA37 ER37 FI37 FZ37 GQ37 L76 AC76 AT76 BK76 CB76 CS76 DJ76 EA76 ER76 FI76 FZ76">
    <cfRule type="cellIs" dxfId="11669" priority="176" stopIfTrue="1" operator="lessThanOrEqual">
      <formula>#REF!</formula>
    </cfRule>
    <cfRule type="cellIs" dxfId="11668" priority="177" stopIfTrue="1" operator="greaterThan">
      <formula>#REF!</formula>
    </cfRule>
  </conditionalFormatting>
  <conditionalFormatting sqref="FM50:FM58 FM62:FM70">
    <cfRule type="cellIs" dxfId="11667" priority="175" stopIfTrue="1" operator="greaterThan">
      <formula>#REF!</formula>
    </cfRule>
  </conditionalFormatting>
  <conditionalFormatting sqref="GA88 M88 AD88 AU88 BL88 CC88 CT88 DK88 EB88 ES88 FJ88 GR88">
    <cfRule type="cellIs" dxfId="11666" priority="174" stopIfTrue="1" operator="equal">
      <formula>0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1665" priority="173" stopIfTrue="1" operator="greaterThan">
      <formula>#REF!</formula>
    </cfRule>
  </conditionalFormatting>
  <conditionalFormatting sqref="GD113 P113 AG113 AX113 BO113 CF113 CW113 DN113 EE113 EV113 FM113 GU113">
    <cfRule type="cellIs" dxfId="11664" priority="171" stopIfTrue="1" operator="greaterThanOrEqual">
      <formula>#REF!</formula>
    </cfRule>
    <cfRule type="cellIs" dxfId="11663" priority="172" stopIfTrue="1" operator="lessThan">
      <formula>#REF!</formula>
    </cfRule>
  </conditionalFormatting>
  <conditionalFormatting sqref="FZ113 L113 AC113 AT113 BK113 CB113 CS113 DJ113 EA113 ER113 FI113 GQ113">
    <cfRule type="cellIs" dxfId="11662" priority="169" stopIfTrue="1" operator="lessThanOrEqual">
      <formula>#REF!</formula>
    </cfRule>
    <cfRule type="cellIs" dxfId="11661" priority="170" stopIfTrue="1" operator="greaterThan">
      <formula>#REF!</formula>
    </cfRule>
  </conditionalFormatting>
  <conditionalFormatting sqref="FZ115 L115 AC115 AT115 BK115 CB115 CS115 DJ115 EA115 ER115 FI115 GQ115">
    <cfRule type="cellIs" dxfId="11660" priority="167" stopIfTrue="1" operator="lessThanOrEqual">
      <formula>#REF!</formula>
    </cfRule>
    <cfRule type="cellIs" dxfId="11659" priority="168" stopIfTrue="1" operator="greaterThan">
      <formula>#REF!</formula>
    </cfRule>
  </conditionalFormatting>
  <conditionalFormatting sqref="GA88 M88 AD88 AU88 BL88 CC88 CT88 DK88 EB88 ES88 FJ88 GR88">
    <cfRule type="cellIs" dxfId="11658" priority="166" stopIfTrue="1" operator="equal">
      <formula>0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1657" priority="165" stopIfTrue="1" operator="greaterThan">
      <formula>#REF!</formula>
    </cfRule>
  </conditionalFormatting>
  <conditionalFormatting sqref="GD113 P113 AG113 AX113 BO113 CF113 CW113 DN113 EE113 EV113 FM113 GU113">
    <cfRule type="cellIs" dxfId="11656" priority="163" stopIfTrue="1" operator="greaterThanOrEqual">
      <formula>#REF!</formula>
    </cfRule>
    <cfRule type="cellIs" dxfId="11655" priority="164" stopIfTrue="1" operator="lessThan">
      <formula>#REF!</formula>
    </cfRule>
  </conditionalFormatting>
  <conditionalFormatting sqref="FZ113 L113 AC113 AT113 BK113 CB113 CS113 DJ113 EA113 ER113 FI113 GQ113">
    <cfRule type="cellIs" dxfId="11654" priority="161" stopIfTrue="1" operator="lessThanOrEqual">
      <formula>#REF!</formula>
    </cfRule>
    <cfRule type="cellIs" dxfId="11653" priority="162" stopIfTrue="1" operator="greaterThan">
      <formula>#REF!</formula>
    </cfRule>
  </conditionalFormatting>
  <conditionalFormatting sqref="FZ115 L115 AC115 AT115 BK115 CB115 CS115 DJ115 EA115 ER115 FI115 GQ115">
    <cfRule type="cellIs" dxfId="11652" priority="159" stopIfTrue="1" operator="lessThanOrEqual">
      <formula>#REF!</formula>
    </cfRule>
    <cfRule type="cellIs" dxfId="11651" priority="160" stopIfTrue="1" operator="greaterThan">
      <formula>#REF!</formula>
    </cfRule>
  </conditionalFormatting>
  <conditionalFormatting sqref="FM89:FM97 FM101:FM109">
    <cfRule type="cellIs" dxfId="11650" priority="158" stopIfTrue="1" operator="greaterThan">
      <formula>#REF!</formula>
    </cfRule>
  </conditionalFormatting>
  <conditionalFormatting sqref="FM50:FM58 FM62:FM70">
    <cfRule type="cellIs" dxfId="11649" priority="157" stopIfTrue="1" operator="greaterThan">
      <formula>#REF!</formula>
    </cfRule>
  </conditionalFormatting>
  <conditionalFormatting sqref="M88">
    <cfRule type="cellIs" dxfId="11648" priority="156" stopIfTrue="1" operator="equal">
      <formula>0</formula>
    </cfRule>
  </conditionalFormatting>
  <conditionalFormatting sqref="P89:P97 P101:P109">
    <cfRule type="cellIs" dxfId="11647" priority="155" stopIfTrue="1" operator="greaterThan">
      <formula>#REF!</formula>
    </cfRule>
  </conditionalFormatting>
  <conditionalFormatting sqref="P113">
    <cfRule type="cellIs" dxfId="11646" priority="153" stopIfTrue="1" operator="greaterThanOrEqual">
      <formula>#REF!</formula>
    </cfRule>
    <cfRule type="cellIs" dxfId="11645" priority="154" stopIfTrue="1" operator="lessThan">
      <formula>#REF!</formula>
    </cfRule>
  </conditionalFormatting>
  <conditionalFormatting sqref="L113">
    <cfRule type="cellIs" dxfId="11644" priority="151" stopIfTrue="1" operator="lessThanOrEqual">
      <formula>#REF!</formula>
    </cfRule>
    <cfRule type="cellIs" dxfId="11643" priority="152" stopIfTrue="1" operator="greaterThan">
      <formula>#REF!</formula>
    </cfRule>
  </conditionalFormatting>
  <conditionalFormatting sqref="L115">
    <cfRule type="cellIs" dxfId="11642" priority="149" stopIfTrue="1" operator="lessThanOrEqual">
      <formula>#REF!</formula>
    </cfRule>
    <cfRule type="cellIs" dxfId="11641" priority="150" stopIfTrue="1" operator="greaterThan">
      <formula>#REF!</formula>
    </cfRule>
  </conditionalFormatting>
  <conditionalFormatting sqref="M88">
    <cfRule type="cellIs" dxfId="11640" priority="148" stopIfTrue="1" operator="equal">
      <formula>0</formula>
    </cfRule>
  </conditionalFormatting>
  <conditionalFormatting sqref="P89:P97 P101:P109">
    <cfRule type="cellIs" dxfId="11639" priority="147" stopIfTrue="1" operator="greaterThan">
      <formula>#REF!</formula>
    </cfRule>
  </conditionalFormatting>
  <conditionalFormatting sqref="P113">
    <cfRule type="cellIs" dxfId="11638" priority="145" stopIfTrue="1" operator="greaterThanOrEqual">
      <formula>#REF!</formula>
    </cfRule>
    <cfRule type="cellIs" dxfId="11637" priority="146" stopIfTrue="1" operator="lessThan">
      <formula>#REF!</formula>
    </cfRule>
  </conditionalFormatting>
  <conditionalFormatting sqref="L113">
    <cfRule type="cellIs" dxfId="11636" priority="143" stopIfTrue="1" operator="lessThanOrEqual">
      <formula>#REF!</formula>
    </cfRule>
    <cfRule type="cellIs" dxfId="11635" priority="144" stopIfTrue="1" operator="greaterThan">
      <formula>#REF!</formula>
    </cfRule>
  </conditionalFormatting>
  <conditionalFormatting sqref="L115">
    <cfRule type="cellIs" dxfId="11634" priority="141" stopIfTrue="1" operator="lessThanOrEqual">
      <formula>#REF!</formula>
    </cfRule>
    <cfRule type="cellIs" dxfId="11633" priority="142" stopIfTrue="1" operator="greaterThan">
      <formula>#REF!</formula>
    </cfRule>
  </conditionalFormatting>
  <conditionalFormatting sqref="M88">
    <cfRule type="cellIs" dxfId="11632" priority="140" stopIfTrue="1" operator="equal">
      <formula>0</formula>
    </cfRule>
  </conditionalFormatting>
  <conditionalFormatting sqref="P89:P97 P101:P109">
    <cfRule type="cellIs" dxfId="11631" priority="139" stopIfTrue="1" operator="greaterThan">
      <formula>#REF!</formula>
    </cfRule>
  </conditionalFormatting>
  <conditionalFormatting sqref="P113">
    <cfRule type="cellIs" dxfId="11630" priority="137" stopIfTrue="1" operator="greaterThanOrEqual">
      <formula>#REF!</formula>
    </cfRule>
    <cfRule type="cellIs" dxfId="11629" priority="138" stopIfTrue="1" operator="lessThan">
      <formula>#REF!</formula>
    </cfRule>
  </conditionalFormatting>
  <conditionalFormatting sqref="L113">
    <cfRule type="cellIs" dxfId="11628" priority="135" stopIfTrue="1" operator="lessThanOrEqual">
      <formula>#REF!</formula>
    </cfRule>
    <cfRule type="cellIs" dxfId="11627" priority="136" stopIfTrue="1" operator="greaterThan">
      <formula>#REF!</formula>
    </cfRule>
  </conditionalFormatting>
  <conditionalFormatting sqref="L115">
    <cfRule type="cellIs" dxfId="11626" priority="133" stopIfTrue="1" operator="lessThanOrEqual">
      <formula>#REF!</formula>
    </cfRule>
    <cfRule type="cellIs" dxfId="11625" priority="134" stopIfTrue="1" operator="greaterThan">
      <formula>#REF!</formula>
    </cfRule>
  </conditionalFormatting>
  <conditionalFormatting sqref="AD88">
    <cfRule type="cellIs" dxfId="11624" priority="132" stopIfTrue="1" operator="equal">
      <formula>0</formula>
    </cfRule>
  </conditionalFormatting>
  <conditionalFormatting sqref="AG89:AG97 AG101:AG109">
    <cfRule type="cellIs" dxfId="11623" priority="131" stopIfTrue="1" operator="greaterThan">
      <formula>#REF!</formula>
    </cfRule>
  </conditionalFormatting>
  <conditionalFormatting sqref="AG113">
    <cfRule type="cellIs" dxfId="11622" priority="129" stopIfTrue="1" operator="greaterThanOrEqual">
      <formula>#REF!</formula>
    </cfRule>
    <cfRule type="cellIs" dxfId="11621" priority="130" stopIfTrue="1" operator="lessThan">
      <formula>#REF!</formula>
    </cfRule>
  </conditionalFormatting>
  <conditionalFormatting sqref="AC113">
    <cfRule type="cellIs" dxfId="11620" priority="127" stopIfTrue="1" operator="lessThanOrEqual">
      <formula>#REF!</formula>
    </cfRule>
    <cfRule type="cellIs" dxfId="11619" priority="128" stopIfTrue="1" operator="greaterThan">
      <formula>#REF!</formula>
    </cfRule>
  </conditionalFormatting>
  <conditionalFormatting sqref="AC115">
    <cfRule type="cellIs" dxfId="11618" priority="125" stopIfTrue="1" operator="lessThanOrEqual">
      <formula>#REF!</formula>
    </cfRule>
    <cfRule type="cellIs" dxfId="11617" priority="126" stopIfTrue="1" operator="greaterThan">
      <formula>#REF!</formula>
    </cfRule>
  </conditionalFormatting>
  <conditionalFormatting sqref="AD88">
    <cfRule type="cellIs" dxfId="11616" priority="124" stopIfTrue="1" operator="equal">
      <formula>0</formula>
    </cfRule>
  </conditionalFormatting>
  <conditionalFormatting sqref="AG89:AG97 AG101:AG109">
    <cfRule type="cellIs" dxfId="11615" priority="123" stopIfTrue="1" operator="greaterThan">
      <formula>#REF!</formula>
    </cfRule>
  </conditionalFormatting>
  <conditionalFormatting sqref="AG113">
    <cfRule type="cellIs" dxfId="11614" priority="121" stopIfTrue="1" operator="greaterThanOrEqual">
      <formula>#REF!</formula>
    </cfRule>
    <cfRule type="cellIs" dxfId="11613" priority="122" stopIfTrue="1" operator="lessThan">
      <formula>#REF!</formula>
    </cfRule>
  </conditionalFormatting>
  <conditionalFormatting sqref="AC113">
    <cfRule type="cellIs" dxfId="11612" priority="119" stopIfTrue="1" operator="lessThanOrEqual">
      <formula>#REF!</formula>
    </cfRule>
    <cfRule type="cellIs" dxfId="11611" priority="120" stopIfTrue="1" operator="greaterThan">
      <formula>#REF!</formula>
    </cfRule>
  </conditionalFormatting>
  <conditionalFormatting sqref="AC115">
    <cfRule type="cellIs" dxfId="11610" priority="117" stopIfTrue="1" operator="lessThanOrEqual">
      <formula>#REF!</formula>
    </cfRule>
    <cfRule type="cellIs" dxfId="11609" priority="118" stopIfTrue="1" operator="greaterThan">
      <formula>#REF!</formula>
    </cfRule>
  </conditionalFormatting>
  <conditionalFormatting sqref="AD88">
    <cfRule type="cellIs" dxfId="11608" priority="116" stopIfTrue="1" operator="equal">
      <formula>0</formula>
    </cfRule>
  </conditionalFormatting>
  <conditionalFormatting sqref="AG89:AG97 AG101:AG109">
    <cfRule type="cellIs" dxfId="11607" priority="115" stopIfTrue="1" operator="greaterThan">
      <formula>#REF!</formula>
    </cfRule>
  </conditionalFormatting>
  <conditionalFormatting sqref="AG113">
    <cfRule type="cellIs" dxfId="11606" priority="113" stopIfTrue="1" operator="greaterThanOrEqual">
      <formula>#REF!</formula>
    </cfRule>
    <cfRule type="cellIs" dxfId="11605" priority="114" stopIfTrue="1" operator="lessThan">
      <formula>#REF!</formula>
    </cfRule>
  </conditionalFormatting>
  <conditionalFormatting sqref="AC113">
    <cfRule type="cellIs" dxfId="11604" priority="111" stopIfTrue="1" operator="lessThanOrEqual">
      <formula>#REF!</formula>
    </cfRule>
    <cfRule type="cellIs" dxfId="11603" priority="112" stopIfTrue="1" operator="greaterThan">
      <formula>#REF!</formula>
    </cfRule>
  </conditionalFormatting>
  <conditionalFormatting sqref="AC115">
    <cfRule type="cellIs" dxfId="11602" priority="109" stopIfTrue="1" operator="lessThanOrEqual">
      <formula>#REF!</formula>
    </cfRule>
    <cfRule type="cellIs" dxfId="11601" priority="110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600" priority="108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599" priority="107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598" priority="106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597" priority="105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596" priority="104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595" priority="103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GU11:GU19 GU23:GU31">
    <cfRule type="cellIs" dxfId="11594" priority="102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FM11:FM19 FM23:FM31 GU11:GU19 GU23:GU31">
    <cfRule type="cellIs" dxfId="11593" priority="101" stopIfTrue="1" operator="greaterThan">
      <formula>#REF!</formula>
    </cfRule>
  </conditionalFormatting>
  <conditionalFormatting sqref="FM11:FM19 FM23:FM31">
    <cfRule type="cellIs" dxfId="11592" priority="100" stopIfTrue="1" operator="greaterThan">
      <formula>#REF!</formula>
    </cfRule>
  </conditionalFormatting>
  <conditionalFormatting sqref="P11:P19 P23:P31">
    <cfRule type="cellIs" dxfId="11591" priority="99" stopIfTrue="1" operator="greaterThan">
      <formula>#REF!</formula>
    </cfRule>
  </conditionalFormatting>
  <conditionalFormatting sqref="P11:P19 P23:P31">
    <cfRule type="cellIs" dxfId="11590" priority="98" stopIfTrue="1" operator="greaterThan">
      <formula>#REF!</formula>
    </cfRule>
  </conditionalFormatting>
  <conditionalFormatting sqref="P11:P19 P23:P31">
    <cfRule type="cellIs" dxfId="11589" priority="97" stopIfTrue="1" operator="greaterThan">
      <formula>#REF!</formula>
    </cfRule>
  </conditionalFormatting>
  <conditionalFormatting sqref="AG11:AG19 AG23:AG31">
    <cfRule type="cellIs" dxfId="11588" priority="96" stopIfTrue="1" operator="greaterThan">
      <formula>#REF!</formula>
    </cfRule>
  </conditionalFormatting>
  <conditionalFormatting sqref="AG11:AG19 AG23:AG31">
    <cfRule type="cellIs" dxfId="11587" priority="95" stopIfTrue="1" operator="greaterThan">
      <formula>#REF!</formula>
    </cfRule>
  </conditionalFormatting>
  <conditionalFormatting sqref="AG11:AG19 AG23:AG31">
    <cfRule type="cellIs" dxfId="11586" priority="94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GU11:GU19 GU23:GU31">
    <cfRule type="cellIs" dxfId="11585" priority="93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FM11:FM19 FM23:FM31 GU11:GU19 GU23:GU31">
    <cfRule type="cellIs" dxfId="11584" priority="92" stopIfTrue="1" operator="greaterThan">
      <formula>#REF!</formula>
    </cfRule>
  </conditionalFormatting>
  <conditionalFormatting sqref="FM11:FM19 FM23:FM31">
    <cfRule type="cellIs" dxfId="11583" priority="91" stopIfTrue="1" operator="greaterThan">
      <formula>#REF!</formula>
    </cfRule>
  </conditionalFormatting>
  <conditionalFormatting sqref="P11:P19 P23:P31">
    <cfRule type="cellIs" dxfId="11582" priority="90" stopIfTrue="1" operator="greaterThan">
      <formula>#REF!</formula>
    </cfRule>
  </conditionalFormatting>
  <conditionalFormatting sqref="P11:P19 P23:P31">
    <cfRule type="cellIs" dxfId="11581" priority="89" stopIfTrue="1" operator="greaterThan">
      <formula>#REF!</formula>
    </cfRule>
  </conditionalFormatting>
  <conditionalFormatting sqref="P11:P19 P23:P31">
    <cfRule type="cellIs" dxfId="11580" priority="88" stopIfTrue="1" operator="greaterThan">
      <formula>#REF!</formula>
    </cfRule>
  </conditionalFormatting>
  <conditionalFormatting sqref="AG11:AG19 AG23:AG31">
    <cfRule type="cellIs" dxfId="11579" priority="87" stopIfTrue="1" operator="greaterThan">
      <formula>#REF!</formula>
    </cfRule>
  </conditionalFormatting>
  <conditionalFormatting sqref="AG11:AG19 AG23:AG31">
    <cfRule type="cellIs" dxfId="11578" priority="86" stopIfTrue="1" operator="greaterThan">
      <formula>#REF!</formula>
    </cfRule>
  </conditionalFormatting>
  <conditionalFormatting sqref="AG11:AG19 AG23:AG31">
    <cfRule type="cellIs" dxfId="11577" priority="85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GU11:GU19 GU23:GU31">
    <cfRule type="cellIs" dxfId="11576" priority="84" stopIfTrue="1" operator="greaterThan">
      <formula>#REF!</formula>
    </cfRule>
  </conditionalFormatting>
  <conditionalFormatting sqref="GD11:GD19 GD23:GD31 P11:P19 P23:P31 AG11:AG19 AG23:AG31 AX11:AX19 AX23:AX31 BO11:BO19 BO23:BO31 CF11:CF19 CF23:CF31 CW11:CW19 CW23:CW31 DN11:DN19 DN23:DN31 EE11:EE19 EE23:EE31 EV11:EV19 EV23:EV31 FM11:FM19 FM23:FM31 GU11:GU19 GU23:GU31">
    <cfRule type="cellIs" dxfId="11575" priority="83" stopIfTrue="1" operator="greaterThan">
      <formula>#REF!</formula>
    </cfRule>
  </conditionalFormatting>
  <conditionalFormatting sqref="FM11:FM19 FM23:FM31">
    <cfRule type="cellIs" dxfId="11574" priority="82" stopIfTrue="1" operator="greaterThan">
      <formula>#REF!</formula>
    </cfRule>
  </conditionalFormatting>
  <conditionalFormatting sqref="P11:P19 P23:P31">
    <cfRule type="cellIs" dxfId="11573" priority="81" stopIfTrue="1" operator="greaterThan">
      <formula>#REF!</formula>
    </cfRule>
  </conditionalFormatting>
  <conditionalFormatting sqref="P11:P19 P23:P31">
    <cfRule type="cellIs" dxfId="11572" priority="80" stopIfTrue="1" operator="greaterThan">
      <formula>#REF!</formula>
    </cfRule>
  </conditionalFormatting>
  <conditionalFormatting sqref="P11:P19 P23:P31">
    <cfRule type="cellIs" dxfId="11571" priority="79" stopIfTrue="1" operator="greaterThan">
      <formula>#REF!</formula>
    </cfRule>
  </conditionalFormatting>
  <conditionalFormatting sqref="AG11:AG19 AG23:AG31">
    <cfRule type="cellIs" dxfId="11570" priority="78" stopIfTrue="1" operator="greaterThan">
      <formula>#REF!</formula>
    </cfRule>
  </conditionalFormatting>
  <conditionalFormatting sqref="AG11:AG19 AG23:AG31">
    <cfRule type="cellIs" dxfId="11569" priority="77" stopIfTrue="1" operator="greaterThan">
      <formula>#REF!</formula>
    </cfRule>
  </conditionalFormatting>
  <conditionalFormatting sqref="AG11:AG19 AG23:AG31">
    <cfRule type="cellIs" dxfId="11568" priority="76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567" priority="75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566" priority="74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565" priority="73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564" priority="72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563" priority="71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562" priority="70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GU50:GU58 GU62:GU70">
    <cfRule type="cellIs" dxfId="11561" priority="69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FM50:FM58 FM62:FM70 GU50:GU58 GU62:GU70">
    <cfRule type="cellIs" dxfId="11560" priority="68" stopIfTrue="1" operator="greaterThan">
      <formula>#REF!</formula>
    </cfRule>
  </conditionalFormatting>
  <conditionalFormatting sqref="FM50:FM58 FM62:FM70">
    <cfRule type="cellIs" dxfId="11559" priority="67" stopIfTrue="1" operator="greaterThan">
      <formula>#REF!</formula>
    </cfRule>
  </conditionalFormatting>
  <conditionalFormatting sqref="P50:P58 P62:P70">
    <cfRule type="cellIs" dxfId="11558" priority="66" stopIfTrue="1" operator="greaterThan">
      <formula>#REF!</formula>
    </cfRule>
  </conditionalFormatting>
  <conditionalFormatting sqref="P50:P58 P62:P70">
    <cfRule type="cellIs" dxfId="11557" priority="65" stopIfTrue="1" operator="greaterThan">
      <formula>#REF!</formula>
    </cfRule>
  </conditionalFormatting>
  <conditionalFormatting sqref="P50:P58 P62:P70">
    <cfRule type="cellIs" dxfId="11556" priority="64" stopIfTrue="1" operator="greaterThan">
      <formula>#REF!</formula>
    </cfRule>
  </conditionalFormatting>
  <conditionalFormatting sqref="AG50:AG58 AG62:AG70">
    <cfRule type="cellIs" dxfId="11555" priority="63" stopIfTrue="1" operator="greaterThan">
      <formula>#REF!</formula>
    </cfRule>
  </conditionalFormatting>
  <conditionalFormatting sqref="AG50:AG58 AG62:AG70">
    <cfRule type="cellIs" dxfId="11554" priority="62" stopIfTrue="1" operator="greaterThan">
      <formula>#REF!</formula>
    </cfRule>
  </conditionalFormatting>
  <conditionalFormatting sqref="AG50:AG58 AG62:AG70">
    <cfRule type="cellIs" dxfId="11553" priority="61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GU50:GU58 GU62:GU70">
    <cfRule type="cellIs" dxfId="11552" priority="60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FM50:FM58 FM62:FM70 GU50:GU58 GU62:GU70">
    <cfRule type="cellIs" dxfId="11551" priority="59" stopIfTrue="1" operator="greaterThan">
      <formula>#REF!</formula>
    </cfRule>
  </conditionalFormatting>
  <conditionalFormatting sqref="FM50:FM58 FM62:FM70">
    <cfRule type="cellIs" dxfId="11550" priority="58" stopIfTrue="1" operator="greaterThan">
      <formula>#REF!</formula>
    </cfRule>
  </conditionalFormatting>
  <conditionalFormatting sqref="P50:P58 P62:P70">
    <cfRule type="cellIs" dxfId="11549" priority="57" stopIfTrue="1" operator="greaterThan">
      <formula>#REF!</formula>
    </cfRule>
  </conditionalFormatting>
  <conditionalFormatting sqref="P50:P58 P62:P70">
    <cfRule type="cellIs" dxfId="11548" priority="56" stopIfTrue="1" operator="greaterThan">
      <formula>#REF!</formula>
    </cfRule>
  </conditionalFormatting>
  <conditionalFormatting sqref="P50:P58 P62:P70">
    <cfRule type="cellIs" dxfId="11547" priority="55" stopIfTrue="1" operator="greaterThan">
      <formula>#REF!</formula>
    </cfRule>
  </conditionalFormatting>
  <conditionalFormatting sqref="AG50:AG58 AG62:AG70">
    <cfRule type="cellIs" dxfId="11546" priority="54" stopIfTrue="1" operator="greaterThan">
      <formula>#REF!</formula>
    </cfRule>
  </conditionalFormatting>
  <conditionalFormatting sqref="AG50:AG58 AG62:AG70">
    <cfRule type="cellIs" dxfId="11545" priority="53" stopIfTrue="1" operator="greaterThan">
      <formula>#REF!</formula>
    </cfRule>
  </conditionalFormatting>
  <conditionalFormatting sqref="AG50:AG58 AG62:AG70">
    <cfRule type="cellIs" dxfId="11544" priority="52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GU50:GU58 GU62:GU70">
    <cfRule type="cellIs" dxfId="11543" priority="51" stopIfTrue="1" operator="greaterThan">
      <formula>#REF!</formula>
    </cfRule>
  </conditionalFormatting>
  <conditionalFormatting sqref="GD50:GD58 GD62:GD70 P50:P58 P62:P70 AG50:AG58 AG62:AG70 AX50:AX58 AX62:AX70 BO50:BO58 BO62:BO70 CF50:CF58 CF62:CF70 CW50:CW58 CW62:CW70 DN50:DN58 DN62:DN70 EE50:EE58 EE62:EE70 EV50:EV58 EV62:EV70 FM50:FM58 FM62:FM70 GU50:GU58 GU62:GU70">
    <cfRule type="cellIs" dxfId="11542" priority="50" stopIfTrue="1" operator="greaterThan">
      <formula>#REF!</formula>
    </cfRule>
  </conditionalFormatting>
  <conditionalFormatting sqref="FM50:FM58 FM62:FM70">
    <cfRule type="cellIs" dxfId="11541" priority="49" stopIfTrue="1" operator="greaterThan">
      <formula>#REF!</formula>
    </cfRule>
  </conditionalFormatting>
  <conditionalFormatting sqref="P50:P58 P62:P70">
    <cfRule type="cellIs" dxfId="11540" priority="48" stopIfTrue="1" operator="greaterThan">
      <formula>#REF!</formula>
    </cfRule>
  </conditionalFormatting>
  <conditionalFormatting sqref="P50:P58 P62:P70">
    <cfRule type="cellIs" dxfId="11539" priority="47" stopIfTrue="1" operator="greaterThan">
      <formula>#REF!</formula>
    </cfRule>
  </conditionalFormatting>
  <conditionalFormatting sqref="P50:P58 P62:P70">
    <cfRule type="cellIs" dxfId="11538" priority="46" stopIfTrue="1" operator="greaterThan">
      <formula>#REF!</formula>
    </cfRule>
  </conditionalFormatting>
  <conditionalFormatting sqref="AG50:AG58 AG62:AG70">
    <cfRule type="cellIs" dxfId="11537" priority="45" stopIfTrue="1" operator="greaterThan">
      <formula>#REF!</formula>
    </cfRule>
  </conditionalFormatting>
  <conditionalFormatting sqref="AG50:AG58 AG62:AG70">
    <cfRule type="cellIs" dxfId="11536" priority="44" stopIfTrue="1" operator="greaterThan">
      <formula>#REF!</formula>
    </cfRule>
  </conditionalFormatting>
  <conditionalFormatting sqref="AG50:AG58 AG62:AG70">
    <cfRule type="cellIs" dxfId="11535" priority="43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534" priority="42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533" priority="41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532" priority="40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531" priority="39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530" priority="38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529" priority="37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1528" priority="36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1527" priority="35" stopIfTrue="1" operator="greaterThan">
      <formula>#REF!</formula>
    </cfRule>
  </conditionalFormatting>
  <conditionalFormatting sqref="FM89:FM97 FM101:FM109">
    <cfRule type="cellIs" dxfId="11526" priority="34" stopIfTrue="1" operator="greaterThan">
      <formula>#REF!</formula>
    </cfRule>
  </conditionalFormatting>
  <conditionalFormatting sqref="P89:P97 P101:P109">
    <cfRule type="cellIs" dxfId="11525" priority="33" stopIfTrue="1" operator="greaterThan">
      <formula>#REF!</formula>
    </cfRule>
  </conditionalFormatting>
  <conditionalFormatting sqref="P89:P97 P101:P109">
    <cfRule type="cellIs" dxfId="11524" priority="32" stopIfTrue="1" operator="greaterThan">
      <formula>#REF!</formula>
    </cfRule>
  </conditionalFormatting>
  <conditionalFormatting sqref="P89:P97 P101:P109">
    <cfRule type="cellIs" dxfId="11523" priority="31" stopIfTrue="1" operator="greaterThan">
      <formula>#REF!</formula>
    </cfRule>
  </conditionalFormatting>
  <conditionalFormatting sqref="AG89:AG97 AG101:AG109">
    <cfRule type="cellIs" dxfId="11522" priority="30" stopIfTrue="1" operator="greaterThan">
      <formula>#REF!</formula>
    </cfRule>
  </conditionalFormatting>
  <conditionalFormatting sqref="AG89:AG97 AG101:AG109">
    <cfRule type="cellIs" dxfId="11521" priority="29" stopIfTrue="1" operator="greaterThan">
      <formula>#REF!</formula>
    </cfRule>
  </conditionalFormatting>
  <conditionalFormatting sqref="AG89:AG97 AG101:AG109">
    <cfRule type="cellIs" dxfId="11520" priority="28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1519" priority="27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1518" priority="26" stopIfTrue="1" operator="greaterThan">
      <formula>#REF!</formula>
    </cfRule>
  </conditionalFormatting>
  <conditionalFormatting sqref="FM89:FM97 FM101:FM109">
    <cfRule type="cellIs" dxfId="11517" priority="25" stopIfTrue="1" operator="greaterThan">
      <formula>#REF!</formula>
    </cfRule>
  </conditionalFormatting>
  <conditionalFormatting sqref="P89:P97 P101:P109">
    <cfRule type="cellIs" dxfId="11516" priority="24" stopIfTrue="1" operator="greaterThan">
      <formula>#REF!</formula>
    </cfRule>
  </conditionalFormatting>
  <conditionalFormatting sqref="P89:P97 P101:P109">
    <cfRule type="cellIs" dxfId="11515" priority="23" stopIfTrue="1" operator="greaterThan">
      <formula>#REF!</formula>
    </cfRule>
  </conditionalFormatting>
  <conditionalFormatting sqref="P89:P97 P101:P109">
    <cfRule type="cellIs" dxfId="11514" priority="22" stopIfTrue="1" operator="greaterThan">
      <formula>#REF!</formula>
    </cfRule>
  </conditionalFormatting>
  <conditionalFormatting sqref="AG89:AG97 AG101:AG109">
    <cfRule type="cellIs" dxfId="11513" priority="21" stopIfTrue="1" operator="greaterThan">
      <formula>#REF!</formula>
    </cfRule>
  </conditionalFormatting>
  <conditionalFormatting sqref="AG89:AG97 AG101:AG109">
    <cfRule type="cellIs" dxfId="11512" priority="20" stopIfTrue="1" operator="greaterThan">
      <formula>#REF!</formula>
    </cfRule>
  </conditionalFormatting>
  <conditionalFormatting sqref="AG89:AG97 AG101:AG109">
    <cfRule type="cellIs" dxfId="11511" priority="19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GU89:GU97 GU101:GU109">
    <cfRule type="cellIs" dxfId="11510" priority="18" stopIfTrue="1" operator="greaterThan">
      <formula>#REF!</formula>
    </cfRule>
  </conditionalFormatting>
  <conditionalFormatting sqref="GD89:GD97 GD101:GD109 P89:P97 P101:P109 AG89:AG97 AG101:AG109 AX89:AX97 AX101:AX109 BO89:BO97 BO101:BO109 CF89:CF97 CF101:CF109 CW89:CW97 CW101:CW109 DN89:DN97 DN101:DN109 EE89:EE97 EE101:EE109 EV89:EV97 EV101:EV109 FM89:FM97 FM101:FM109 GU89:GU97 GU101:GU109">
    <cfRule type="cellIs" dxfId="11509" priority="17" stopIfTrue="1" operator="greaterThan">
      <formula>#REF!</formula>
    </cfRule>
  </conditionalFormatting>
  <conditionalFormatting sqref="FM89:FM97 FM101:FM109">
    <cfRule type="cellIs" dxfId="11508" priority="16" stopIfTrue="1" operator="greaterThan">
      <formula>#REF!</formula>
    </cfRule>
  </conditionalFormatting>
  <conditionalFormatting sqref="P89:P97 P101:P109">
    <cfRule type="cellIs" dxfId="11507" priority="15" stopIfTrue="1" operator="greaterThan">
      <formula>#REF!</formula>
    </cfRule>
  </conditionalFormatting>
  <conditionalFormatting sqref="P89:P97 P101:P109">
    <cfRule type="cellIs" dxfId="11506" priority="14" stopIfTrue="1" operator="greaterThan">
      <formula>#REF!</formula>
    </cfRule>
  </conditionalFormatting>
  <conditionalFormatting sqref="P89:P97 P101:P109">
    <cfRule type="cellIs" dxfId="11505" priority="13" stopIfTrue="1" operator="greaterThan">
      <formula>#REF!</formula>
    </cfRule>
  </conditionalFormatting>
  <conditionalFormatting sqref="AG89:AG97 AG101:AG109">
    <cfRule type="cellIs" dxfId="11504" priority="12" stopIfTrue="1" operator="greaterThan">
      <formula>#REF!</formula>
    </cfRule>
  </conditionalFormatting>
  <conditionalFormatting sqref="AG89:AG97 AG101:AG109">
    <cfRule type="cellIs" dxfId="11503" priority="11" stopIfTrue="1" operator="greaterThan">
      <formula>#REF!</formula>
    </cfRule>
  </conditionalFormatting>
  <conditionalFormatting sqref="AG89:AG97 AG101:AG109">
    <cfRule type="cellIs" dxfId="11502" priority="10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501" priority="9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500" priority="8" stopIfTrue="1" operator="greaterThan">
      <formula>#REF!</formula>
    </cfRule>
  </conditionalFormatting>
  <conditionalFormatting sqref="P89:P97 P101:P109 AG89:AG97 AG101:AG109 AX89:AX97 AX101:AX109 BO89:BO97 BO101:BO109 CF89:CF97 CF101:CF109 CW89:CW97 CW101:CW109 DN89:DN97 DN101:DN109 EE89:EE97 EE101:EE109 EV89:EV97 EV101:EV109 FM89:FM97 FM101:FM109 GD89:GD97 GD101:GD109 GU89:GU97 GU101:GU109">
    <cfRule type="cellIs" dxfId="11499" priority="7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498" priority="6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497" priority="5" stopIfTrue="1" operator="greaterThan">
      <formula>#REF!</formula>
    </cfRule>
  </conditionalFormatting>
  <conditionalFormatting sqref="P50:P58 P62:P70 AG50:AG58 AG62:AG70 AX50:AX58 AX62:AX70 BO50:BO58 BO62:BO70 CF50:CF58 CF62:CF70 CW50:CW58 CW62:CW70 DN50:DN58 DN62:DN70 EE50:EE58 EE62:EE70 EV50:EV58 EV62:EV70 FM50:FM58 FM62:FM70 GD50:GD58 GD62:GD70 GU50:GU58 GU62:GU70">
    <cfRule type="cellIs" dxfId="11496" priority="4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495" priority="3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494" priority="2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493" priority="1" stopIfTrue="1" operator="greaterThan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G38"/>
  <sheetViews>
    <sheetView zoomScale="95" zoomScaleNormal="95" workbookViewId="0">
      <selection sqref="A1:Y2"/>
    </sheetView>
  </sheetViews>
  <sheetFormatPr defaultColWidth="9.125" defaultRowHeight="18.350000000000001"/>
  <cols>
    <col min="1" max="1" width="6.5" style="3" bestFit="1" customWidth="1"/>
    <col min="2" max="2" width="25.5" style="2" customWidth="1"/>
    <col min="3" max="3" width="5.125" style="3" hidden="1" customWidth="1"/>
    <col min="4" max="4" width="10.375" style="3" customWidth="1"/>
    <col min="5" max="5" width="7.625" style="3" bestFit="1" customWidth="1"/>
    <col min="6" max="6" width="7.625" style="3" customWidth="1"/>
    <col min="7" max="22" width="6.625" style="3" customWidth="1"/>
    <col min="23" max="24" width="6.625" style="3" hidden="1" customWidth="1"/>
    <col min="25" max="25" width="8" style="3" customWidth="1"/>
    <col min="26" max="26" width="8" style="2" customWidth="1"/>
    <col min="27" max="27" width="0.125" style="2" customWidth="1"/>
    <col min="28" max="32" width="9.125" style="2"/>
    <col min="33" max="33" width="9" customWidth="1"/>
    <col min="34" max="16384" width="9.125" style="2"/>
  </cols>
  <sheetData>
    <row r="1" spans="1:267" s="5" customFormat="1" ht="26.5" customHeight="1">
      <c r="A1" s="870" t="s">
        <v>131</v>
      </c>
      <c r="B1" s="870"/>
      <c r="C1" s="870"/>
      <c r="D1" s="870"/>
      <c r="E1" s="870"/>
      <c r="F1" s="870"/>
      <c r="G1" s="870"/>
      <c r="H1" s="870"/>
      <c r="I1" s="870"/>
      <c r="J1" s="870"/>
      <c r="K1" s="870"/>
      <c r="L1" s="870"/>
      <c r="M1" s="870"/>
      <c r="N1" s="870"/>
      <c r="O1" s="870"/>
      <c r="P1" s="870"/>
      <c r="Q1" s="870"/>
      <c r="R1" s="870"/>
      <c r="S1" s="870"/>
      <c r="T1" s="870"/>
      <c r="U1" s="870"/>
      <c r="V1" s="870"/>
      <c r="W1" s="870"/>
      <c r="X1" s="870"/>
      <c r="Y1" s="870"/>
      <c r="Z1" s="32"/>
      <c r="AA1" s="8"/>
      <c r="AB1" s="8"/>
      <c r="AC1" s="8"/>
      <c r="AD1" s="8"/>
      <c r="AE1" s="8"/>
      <c r="AF1" s="8"/>
      <c r="AG1" s="9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</row>
    <row r="2" spans="1:267" s="5" customFormat="1" ht="26.5" customHeight="1" thickBot="1">
      <c r="A2" s="871"/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  <c r="X2" s="871"/>
      <c r="Y2" s="871"/>
      <c r="Z2" s="32"/>
      <c r="AA2" s="8"/>
      <c r="AB2" s="8"/>
      <c r="AC2" s="8"/>
      <c r="AD2" s="8"/>
      <c r="AE2" s="8"/>
      <c r="AF2" s="8"/>
      <c r="AG2" s="9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</row>
    <row r="3" spans="1:267" s="5" customFormat="1" ht="22.1" customHeight="1" thickBot="1">
      <c r="A3" s="437" t="s">
        <v>132</v>
      </c>
      <c r="B3" s="438" t="s">
        <v>133</v>
      </c>
      <c r="C3" s="438" t="s">
        <v>29</v>
      </c>
      <c r="D3" s="438" t="s">
        <v>16</v>
      </c>
      <c r="E3" s="438" t="s">
        <v>134</v>
      </c>
      <c r="F3" s="438" t="s">
        <v>205</v>
      </c>
      <c r="G3" s="438" t="s">
        <v>135</v>
      </c>
      <c r="H3" s="438" t="s">
        <v>136</v>
      </c>
      <c r="I3" s="438" t="s">
        <v>137</v>
      </c>
      <c r="J3" s="438" t="s">
        <v>138</v>
      </c>
      <c r="K3" s="438" t="s">
        <v>139</v>
      </c>
      <c r="L3" s="438" t="s">
        <v>140</v>
      </c>
      <c r="M3" s="438" t="s">
        <v>141</v>
      </c>
      <c r="N3" s="438" t="s">
        <v>142</v>
      </c>
      <c r="O3" s="438" t="s">
        <v>143</v>
      </c>
      <c r="P3" s="438" t="s">
        <v>144</v>
      </c>
      <c r="Q3" s="438" t="s">
        <v>145</v>
      </c>
      <c r="R3" s="438" t="s">
        <v>146</v>
      </c>
      <c r="S3" s="438" t="s">
        <v>147</v>
      </c>
      <c r="T3" s="438" t="s">
        <v>148</v>
      </c>
      <c r="U3" s="438" t="s">
        <v>149</v>
      </c>
      <c r="V3" s="438" t="s">
        <v>150</v>
      </c>
      <c r="W3" s="438" t="s">
        <v>187</v>
      </c>
      <c r="X3" s="438" t="s">
        <v>188</v>
      </c>
      <c r="Y3" s="438" t="s">
        <v>55</v>
      </c>
      <c r="Z3" s="33"/>
      <c r="AG3" s="439"/>
    </row>
    <row r="4" spans="1:267" ht="18.2" customHeight="1">
      <c r="A4" s="440">
        <v>1</v>
      </c>
      <c r="B4" s="441" t="str">
        <f>[1]Blank!$B$24</f>
        <v>Mark Wilson</v>
      </c>
      <c r="C4" s="555">
        <v>24</v>
      </c>
      <c r="D4" s="462">
        <f>[6]S24!$J$2</f>
        <v>15</v>
      </c>
      <c r="E4" s="462">
        <f>[6]S24!$D$2</f>
        <v>1</v>
      </c>
      <c r="F4" s="683">
        <f t="shared" ref="F4:F35" si="0">MAX(G4:X4)</f>
        <v>47</v>
      </c>
      <c r="G4" s="768">
        <f>[3]R1!$F$29</f>
        <v>44</v>
      </c>
      <c r="H4" s="593">
        <f>[3]R2!$F$29</f>
        <v>31</v>
      </c>
      <c r="I4" s="593">
        <f>[3]R3!$F$29</f>
        <v>30</v>
      </c>
      <c r="J4" s="593">
        <f>[3]R4!$F$29</f>
        <v>35</v>
      </c>
      <c r="K4" s="769">
        <f>[3]R5!$F$29</f>
        <v>25</v>
      </c>
      <c r="L4" s="593">
        <f>[3]R6!$F$29</f>
        <v>28</v>
      </c>
      <c r="M4" s="769">
        <f>[3]R7!$F$29</f>
        <v>26</v>
      </c>
      <c r="N4" s="655">
        <f>[3]R8!$F$29</f>
        <v>47</v>
      </c>
      <c r="O4" s="769">
        <f>[3]R9!$F$29</f>
        <v>23</v>
      </c>
      <c r="P4" s="593">
        <f>[3]R10!$F$29</f>
        <v>26</v>
      </c>
      <c r="Q4" s="593">
        <f>[3]R11!$F$29</f>
        <v>29</v>
      </c>
      <c r="R4" s="673">
        <f>[3]R12!$F$29</f>
        <v>0</v>
      </c>
      <c r="S4" s="593">
        <f>[3]R13!$F$29</f>
        <v>38</v>
      </c>
      <c r="T4" s="759">
        <f>[3]R14!$F$29</f>
        <v>0</v>
      </c>
      <c r="U4" s="759">
        <f>[3]R15!$F$29</f>
        <v>0</v>
      </c>
      <c r="V4" s="662">
        <f>[3]R16!$F$29</f>
        <v>28</v>
      </c>
      <c r="W4" s="593">
        <f>[3]R17!$F$29</f>
        <v>0</v>
      </c>
      <c r="X4" s="594">
        <f>[3]R18!$F$29</f>
        <v>0</v>
      </c>
      <c r="Y4" s="557">
        <f>SUMPRODUCT(LARGE(G4:X4,{1,2,3,4,5,6,7,8,9,10}))</f>
        <v>336</v>
      </c>
      <c r="Z4" s="872"/>
      <c r="AG4" s="2"/>
    </row>
    <row r="5" spans="1:267">
      <c r="A5" s="329">
        <v>2</v>
      </c>
      <c r="B5" s="442" t="str">
        <f>[1]Blank!$B$21</f>
        <v>Alan Welsh</v>
      </c>
      <c r="C5" s="595">
        <v>21</v>
      </c>
      <c r="D5" s="463">
        <f>[6]S21!$J$2</f>
        <v>14</v>
      </c>
      <c r="E5" s="463">
        <f>[6]S21!$D$2</f>
        <v>3</v>
      </c>
      <c r="F5" s="684">
        <f t="shared" si="0"/>
        <v>42</v>
      </c>
      <c r="G5" s="672">
        <f>[3]R1!$F$26</f>
        <v>0</v>
      </c>
      <c r="H5" s="596">
        <f>[3]R2!$F$26</f>
        <v>39</v>
      </c>
      <c r="I5" s="596">
        <f>[3]R3!$F$26</f>
        <v>34</v>
      </c>
      <c r="J5" s="674">
        <f>[3]R4!$F$26</f>
        <v>0</v>
      </c>
      <c r="K5" s="596">
        <f>[3]R5!$F$26</f>
        <v>27</v>
      </c>
      <c r="L5" s="656">
        <f>[3]R6!$F$26</f>
        <v>42</v>
      </c>
      <c r="M5" s="656">
        <f>[3]R7!$F$26</f>
        <v>42</v>
      </c>
      <c r="N5" s="596">
        <f>[3]R8!$F$26</f>
        <v>31</v>
      </c>
      <c r="O5" s="649">
        <f>[3]R9!$F$26</f>
        <v>38</v>
      </c>
      <c r="P5" s="596">
        <f>[3]R10!$F$26</f>
        <v>29</v>
      </c>
      <c r="Q5" s="596">
        <f>[3]R11!$F$26</f>
        <v>28</v>
      </c>
      <c r="R5" s="770">
        <f>[3]R12!$F$26</f>
        <v>19</v>
      </c>
      <c r="S5" s="596">
        <f>[3]R13!$F$26</f>
        <v>25</v>
      </c>
      <c r="T5" s="760">
        <f>[3]R14!$F$26</f>
        <v>0</v>
      </c>
      <c r="U5" s="760">
        <f>[3]R15!$F$26</f>
        <v>0</v>
      </c>
      <c r="V5" s="771">
        <f>[3]R16!$F$26</f>
        <v>16</v>
      </c>
      <c r="W5" s="596">
        <f>[3]R17!$F$26</f>
        <v>0</v>
      </c>
      <c r="X5" s="598">
        <f>[3]R18!$F$26</f>
        <v>0</v>
      </c>
      <c r="Y5" s="599">
        <f>SUMPRODUCT(LARGE(G5:X5,{1,2,3,4,5,6,7,8,9,10}))</f>
        <v>335</v>
      </c>
      <c r="Z5" s="872"/>
      <c r="AG5" s="2"/>
    </row>
    <row r="6" spans="1:267">
      <c r="A6" s="329">
        <v>3</v>
      </c>
      <c r="B6" s="442" t="str">
        <f>[1]Blank!$B$3</f>
        <v>Andy Dodd</v>
      </c>
      <c r="C6" s="595">
        <v>3</v>
      </c>
      <c r="D6" s="463">
        <f>[6]S3!$J$2</f>
        <v>13</v>
      </c>
      <c r="E6" s="463">
        <f>[6]S3!$D$2</f>
        <v>3</v>
      </c>
      <c r="F6" s="684">
        <f t="shared" si="0"/>
        <v>46</v>
      </c>
      <c r="G6" s="464">
        <f>[3]R1!$F$8</f>
        <v>26</v>
      </c>
      <c r="H6" s="649">
        <f>[3]R2!$F$8</f>
        <v>45</v>
      </c>
      <c r="I6" s="649">
        <f>[3]R3!$F$8</f>
        <v>44</v>
      </c>
      <c r="J6" s="596">
        <f>[3]R4!$F$8</f>
        <v>34</v>
      </c>
      <c r="K6" s="674">
        <f>[3]R5!$F$8</f>
        <v>0</v>
      </c>
      <c r="L6" s="674">
        <f>[3]R6!$F$8</f>
        <v>0</v>
      </c>
      <c r="M6" s="596">
        <f>[3]R7!$F$8</f>
        <v>31</v>
      </c>
      <c r="N6" s="596">
        <f>[3]R8!$F$8</f>
        <v>29</v>
      </c>
      <c r="O6" s="596">
        <f>[3]R9!$F$8</f>
        <v>28</v>
      </c>
      <c r="P6" s="674">
        <f>[3]R10!$F$8</f>
        <v>0</v>
      </c>
      <c r="Q6" s="596">
        <f>[3]R11!$F$8</f>
        <v>28</v>
      </c>
      <c r="R6" s="770">
        <f>[3]R12!$F$8</f>
        <v>22</v>
      </c>
      <c r="S6" s="649">
        <f>[3]R13!$F$8</f>
        <v>46</v>
      </c>
      <c r="T6" s="760">
        <f>[3]R14!$F$8</f>
        <v>0</v>
      </c>
      <c r="U6" s="760">
        <f>[3]R15!$F$8</f>
        <v>0</v>
      </c>
      <c r="V6" s="597">
        <f>[3]R16!$F$8</f>
        <v>23</v>
      </c>
      <c r="W6" s="596">
        <f>[3]R17!$F$8</f>
        <v>0</v>
      </c>
      <c r="X6" s="598">
        <f>[3]R18!$F$8</f>
        <v>0</v>
      </c>
      <c r="Y6" s="600">
        <f>SUMPRODUCT(LARGE(G6:X6,{1,2,3,4,5,6,7,8,9,10}))</f>
        <v>334</v>
      </c>
      <c r="Z6" s="872"/>
      <c r="AG6" s="2"/>
    </row>
    <row r="7" spans="1:267">
      <c r="A7" s="329">
        <v>4</v>
      </c>
      <c r="B7" s="442" t="str">
        <f>[1]Blank!$B$17</f>
        <v>Dave Sanders</v>
      </c>
      <c r="C7" s="595">
        <v>17</v>
      </c>
      <c r="D7" s="463">
        <f>[6]S17!$J$2</f>
        <v>13</v>
      </c>
      <c r="E7" s="463">
        <f>[6]S17!$D$2</f>
        <v>0</v>
      </c>
      <c r="F7" s="684">
        <f t="shared" si="0"/>
        <v>37</v>
      </c>
      <c r="G7" s="672">
        <f>[3]R1!$F$22</f>
        <v>0</v>
      </c>
      <c r="H7" s="596">
        <f>[3]R2!$F$22</f>
        <v>34</v>
      </c>
      <c r="I7" s="596">
        <f>[3]R3!$F$22</f>
        <v>31</v>
      </c>
      <c r="J7" s="770">
        <f>[3]R4!$F$22</f>
        <v>27</v>
      </c>
      <c r="K7" s="596">
        <f>[3]R5!$F$22</f>
        <v>30</v>
      </c>
      <c r="L7" s="596">
        <f>[3]R6!$F$22</f>
        <v>30</v>
      </c>
      <c r="M7" s="596">
        <f>[3]R7!$F$22</f>
        <v>27</v>
      </c>
      <c r="N7" s="596">
        <f>[3]R8!$F$22</f>
        <v>34</v>
      </c>
      <c r="O7" s="674">
        <f>[3]R9!$F$22</f>
        <v>0</v>
      </c>
      <c r="P7" s="674">
        <f>[3]R10!$F$22</f>
        <v>0</v>
      </c>
      <c r="Q7" s="596">
        <f>[3]R11!$F$22</f>
        <v>36</v>
      </c>
      <c r="R7" s="596">
        <f>[3]R12!$F$22</f>
        <v>33</v>
      </c>
      <c r="S7" s="596">
        <f>[3]R13!$F$22</f>
        <v>37</v>
      </c>
      <c r="T7" s="760">
        <f>[3]R14!$F$22</f>
        <v>0</v>
      </c>
      <c r="U7" s="760">
        <f>[3]R15!$F$22</f>
        <v>0</v>
      </c>
      <c r="V7" s="597">
        <f>[3]R16!$F$22</f>
        <v>31</v>
      </c>
      <c r="W7" s="596">
        <f>[3]R17!$F$22</f>
        <v>0</v>
      </c>
      <c r="X7" s="598">
        <f>[3]R18!$F$22</f>
        <v>0</v>
      </c>
      <c r="Y7" s="599">
        <f>SUMPRODUCT(LARGE(G7:X7,{1,2,3,4,5,6,7,8,9,10}))</f>
        <v>323</v>
      </c>
      <c r="Z7" s="872"/>
      <c r="AG7" s="2"/>
    </row>
    <row r="8" spans="1:267">
      <c r="A8" s="329">
        <v>5</v>
      </c>
      <c r="B8" s="442" t="str">
        <f>[1]Blank!$B$15</f>
        <v>Jim Rooks</v>
      </c>
      <c r="C8" s="595">
        <v>15</v>
      </c>
      <c r="D8" s="463">
        <f>[6]S15!$J$2</f>
        <v>15</v>
      </c>
      <c r="E8" s="463">
        <f>[6]S15!$D$2</f>
        <v>0</v>
      </c>
      <c r="F8" s="684">
        <f t="shared" si="0"/>
        <v>39</v>
      </c>
      <c r="G8" s="464">
        <f>[3]R1!$F$20</f>
        <v>33</v>
      </c>
      <c r="H8" s="596">
        <f>[3]R2!$F$20</f>
        <v>35</v>
      </c>
      <c r="I8" s="596">
        <f>[3]R3!$F$20</f>
        <v>35</v>
      </c>
      <c r="J8" s="596">
        <f>[3]R4!$F$20</f>
        <v>28</v>
      </c>
      <c r="K8" s="596">
        <f>[3]R5!$F$20</f>
        <v>26</v>
      </c>
      <c r="L8" s="596">
        <f>[3]R6!$F$20</f>
        <v>28</v>
      </c>
      <c r="M8" s="596">
        <f>[3]R7!$F$20</f>
        <v>34</v>
      </c>
      <c r="N8" s="596">
        <f>[3]R8!$F$20</f>
        <v>34</v>
      </c>
      <c r="O8" s="770">
        <f>[3]R9!$F$20</f>
        <v>20</v>
      </c>
      <c r="P8" s="674">
        <f>[3]R10!$F$20</f>
        <v>0</v>
      </c>
      <c r="Q8" s="596">
        <f>[3]R11!$F$20</f>
        <v>29</v>
      </c>
      <c r="R8" s="770">
        <f>[3]R12!$F$20</f>
        <v>21</v>
      </c>
      <c r="S8" s="596">
        <f>[3]R13!$F$20</f>
        <v>39</v>
      </c>
      <c r="T8" s="760">
        <f>[3]R14!$F$20</f>
        <v>0</v>
      </c>
      <c r="U8" s="760">
        <f>[3]R15!$F$20</f>
        <v>0</v>
      </c>
      <c r="V8" s="771">
        <f>[3]R16!$F$20</f>
        <v>23</v>
      </c>
      <c r="W8" s="596">
        <f>[3]R17!$F$20</f>
        <v>0</v>
      </c>
      <c r="X8" s="598">
        <f>[3]R18!$F$20</f>
        <v>0</v>
      </c>
      <c r="Y8" s="599">
        <f>SUMPRODUCT(LARGE(G8:X8,{1,2,3,4,5,6,7,8,9,10}))</f>
        <v>321</v>
      </c>
      <c r="Z8" s="872"/>
      <c r="AG8" s="2"/>
    </row>
    <row r="9" spans="1:267">
      <c r="A9" s="329">
        <v>6</v>
      </c>
      <c r="B9" s="442" t="str">
        <f>[1]Blank!$B$22</f>
        <v>Gary West</v>
      </c>
      <c r="C9" s="595">
        <v>22</v>
      </c>
      <c r="D9" s="463">
        <f>[6]S22!$J$2</f>
        <v>13</v>
      </c>
      <c r="E9" s="463">
        <f>[6]S22!$D$2</f>
        <v>2</v>
      </c>
      <c r="F9" s="684">
        <f t="shared" si="0"/>
        <v>43</v>
      </c>
      <c r="G9" s="772">
        <f>[3]R1!$F$27</f>
        <v>17</v>
      </c>
      <c r="H9" s="596">
        <f>[3]R2!$F$27</f>
        <v>35</v>
      </c>
      <c r="I9" s="596">
        <f>[3]R3!$F$27</f>
        <v>32</v>
      </c>
      <c r="J9" s="596">
        <f>[3]R4!$F$27</f>
        <v>34</v>
      </c>
      <c r="K9" s="649">
        <f>[3]R5!$F$27</f>
        <v>43</v>
      </c>
      <c r="L9" s="596">
        <f>[3]R6!$F$27</f>
        <v>24</v>
      </c>
      <c r="M9" s="596">
        <f>[3]R7!$F$27</f>
        <v>25</v>
      </c>
      <c r="N9" s="596">
        <f>[3]R8!$F$27</f>
        <v>27</v>
      </c>
      <c r="O9" s="674">
        <f>[3]R9!$F$27</f>
        <v>0</v>
      </c>
      <c r="P9" s="674">
        <f>[3]R10!$F$27</f>
        <v>0</v>
      </c>
      <c r="Q9" s="674">
        <f>[3]R11!$F$27</f>
        <v>0</v>
      </c>
      <c r="R9" s="649">
        <f>[3]R12!$F$27</f>
        <v>39</v>
      </c>
      <c r="S9" s="596">
        <f>[3]R13!$F$27</f>
        <v>29</v>
      </c>
      <c r="T9" s="760">
        <f>[3]R14!$F$27</f>
        <v>0</v>
      </c>
      <c r="U9" s="760">
        <f>[3]R15!$F$27</f>
        <v>0</v>
      </c>
      <c r="V9" s="597">
        <f>[3]R16!$F$27</f>
        <v>18</v>
      </c>
      <c r="W9" s="596">
        <f>[3]R17!$F$27</f>
        <v>0</v>
      </c>
      <c r="X9" s="598">
        <f>[3]R18!$F$27</f>
        <v>0</v>
      </c>
      <c r="Y9" s="599">
        <f>SUMPRODUCT(LARGE(G9:X9,{1,2,3,4,5,6,7,8,9,10}))</f>
        <v>306</v>
      </c>
      <c r="Z9" s="872"/>
      <c r="AG9" s="2"/>
    </row>
    <row r="10" spans="1:267">
      <c r="A10" s="329">
        <v>7</v>
      </c>
      <c r="B10" s="442" t="str">
        <f>[1]Blank!$B$4</f>
        <v>Craig English</v>
      </c>
      <c r="C10" s="595">
        <v>4</v>
      </c>
      <c r="D10" s="463">
        <f>[6]S4!$J$2</f>
        <v>12</v>
      </c>
      <c r="E10" s="463">
        <f>[6]S4!$D$2</f>
        <v>1</v>
      </c>
      <c r="F10" s="684">
        <f t="shared" si="0"/>
        <v>42</v>
      </c>
      <c r="G10" s="464">
        <f>[3]R1!$F$9</f>
        <v>30</v>
      </c>
      <c r="H10" s="674">
        <f>[3]R2!$F$9</f>
        <v>0</v>
      </c>
      <c r="I10" s="596">
        <f>[3]R3!$F$9</f>
        <v>29</v>
      </c>
      <c r="J10" s="649">
        <f>[3]R4!$F$9</f>
        <v>42</v>
      </c>
      <c r="K10" s="596">
        <f>[3]R5!$F$9</f>
        <v>30</v>
      </c>
      <c r="L10" s="596">
        <f>[3]R6!$F$9</f>
        <v>26</v>
      </c>
      <c r="M10" s="596">
        <f>[3]R7!$F$9</f>
        <v>33</v>
      </c>
      <c r="N10" s="596">
        <f>[3]R8!$F$9</f>
        <v>40</v>
      </c>
      <c r="O10" s="596">
        <f>[3]R9!$F$9</f>
        <v>20</v>
      </c>
      <c r="P10" s="596">
        <f>[3]R10!$F$9</f>
        <v>27</v>
      </c>
      <c r="Q10" s="596">
        <f>[3]R11!$F$9</f>
        <v>29</v>
      </c>
      <c r="R10" s="674">
        <f>[3]R12!$F$9</f>
        <v>0</v>
      </c>
      <c r="S10" s="674">
        <f>[3]R13!$F$9</f>
        <v>0</v>
      </c>
      <c r="T10" s="760">
        <f>[3]R14!$F$9</f>
        <v>0</v>
      </c>
      <c r="U10" s="760">
        <f>[3]R15!$F$9</f>
        <v>0</v>
      </c>
      <c r="V10" s="771">
        <f>[3]R16!$F$9</f>
        <v>0</v>
      </c>
      <c r="W10" s="596">
        <f>[3]R17!$F$9</f>
        <v>0</v>
      </c>
      <c r="X10" s="598">
        <f>[3]R18!$F$9</f>
        <v>0</v>
      </c>
      <c r="Y10" s="599">
        <f>SUMPRODUCT(LARGE(G10:X10,{1,2,3,4,5,6,7,8,9,10}))</f>
        <v>306</v>
      </c>
      <c r="Z10" s="872"/>
      <c r="AG10" s="2"/>
    </row>
    <row r="11" spans="1:267">
      <c r="A11" s="329">
        <v>8</v>
      </c>
      <c r="B11" s="442" t="str">
        <f>[1]Blank!$B$13</f>
        <v>Bryan Mountford</v>
      </c>
      <c r="C11" s="595">
        <v>13</v>
      </c>
      <c r="D11" s="463">
        <f>[6]S13!$J$2</f>
        <v>14</v>
      </c>
      <c r="E11" s="463">
        <f>[6]S13!$D$2</f>
        <v>1</v>
      </c>
      <c r="F11" s="684">
        <f t="shared" si="0"/>
        <v>44</v>
      </c>
      <c r="G11" s="641">
        <f>[3]R1!$F$18</f>
        <v>44</v>
      </c>
      <c r="H11" s="674">
        <f>[3]R2!$F$18</f>
        <v>0</v>
      </c>
      <c r="I11" s="596">
        <f>[3]R3!$F$18</f>
        <v>32</v>
      </c>
      <c r="J11" s="596">
        <f>[3]R4!$F$18</f>
        <v>32</v>
      </c>
      <c r="K11" s="770">
        <f>[3]R5!$F$18</f>
        <v>17</v>
      </c>
      <c r="L11" s="596">
        <f>[3]R6!$F$18</f>
        <v>26</v>
      </c>
      <c r="M11" s="596">
        <f>[3]R7!$F$18</f>
        <v>36</v>
      </c>
      <c r="N11" s="596">
        <f>[3]R8!$F$18</f>
        <v>30</v>
      </c>
      <c r="O11" s="596">
        <f>[3]R9!$F$18</f>
        <v>25</v>
      </c>
      <c r="P11" s="770">
        <f>[3]R10!$F$18</f>
        <v>24</v>
      </c>
      <c r="Q11" s="674">
        <f>[3]R11!$F$18</f>
        <v>0</v>
      </c>
      <c r="R11" s="596">
        <f>[3]R12!$F$18</f>
        <v>24</v>
      </c>
      <c r="S11" s="596">
        <f>[3]R13!$F$18</f>
        <v>26</v>
      </c>
      <c r="T11" s="760">
        <f>[3]R14!$F$18</f>
        <v>0</v>
      </c>
      <c r="U11" s="760">
        <f>[3]R15!$F$18</f>
        <v>0</v>
      </c>
      <c r="V11" s="597">
        <f>[3]R16!$F$18</f>
        <v>30</v>
      </c>
      <c r="W11" s="596">
        <f>[3]R17!$F$18</f>
        <v>0</v>
      </c>
      <c r="X11" s="598">
        <f>[3]R18!$F$18</f>
        <v>0</v>
      </c>
      <c r="Y11" s="599">
        <f>SUMPRODUCT(LARGE(G11:X11,{1,2,3,4,5,6,7,8,9,10}))</f>
        <v>305</v>
      </c>
      <c r="Z11" s="872"/>
      <c r="AG11" s="2"/>
    </row>
    <row r="12" spans="1:267">
      <c r="A12" s="329">
        <v>9</v>
      </c>
      <c r="B12" s="442" t="str">
        <f>[1]Blank!$B$6</f>
        <v>John Ford</v>
      </c>
      <c r="C12" s="595">
        <v>6</v>
      </c>
      <c r="D12" s="463">
        <f>[6]S6!$J$2</f>
        <v>14</v>
      </c>
      <c r="E12" s="463">
        <f>[6]S6!$D$2</f>
        <v>0</v>
      </c>
      <c r="F12" s="684">
        <f t="shared" si="0"/>
        <v>36</v>
      </c>
      <c r="G12" s="464">
        <f>[3]R1!$F$11</f>
        <v>28</v>
      </c>
      <c r="H12" s="596">
        <f>[3]R2!$F$11</f>
        <v>27</v>
      </c>
      <c r="I12" s="596">
        <f>[3]R3!$F$11</f>
        <v>26</v>
      </c>
      <c r="J12" s="770">
        <f>[3]R4!$F$11</f>
        <v>24</v>
      </c>
      <c r="K12" s="596">
        <f>[3]R5!$F$11</f>
        <v>29</v>
      </c>
      <c r="L12" s="596">
        <f>[3]R6!$F$11</f>
        <v>30</v>
      </c>
      <c r="M12" s="596">
        <f>[3]R7!$F$11</f>
        <v>29</v>
      </c>
      <c r="N12" s="596">
        <f>[3]R8!$F$11</f>
        <v>32</v>
      </c>
      <c r="O12" s="674">
        <f>[3]R9!$F$11</f>
        <v>0</v>
      </c>
      <c r="P12" s="596">
        <f>[3]R10!$F$11</f>
        <v>36</v>
      </c>
      <c r="Q12" s="596">
        <f>[3]R11!$F$11</f>
        <v>31</v>
      </c>
      <c r="R12" s="770">
        <f>[3]R12!$F$11</f>
        <v>23</v>
      </c>
      <c r="S12" s="596">
        <f>[3]R13!$F$11</f>
        <v>34</v>
      </c>
      <c r="T12" s="760">
        <f>[3]R14!$F$11</f>
        <v>0</v>
      </c>
      <c r="U12" s="760">
        <f>[3]R15!$F$11</f>
        <v>0</v>
      </c>
      <c r="V12" s="771">
        <f>[3]R16!$F$11</f>
        <v>0</v>
      </c>
      <c r="W12" s="596">
        <f>[3]R17!$F$11</f>
        <v>0</v>
      </c>
      <c r="X12" s="598">
        <f>[3]R18!$F$11</f>
        <v>0</v>
      </c>
      <c r="Y12" s="599">
        <f>SUMPRODUCT(LARGE(G12:X12,{1,2,3,4,5,6,7,8,9,10}))</f>
        <v>302</v>
      </c>
      <c r="Z12" s="31"/>
      <c r="AG12" s="2"/>
    </row>
    <row r="13" spans="1:267">
      <c r="A13" s="329">
        <v>10</v>
      </c>
      <c r="B13" s="442" t="str">
        <f>[1]Blank!$B$20</f>
        <v>Dave Watts</v>
      </c>
      <c r="C13" s="595">
        <v>20</v>
      </c>
      <c r="D13" s="463">
        <f>[6]S20!$J$2</f>
        <v>12</v>
      </c>
      <c r="E13" s="463">
        <f>[6]S20!$D$2</f>
        <v>0</v>
      </c>
      <c r="F13" s="684">
        <f t="shared" si="0"/>
        <v>36</v>
      </c>
      <c r="G13" s="464">
        <f>[3]R1!$F$25</f>
        <v>33</v>
      </c>
      <c r="H13" s="674">
        <f>[3]R2!$F$25</f>
        <v>0</v>
      </c>
      <c r="I13" s="596">
        <f>[3]R3!$F$25</f>
        <v>30</v>
      </c>
      <c r="J13" s="596">
        <f>[3]R4!$F$25</f>
        <v>30</v>
      </c>
      <c r="K13" s="596">
        <f>[3]R5!$F$25</f>
        <v>30</v>
      </c>
      <c r="L13" s="596">
        <f>[3]R6!$F$25</f>
        <v>29</v>
      </c>
      <c r="M13" s="674">
        <f>[3]R7!$F$25</f>
        <v>0</v>
      </c>
      <c r="N13" s="596">
        <f>[3]R8!$F$25</f>
        <v>33</v>
      </c>
      <c r="O13" s="596">
        <f>[3]R9!$F$25</f>
        <v>30</v>
      </c>
      <c r="P13" s="674">
        <f>[3]R10!$F$25</f>
        <v>0</v>
      </c>
      <c r="Q13" s="770">
        <f>[3]R11!$F$25</f>
        <v>0</v>
      </c>
      <c r="R13" s="596">
        <f>[3]R12!$F$25</f>
        <v>30</v>
      </c>
      <c r="S13" s="596">
        <f>[3]R13!$F$25</f>
        <v>36</v>
      </c>
      <c r="T13" s="760">
        <f>[3]R14!$F$25</f>
        <v>0</v>
      </c>
      <c r="U13" s="760">
        <f>[3]R15!$F$25</f>
        <v>0</v>
      </c>
      <c r="V13" s="597">
        <f>[3]R16!$F$25</f>
        <v>21</v>
      </c>
      <c r="W13" s="596">
        <f>[3]R17!$F$25</f>
        <v>0</v>
      </c>
      <c r="X13" s="598">
        <f>[3]R18!$F$25</f>
        <v>0</v>
      </c>
      <c r="Y13" s="599">
        <f>SUMPRODUCT(LARGE(G13:X13,{1,2,3,4,5,6,7,8,9,10}))</f>
        <v>302</v>
      </c>
      <c r="Z13" s="31"/>
      <c r="AG13" s="2"/>
    </row>
    <row r="14" spans="1:267">
      <c r="A14" s="329">
        <v>11</v>
      </c>
      <c r="B14" s="442" t="str">
        <f>[1]Blank!$B$9</f>
        <v>Derek Griffiths</v>
      </c>
      <c r="C14" s="595">
        <v>9</v>
      </c>
      <c r="D14" s="463">
        <f>[6]S9!$J$2</f>
        <v>12</v>
      </c>
      <c r="E14" s="463">
        <f>[6]S9!$D$2</f>
        <v>1</v>
      </c>
      <c r="F14" s="684">
        <f t="shared" si="0"/>
        <v>47</v>
      </c>
      <c r="G14" s="672">
        <f>[3]R1!$F$14</f>
        <v>0</v>
      </c>
      <c r="H14" s="596">
        <f>[3]R2!$F$14</f>
        <v>33</v>
      </c>
      <c r="I14" s="596">
        <f>[3]R3!$F$14</f>
        <v>28</v>
      </c>
      <c r="J14" s="674">
        <f>[3]R4!$F$14</f>
        <v>0</v>
      </c>
      <c r="K14" s="596">
        <f>[3]R5!$F$14</f>
        <v>22</v>
      </c>
      <c r="L14" s="596">
        <f>[3]R6!$F$14</f>
        <v>27</v>
      </c>
      <c r="M14" s="596">
        <f>[3]R7!$F$14</f>
        <v>31</v>
      </c>
      <c r="N14" s="596">
        <f>[3]R8!$F$14</f>
        <v>38</v>
      </c>
      <c r="O14" s="674">
        <f>[3]R9!$F$14</f>
        <v>0</v>
      </c>
      <c r="P14" s="770">
        <f>[3]R10!$F$14</f>
        <v>0</v>
      </c>
      <c r="Q14" s="649">
        <f>[3]R11!$F$14</f>
        <v>47</v>
      </c>
      <c r="R14" s="596">
        <f>[3]R12!$F$14</f>
        <v>16</v>
      </c>
      <c r="S14" s="596">
        <f>[3]R13!$F$14</f>
        <v>25</v>
      </c>
      <c r="T14" s="760">
        <f>[3]R14!$F$14</f>
        <v>0</v>
      </c>
      <c r="U14" s="760">
        <f>[3]R15!$F$14</f>
        <v>0</v>
      </c>
      <c r="V14" s="597">
        <f>[3]R16!$F$14</f>
        <v>30</v>
      </c>
      <c r="W14" s="596">
        <f>[3]R17!$F$14</f>
        <v>0</v>
      </c>
      <c r="X14" s="598">
        <f>[3]R18!$F$14</f>
        <v>0</v>
      </c>
      <c r="Y14" s="599">
        <f>SUMPRODUCT(LARGE(G14:X14,{1,2,3,4,5,6,7,8,9,10}))</f>
        <v>297</v>
      </c>
      <c r="Z14" s="31"/>
      <c r="AG14" s="2"/>
    </row>
    <row r="15" spans="1:267">
      <c r="A15" s="329">
        <v>12</v>
      </c>
      <c r="B15" s="442" t="str">
        <f>[1]Blank!$B$2</f>
        <v>Dave Coates</v>
      </c>
      <c r="C15" s="595">
        <v>2</v>
      </c>
      <c r="D15" s="463">
        <f>[6]S2!$J$2</f>
        <v>13</v>
      </c>
      <c r="E15" s="463">
        <f>[6]S2!$D$2</f>
        <v>0</v>
      </c>
      <c r="F15" s="684">
        <f t="shared" si="0"/>
        <v>42</v>
      </c>
      <c r="G15" s="464">
        <f>[3]R1!$F$7</f>
        <v>22</v>
      </c>
      <c r="H15" s="596">
        <f>[3]R2!$F$7</f>
        <v>24</v>
      </c>
      <c r="I15" s="674">
        <f>[3]R3!$F$7</f>
        <v>0</v>
      </c>
      <c r="J15" s="596">
        <f>[3]R4!$F$7</f>
        <v>29</v>
      </c>
      <c r="K15" s="770">
        <f>[3]R5!$F$7</f>
        <v>15</v>
      </c>
      <c r="L15" s="596">
        <f>[3]R6!$F$7</f>
        <v>28</v>
      </c>
      <c r="M15" s="773">
        <f>[3]R7!$F$7</f>
        <v>42</v>
      </c>
      <c r="N15" s="674">
        <f>[3]R8!$F$7</f>
        <v>0</v>
      </c>
      <c r="O15" s="596">
        <f>[3]R9!$F$7</f>
        <v>28</v>
      </c>
      <c r="P15" s="596">
        <f>[3]R10!$F$7</f>
        <v>25</v>
      </c>
      <c r="Q15" s="596">
        <f>[3]R11!$F$7</f>
        <v>31</v>
      </c>
      <c r="R15" s="674">
        <f>[3]R12!$F$7</f>
        <v>0</v>
      </c>
      <c r="S15" s="596">
        <f>[3]R13!$F$7</f>
        <v>31</v>
      </c>
      <c r="T15" s="760">
        <f>[3]R14!$F$7</f>
        <v>0</v>
      </c>
      <c r="U15" s="760">
        <f>[3]R15!$F$7</f>
        <v>0</v>
      </c>
      <c r="V15" s="597">
        <f>[3]R16!$F$7</f>
        <v>25</v>
      </c>
      <c r="W15" s="596">
        <f>[3]R17!$F$7</f>
        <v>0</v>
      </c>
      <c r="X15" s="598">
        <f>[3]R18!$F$7</f>
        <v>0</v>
      </c>
      <c r="Y15" s="599">
        <f>SUMPRODUCT(LARGE(G15:X15,{1,2,3,4,5,6,7,8,9,10}))</f>
        <v>285</v>
      </c>
      <c r="Z15" s="31"/>
      <c r="AG15" s="2"/>
    </row>
    <row r="16" spans="1:267">
      <c r="A16" s="329">
        <v>13</v>
      </c>
      <c r="B16" s="442" t="str">
        <f>[1]Blank!$B$7</f>
        <v>Gordon Grant</v>
      </c>
      <c r="C16" s="595">
        <v>7</v>
      </c>
      <c r="D16" s="463">
        <f>[6]S7!$J$2</f>
        <v>11</v>
      </c>
      <c r="E16" s="463">
        <f>[6]S7!$D$2</f>
        <v>1</v>
      </c>
      <c r="F16" s="684">
        <f t="shared" si="0"/>
        <v>43</v>
      </c>
      <c r="G16" s="464">
        <f>[3]R1!$F$12</f>
        <v>28</v>
      </c>
      <c r="H16" s="596">
        <f>[3]R2!$F$12</f>
        <v>36</v>
      </c>
      <c r="I16" s="596">
        <f>[3]R3!$F$12</f>
        <v>26</v>
      </c>
      <c r="J16" s="596">
        <f>[3]R4!$F$12</f>
        <v>32</v>
      </c>
      <c r="K16" s="596">
        <f>[3]R5!$F$12</f>
        <v>27</v>
      </c>
      <c r="L16" s="596">
        <f>[3]R6!$F$12</f>
        <v>36</v>
      </c>
      <c r="M16" s="596">
        <f>[3]R7!$F$12</f>
        <v>31</v>
      </c>
      <c r="N16" s="674">
        <f>[3]R8!$F$12</f>
        <v>0</v>
      </c>
      <c r="O16" s="674">
        <f>[3]R9!$F$12</f>
        <v>0</v>
      </c>
      <c r="P16" s="649">
        <f>[3]R10!$F$12</f>
        <v>43</v>
      </c>
      <c r="Q16" s="674">
        <f>[3]R11!$F$12</f>
        <v>0</v>
      </c>
      <c r="R16" s="596">
        <f>[3]R12!$F$12</f>
        <v>25</v>
      </c>
      <c r="S16" s="674">
        <f>[3]R13!$F$12</f>
        <v>0</v>
      </c>
      <c r="T16" s="760">
        <f>[3]R14!$F$12</f>
        <v>0</v>
      </c>
      <c r="U16" s="760">
        <f>[3]R15!$F$12</f>
        <v>0</v>
      </c>
      <c r="V16" s="597">
        <f>[3]R16!$F$12</f>
        <v>0</v>
      </c>
      <c r="W16" s="596">
        <f>[3]R17!$F$12</f>
        <v>0</v>
      </c>
      <c r="X16" s="598">
        <f>[3]R18!$F$12</f>
        <v>0</v>
      </c>
      <c r="Y16" s="599">
        <f>SUMPRODUCT(LARGE(G16:X16,{1,2,3,4,5,6,7,8,9,10}))</f>
        <v>284</v>
      </c>
      <c r="Z16" s="31"/>
      <c r="AG16" s="2"/>
    </row>
    <row r="17" spans="1:33">
      <c r="A17" s="329">
        <v>14</v>
      </c>
      <c r="B17" s="442" t="str">
        <f>[1]Blank!$B$5</f>
        <v>Bernie Fitzsimon</v>
      </c>
      <c r="C17" s="595">
        <v>5</v>
      </c>
      <c r="D17" s="463">
        <f>[6]S5!$J$2</f>
        <v>15</v>
      </c>
      <c r="E17" s="463">
        <f>[6]S5!$D$2</f>
        <v>0</v>
      </c>
      <c r="F17" s="684">
        <f t="shared" si="0"/>
        <v>42</v>
      </c>
      <c r="G17" s="464">
        <f>[3]R1!$F$10</f>
        <v>30</v>
      </c>
      <c r="H17" s="596">
        <f>[3]R2!$F$10</f>
        <v>28</v>
      </c>
      <c r="I17" s="596">
        <f>[3]R3!$F$10</f>
        <v>21</v>
      </c>
      <c r="J17" s="773">
        <f>[3]R4!$F$10</f>
        <v>42</v>
      </c>
      <c r="K17" s="596">
        <f>[3]R5!$F$10</f>
        <v>24</v>
      </c>
      <c r="L17" s="770">
        <f>[3]R6!$F$10</f>
        <v>20</v>
      </c>
      <c r="M17" s="674">
        <f>[3]R7!$F$10</f>
        <v>0</v>
      </c>
      <c r="N17" s="596">
        <f>[3]R8!$F$10</f>
        <v>26</v>
      </c>
      <c r="O17" s="770">
        <f>[3]R9!$F$10</f>
        <v>20</v>
      </c>
      <c r="P17" s="596">
        <f>[3]R10!$F$10</f>
        <v>22</v>
      </c>
      <c r="Q17" s="596">
        <f>[3]R11!$F$10</f>
        <v>25</v>
      </c>
      <c r="R17" s="596">
        <f>[3]R12!$F$10</f>
        <v>26</v>
      </c>
      <c r="S17" s="596">
        <f>[3]R13!$F$10</f>
        <v>36</v>
      </c>
      <c r="T17" s="760">
        <f>[3]R14!$F$10</f>
        <v>0</v>
      </c>
      <c r="U17" s="760">
        <f>[3]R15!$F$10</f>
        <v>0</v>
      </c>
      <c r="V17" s="771">
        <f>[3]R16!$F$10</f>
        <v>18</v>
      </c>
      <c r="W17" s="596">
        <f>[3]R17!$F$10</f>
        <v>0</v>
      </c>
      <c r="X17" s="598">
        <f>[3]R18!$F$10</f>
        <v>0</v>
      </c>
      <c r="Y17" s="599">
        <f>SUMPRODUCT(LARGE(G17:X17,{1,2,3,4,5,6,7,8,9,10}))</f>
        <v>280</v>
      </c>
      <c r="Z17" s="31"/>
      <c r="AG17" s="2"/>
    </row>
    <row r="18" spans="1:33">
      <c r="A18" s="329">
        <v>15</v>
      </c>
      <c r="B18" s="442" t="str">
        <f>[1]Blank!$B$11</f>
        <v>Eddie Harrison</v>
      </c>
      <c r="C18" s="595">
        <v>11</v>
      </c>
      <c r="D18" s="463">
        <f>[6]S11!$J$2</f>
        <v>9</v>
      </c>
      <c r="E18" s="463">
        <f>[6]S11!$D$2</f>
        <v>1</v>
      </c>
      <c r="F18" s="684">
        <f t="shared" si="0"/>
        <v>41</v>
      </c>
      <c r="G18" s="464">
        <f>[3]R1!$F$16</f>
        <v>27</v>
      </c>
      <c r="H18" s="674">
        <f>[3]R2!$F$16</f>
        <v>0</v>
      </c>
      <c r="I18" s="674">
        <f>[3]R3!$F$16</f>
        <v>0</v>
      </c>
      <c r="J18" s="596">
        <f>[3]R4!$F$16</f>
        <v>36</v>
      </c>
      <c r="K18" s="674">
        <f>[3]R5!$F$16</f>
        <v>0</v>
      </c>
      <c r="L18" s="770">
        <f>[3]R6!$F$16</f>
        <v>0</v>
      </c>
      <c r="M18" s="596">
        <f>[3]R7!$F$16</f>
        <v>31</v>
      </c>
      <c r="N18" s="596">
        <f>[3]R8!$F$16</f>
        <v>38</v>
      </c>
      <c r="O18" s="596">
        <f>[3]R9!$F$16</f>
        <v>0</v>
      </c>
      <c r="P18" s="596">
        <f>[3]R10!$F$16</f>
        <v>0</v>
      </c>
      <c r="Q18" s="596">
        <f>[3]R11!$F$16</f>
        <v>0</v>
      </c>
      <c r="R18" s="596">
        <f>[3]R12!$F$16</f>
        <v>28</v>
      </c>
      <c r="S18" s="596">
        <f>[3]R13!$F$16</f>
        <v>37</v>
      </c>
      <c r="T18" s="760">
        <f>[3]R14!$F$16</f>
        <v>0</v>
      </c>
      <c r="U18" s="760">
        <f>[3]R15!$F$16</f>
        <v>0</v>
      </c>
      <c r="V18" s="597">
        <f>[3]R16!$F$16</f>
        <v>41</v>
      </c>
      <c r="W18" s="596">
        <f>[3]R17!$F$16</f>
        <v>0</v>
      </c>
      <c r="X18" s="598">
        <f>[3]R18!$F$16</f>
        <v>0</v>
      </c>
      <c r="Y18" s="599">
        <f>SUMPRODUCT(LARGE(G18:X18,{1,2,3,4,5,6,7,8,9,10}))</f>
        <v>238</v>
      </c>
      <c r="Z18" s="31"/>
      <c r="AG18" s="2"/>
    </row>
    <row r="19" spans="1:33">
      <c r="A19" s="329">
        <v>16</v>
      </c>
      <c r="B19" s="442" t="str">
        <f>[1]Blank!$B$10</f>
        <v>Ian Gunn</v>
      </c>
      <c r="C19" s="595">
        <v>10</v>
      </c>
      <c r="D19" s="463">
        <f>[6]S10!$J$2</f>
        <v>15</v>
      </c>
      <c r="E19" s="463">
        <f>[6]S10!$D$2</f>
        <v>0</v>
      </c>
      <c r="F19" s="684">
        <f t="shared" si="0"/>
        <v>34</v>
      </c>
      <c r="G19" s="464">
        <f>[3]R1!$F$15</f>
        <v>23</v>
      </c>
      <c r="H19" s="596">
        <f>[3]R2!$F$15</f>
        <v>34</v>
      </c>
      <c r="I19" s="596">
        <f>[3]R3!$F$15</f>
        <v>18</v>
      </c>
      <c r="J19" s="596">
        <f>[3]R4!$F$15</f>
        <v>26</v>
      </c>
      <c r="K19" s="596">
        <f>[3]R5!$F$15</f>
        <v>16</v>
      </c>
      <c r="L19" s="770">
        <f>[3]R6!$F$15</f>
        <v>12</v>
      </c>
      <c r="M19" s="596">
        <f>[3]R7!$F$15</f>
        <v>22</v>
      </c>
      <c r="N19" s="596">
        <f>[3]R8!$F$15</f>
        <v>18</v>
      </c>
      <c r="O19" s="596">
        <f>[3]R9!$F$15</f>
        <v>18</v>
      </c>
      <c r="P19" s="674">
        <f>[3]R10!$F$15</f>
        <v>0</v>
      </c>
      <c r="Q19" s="770">
        <f>[3]R11!$F$15</f>
        <v>15</v>
      </c>
      <c r="R19" s="596">
        <f>[3]R12!$F$15</f>
        <v>20</v>
      </c>
      <c r="S19" s="596">
        <f>[3]R13!$F$15</f>
        <v>31</v>
      </c>
      <c r="T19" s="760">
        <f>[3]R14!$F$15</f>
        <v>0</v>
      </c>
      <c r="U19" s="760">
        <f>[3]R15!$F$15</f>
        <v>0</v>
      </c>
      <c r="V19" s="771">
        <f>[3]R16!$F$15</f>
        <v>12</v>
      </c>
      <c r="W19" s="596">
        <f>[3]R17!$F$15</f>
        <v>0</v>
      </c>
      <c r="X19" s="598">
        <f>[3]R18!$F$15</f>
        <v>0</v>
      </c>
      <c r="Y19" s="599">
        <f>SUMPRODUCT(LARGE(G19:X19,{1,2,3,4,5,6,7,8,9,10}))</f>
        <v>226</v>
      </c>
      <c r="Z19" s="31"/>
      <c r="AG19" s="2"/>
    </row>
    <row r="20" spans="1:33">
      <c r="A20" s="329">
        <v>17</v>
      </c>
      <c r="B20" s="442" t="str">
        <f>[1]Blank!$B$23</f>
        <v>Les West</v>
      </c>
      <c r="C20" s="595">
        <v>23</v>
      </c>
      <c r="D20" s="463">
        <f>[6]S23!$J$2</f>
        <v>11</v>
      </c>
      <c r="E20" s="463">
        <f>[6]S23!$D$2</f>
        <v>0</v>
      </c>
      <c r="F20" s="684">
        <f t="shared" si="0"/>
        <v>35</v>
      </c>
      <c r="G20" s="464">
        <f>[3]R1!$F$28</f>
        <v>22</v>
      </c>
      <c r="H20" s="596">
        <f>[3]R2!$F$28</f>
        <v>24</v>
      </c>
      <c r="I20" s="596">
        <f>[3]R3!$F$28</f>
        <v>23</v>
      </c>
      <c r="J20" s="596">
        <f>[3]R4!$F$28</f>
        <v>28</v>
      </c>
      <c r="K20" s="674">
        <f>[3]R5!$F$28</f>
        <v>0</v>
      </c>
      <c r="L20" s="674">
        <f>[3]R6!$F$28</f>
        <v>0</v>
      </c>
      <c r="M20" s="596">
        <f>[3]R7!$F$28</f>
        <v>19</v>
      </c>
      <c r="N20" s="596">
        <f>[3]R8!$F$28</f>
        <v>35</v>
      </c>
      <c r="O20" s="674">
        <f>[3]R9!$F$28</f>
        <v>0</v>
      </c>
      <c r="P20" s="596">
        <f>[3]R10!$F$28</f>
        <v>31</v>
      </c>
      <c r="Q20" s="596">
        <f>[3]R11!$F$28</f>
        <v>22</v>
      </c>
      <c r="R20" s="596">
        <f>[3]R12!$F$28</f>
        <v>22</v>
      </c>
      <c r="S20" s="770">
        <f>[3]R13!$F$28</f>
        <v>0</v>
      </c>
      <c r="T20" s="760">
        <f>[3]R14!$F$28</f>
        <v>0</v>
      </c>
      <c r="U20" s="760">
        <f>[3]R15!$F$28</f>
        <v>0</v>
      </c>
      <c r="V20" s="597">
        <f>[3]R16!$F$28</f>
        <v>0</v>
      </c>
      <c r="W20" s="596">
        <f>[3]R17!$F$28</f>
        <v>0</v>
      </c>
      <c r="X20" s="598">
        <f>[3]R18!$F$28</f>
        <v>0</v>
      </c>
      <c r="Y20" s="599">
        <f>SUMPRODUCT(LARGE(G20:X20,{1,2,3,4,5,6,7,8,9,10}))</f>
        <v>226</v>
      </c>
      <c r="Z20" s="31"/>
      <c r="AG20" s="2"/>
    </row>
    <row r="21" spans="1:33">
      <c r="A21" s="329">
        <v>18</v>
      </c>
      <c r="B21" s="442" t="str">
        <f>[1]Blank!$B$1</f>
        <v>Joe Bell</v>
      </c>
      <c r="C21" s="595">
        <v>1</v>
      </c>
      <c r="D21" s="463">
        <f>[6]S1!$J$2</f>
        <v>8</v>
      </c>
      <c r="E21" s="463">
        <f>[6]S1!$D$2</f>
        <v>0</v>
      </c>
      <c r="F21" s="684">
        <f t="shared" si="0"/>
        <v>39</v>
      </c>
      <c r="G21" s="464">
        <f>[3]R1!$F$6</f>
        <v>29</v>
      </c>
      <c r="H21" s="596">
        <f>[3]R2!$F$6</f>
        <v>39</v>
      </c>
      <c r="I21" s="674">
        <f>[3]R3!$F$6</f>
        <v>0</v>
      </c>
      <c r="J21" s="674">
        <f>[3]R4!$F$6</f>
        <v>0</v>
      </c>
      <c r="K21" s="596">
        <f>[3]R5!$F$6</f>
        <v>31</v>
      </c>
      <c r="L21" s="596">
        <f>[3]R6!$F$6</f>
        <v>32</v>
      </c>
      <c r="M21" s="596">
        <f>[3]R7!$F$6</f>
        <v>35</v>
      </c>
      <c r="N21" s="596">
        <f>[3]R8!$F$6</f>
        <v>35</v>
      </c>
      <c r="O21" s="674">
        <f>[3]R9!$F$6</f>
        <v>0</v>
      </c>
      <c r="P21" s="770">
        <f>[3]R10!$F$6</f>
        <v>0</v>
      </c>
      <c r="Q21" s="596">
        <f>[3]R11!$F$6</f>
        <v>0</v>
      </c>
      <c r="R21" s="596">
        <f>[3]R12!$F$6</f>
        <v>0</v>
      </c>
      <c r="S21" s="596">
        <f>[3]R13!$F$6</f>
        <v>0</v>
      </c>
      <c r="T21" s="760">
        <f>[3]R14!$F$6</f>
        <v>0</v>
      </c>
      <c r="U21" s="760">
        <f>[3]R15!$F$6</f>
        <v>0</v>
      </c>
      <c r="V21" s="597">
        <f>[3]R16!$F$6</f>
        <v>0</v>
      </c>
      <c r="W21" s="596">
        <f>[3]R17!$F$6</f>
        <v>0</v>
      </c>
      <c r="X21" s="598">
        <f>[3]R18!$F$6</f>
        <v>0</v>
      </c>
      <c r="Y21" s="599">
        <f>SUMPRODUCT(LARGE(G21:X21,{1,2,3,4,5,6,7,8,9,10}))</f>
        <v>201</v>
      </c>
      <c r="Z21" s="31"/>
      <c r="AG21" s="2"/>
    </row>
    <row r="22" spans="1:33">
      <c r="A22" s="329">
        <v>19</v>
      </c>
      <c r="B22" s="442" t="str">
        <f>[1]Blank!$B$18</f>
        <v>Brian Slack</v>
      </c>
      <c r="C22" s="595">
        <v>18</v>
      </c>
      <c r="D22" s="463">
        <f>[6]S18!$J$2</f>
        <v>9</v>
      </c>
      <c r="E22" s="463">
        <f>[6]S18!$D$2</f>
        <v>0</v>
      </c>
      <c r="F22" s="684">
        <f t="shared" si="0"/>
        <v>42</v>
      </c>
      <c r="G22" s="672">
        <f>[3]R1!$F$23</f>
        <v>0</v>
      </c>
      <c r="H22" s="596">
        <f>[3]R2!$F$23</f>
        <v>34</v>
      </c>
      <c r="I22" s="596">
        <f>[3]R3!$F$23</f>
        <v>28</v>
      </c>
      <c r="J22" s="773">
        <f>[3]R4!$F$23</f>
        <v>42</v>
      </c>
      <c r="K22" s="674">
        <f>[3]R5!$F$23</f>
        <v>0</v>
      </c>
      <c r="L22" s="674">
        <f>[3]R6!$F$23</f>
        <v>0</v>
      </c>
      <c r="M22" s="596">
        <f>[3]R7!$F$23</f>
        <v>28</v>
      </c>
      <c r="N22" s="770">
        <f>[3]R8!$F$23</f>
        <v>0</v>
      </c>
      <c r="O22" s="596">
        <f>[3]R9!$F$23</f>
        <v>24</v>
      </c>
      <c r="P22" s="596">
        <f>[3]R10!$F$23</f>
        <v>0</v>
      </c>
      <c r="Q22" s="596">
        <f>[3]R11!$F$23</f>
        <v>25</v>
      </c>
      <c r="R22" s="596">
        <f>[3]R12!$F$23</f>
        <v>0</v>
      </c>
      <c r="S22" s="596">
        <f>[3]R13!$F$23</f>
        <v>0</v>
      </c>
      <c r="T22" s="760">
        <f>[3]R14!$F$23</f>
        <v>0</v>
      </c>
      <c r="U22" s="760">
        <f>[3]R15!$F$23</f>
        <v>0</v>
      </c>
      <c r="V22" s="597">
        <f>[3]R16!$F$23</f>
        <v>14</v>
      </c>
      <c r="W22" s="596">
        <f>[3]R17!$F$23</f>
        <v>0</v>
      </c>
      <c r="X22" s="598">
        <f>[3]R18!$F$23</f>
        <v>0</v>
      </c>
      <c r="Y22" s="599">
        <f>SUMPRODUCT(LARGE(G22:X22,{1,2,3,4,5,6,7,8,9,10}))</f>
        <v>195</v>
      </c>
      <c r="Z22" s="31"/>
      <c r="AG22" s="2"/>
    </row>
    <row r="23" spans="1:33">
      <c r="A23" s="329">
        <v>20</v>
      </c>
      <c r="B23" s="442" t="str">
        <f>[1]Blank!$B$19</f>
        <v>Andy Trewick</v>
      </c>
      <c r="C23" s="595">
        <v>19</v>
      </c>
      <c r="D23" s="463">
        <f>[6]S19!$J$2</f>
        <v>7</v>
      </c>
      <c r="E23" s="463">
        <f>[6]S19!$D$2</f>
        <v>0</v>
      </c>
      <c r="F23" s="684">
        <f t="shared" si="0"/>
        <v>38</v>
      </c>
      <c r="G23" s="672">
        <f>[3]R1!$F$24</f>
        <v>0</v>
      </c>
      <c r="H23" s="596">
        <f>[3]R2!$F$24</f>
        <v>38</v>
      </c>
      <c r="I23" s="674">
        <f>[3]R3!$F$24</f>
        <v>0</v>
      </c>
      <c r="J23" s="674">
        <f>[3]R4!$F$24</f>
        <v>0</v>
      </c>
      <c r="K23" s="770">
        <f>[3]R5!$F$24</f>
        <v>0</v>
      </c>
      <c r="L23" s="596">
        <f>[3]R6!$F$24</f>
        <v>0</v>
      </c>
      <c r="M23" s="596">
        <f>[3]R7!$F$24</f>
        <v>0</v>
      </c>
      <c r="N23" s="596">
        <f>[3]R8!$F$24</f>
        <v>0</v>
      </c>
      <c r="O23" s="596">
        <f>[3]R9!$F$24</f>
        <v>0</v>
      </c>
      <c r="P23" s="596">
        <f>[3]R10!$F$24</f>
        <v>0</v>
      </c>
      <c r="Q23" s="596">
        <f>[3]R11!$F$24</f>
        <v>31</v>
      </c>
      <c r="R23" s="596">
        <f>[3]R12!$F$24</f>
        <v>22</v>
      </c>
      <c r="S23" s="596">
        <f>[3]R13!$F$24</f>
        <v>30</v>
      </c>
      <c r="T23" s="760">
        <f>[3]R14!$F$24</f>
        <v>0</v>
      </c>
      <c r="U23" s="760">
        <f>[3]R15!$F$24</f>
        <v>0</v>
      </c>
      <c r="V23" s="597">
        <f>[3]R16!$F$24</f>
        <v>28</v>
      </c>
      <c r="W23" s="596">
        <f>[3]R17!$F$24</f>
        <v>0</v>
      </c>
      <c r="X23" s="598">
        <f>[3]R18!$F$24</f>
        <v>0</v>
      </c>
      <c r="Y23" s="599">
        <f>SUMPRODUCT(LARGE(G23:X23,{1,2,3,4,5,6,7,8,9,10}))</f>
        <v>149</v>
      </c>
      <c r="Z23" s="31"/>
      <c r="AG23" s="2"/>
    </row>
    <row r="24" spans="1:33">
      <c r="A24" s="329">
        <v>21</v>
      </c>
      <c r="B24" s="442" t="str">
        <f>[1]Blank!$B$16</f>
        <v>Steve Rudd</v>
      </c>
      <c r="C24" s="595">
        <v>16</v>
      </c>
      <c r="D24" s="463">
        <f>[6]S16!$J$2</f>
        <v>6</v>
      </c>
      <c r="E24" s="463">
        <f>[6]S16!$D$2</f>
        <v>0</v>
      </c>
      <c r="F24" s="684">
        <f t="shared" si="0"/>
        <v>37</v>
      </c>
      <c r="G24" s="672">
        <f>[3]R1!$F$21</f>
        <v>0</v>
      </c>
      <c r="H24" s="596">
        <f>[3]R2!$F$21</f>
        <v>37</v>
      </c>
      <c r="I24" s="596">
        <f>[3]R3!$F$21</f>
        <v>28</v>
      </c>
      <c r="J24" s="674">
        <f>[3]R4!$F$21</f>
        <v>0</v>
      </c>
      <c r="K24" s="674">
        <f>[3]R5!$F$21</f>
        <v>0</v>
      </c>
      <c r="L24" s="770">
        <f>[3]R6!$F$21</f>
        <v>0</v>
      </c>
      <c r="M24" s="596">
        <f>[3]R7!$F$21</f>
        <v>26</v>
      </c>
      <c r="N24" s="596">
        <f>[3]R8!$F$21</f>
        <v>22</v>
      </c>
      <c r="O24" s="596">
        <f>[3]R9!$F$21</f>
        <v>0</v>
      </c>
      <c r="P24" s="596">
        <f>[3]R10!$F$21</f>
        <v>0</v>
      </c>
      <c r="Q24" s="596">
        <f>[3]R11!$F$21</f>
        <v>0</v>
      </c>
      <c r="R24" s="596">
        <f>[3]R12!$F$21</f>
        <v>0</v>
      </c>
      <c r="S24" s="596">
        <f>[3]R13!$F$21</f>
        <v>0</v>
      </c>
      <c r="T24" s="760">
        <f>[3]R14!$F$21</f>
        <v>0</v>
      </c>
      <c r="U24" s="760">
        <f>[3]R15!$F$21</f>
        <v>0</v>
      </c>
      <c r="V24" s="597">
        <f>[3]R16!$F$21</f>
        <v>0</v>
      </c>
      <c r="W24" s="596">
        <f>[3]R17!$F$21</f>
        <v>0</v>
      </c>
      <c r="X24" s="598">
        <f>[3]R18!$F$21</f>
        <v>0</v>
      </c>
      <c r="Y24" s="599">
        <f>SUMPRODUCT(LARGE(G24:X24,{1,2,3,4,5,6,7,8,9,10}))</f>
        <v>113</v>
      </c>
      <c r="Z24" s="31"/>
      <c r="AG24" s="2"/>
    </row>
    <row r="25" spans="1:33">
      <c r="A25" s="329">
        <v>22</v>
      </c>
      <c r="B25" s="442" t="str">
        <f>[1]Blank!$B$12</f>
        <v>Tom McDonald</v>
      </c>
      <c r="C25" s="595">
        <v>12</v>
      </c>
      <c r="D25" s="463">
        <f>[6]S12!$J$2</f>
        <v>4</v>
      </c>
      <c r="E25" s="463">
        <f>[6]S12!$D$2</f>
        <v>0</v>
      </c>
      <c r="F25" s="684">
        <f t="shared" si="0"/>
        <v>36</v>
      </c>
      <c r="G25" s="464">
        <f>[3]R1!$F$17</f>
        <v>35</v>
      </c>
      <c r="H25" s="674">
        <f>[3]R2!$F$17</f>
        <v>0</v>
      </c>
      <c r="I25" s="596">
        <f>[3]R3!$F$17</f>
        <v>36</v>
      </c>
      <c r="J25" s="674">
        <f>[3]R4!$F$17</f>
        <v>0</v>
      </c>
      <c r="K25" s="674">
        <f>[3]R5!$F$17</f>
        <v>0</v>
      </c>
      <c r="L25" s="770">
        <f>[3]R6!$F$17</f>
        <v>0</v>
      </c>
      <c r="M25" s="596">
        <f>[3]R7!$F$17</f>
        <v>0</v>
      </c>
      <c r="N25" s="596">
        <f>[3]R8!$F$17</f>
        <v>0</v>
      </c>
      <c r="O25" s="596">
        <f>[3]R9!$F$17</f>
        <v>0</v>
      </c>
      <c r="P25" s="596">
        <f>[3]R10!$F$17</f>
        <v>0</v>
      </c>
      <c r="Q25" s="596">
        <f>[3]R11!$F$17</f>
        <v>0</v>
      </c>
      <c r="R25" s="596">
        <f>[3]R12!$F$17</f>
        <v>0</v>
      </c>
      <c r="S25" s="596">
        <f>[3]R13!$F$17</f>
        <v>0</v>
      </c>
      <c r="T25" s="760">
        <f>[3]R14!$F$17</f>
        <v>0</v>
      </c>
      <c r="U25" s="760">
        <f>[3]R15!$F$17</f>
        <v>0</v>
      </c>
      <c r="V25" s="597">
        <f>[3]R16!$F$17</f>
        <v>0</v>
      </c>
      <c r="W25" s="596">
        <f>[3]R17!$F$17</f>
        <v>0</v>
      </c>
      <c r="X25" s="598">
        <f>[3]R18!$F$17</f>
        <v>0</v>
      </c>
      <c r="Y25" s="599">
        <f>SUMPRODUCT(LARGE(G25:X25,{1,2,3,4,5,6,7,8,9,10}))</f>
        <v>71</v>
      </c>
      <c r="Z25" s="31"/>
      <c r="AG25" s="2"/>
    </row>
    <row r="26" spans="1:33">
      <c r="A26" s="329">
        <v>23</v>
      </c>
      <c r="B26" s="442" t="str">
        <f>[1]Blank!$B$14</f>
        <v>Paul Rawlinson</v>
      </c>
      <c r="C26" s="595">
        <v>14</v>
      </c>
      <c r="D26" s="463">
        <f>[6]S14!$J$2</f>
        <v>5</v>
      </c>
      <c r="E26" s="463">
        <f>[6]S14!$D$2</f>
        <v>0</v>
      </c>
      <c r="F26" s="684">
        <f t="shared" si="0"/>
        <v>28</v>
      </c>
      <c r="G26" s="464">
        <f>[3]R1!$F$19</f>
        <v>22</v>
      </c>
      <c r="H26" s="674">
        <f>[3]R2!$F$19</f>
        <v>0</v>
      </c>
      <c r="I26" s="596">
        <f>[3]R3!$F$19</f>
        <v>28</v>
      </c>
      <c r="J26" s="674">
        <f>[3]R4!$F$19</f>
        <v>0</v>
      </c>
      <c r="K26" s="674">
        <f>[3]R5!$F$19</f>
        <v>0</v>
      </c>
      <c r="L26" s="770">
        <f>[3]R6!$F$19</f>
        <v>0</v>
      </c>
      <c r="M26" s="596">
        <f>[3]R7!$F$19</f>
        <v>0</v>
      </c>
      <c r="N26" s="596">
        <f>[3]R8!$F$19</f>
        <v>0</v>
      </c>
      <c r="O26" s="596">
        <f>[3]R9!$F$19</f>
        <v>0</v>
      </c>
      <c r="P26" s="596">
        <f>[3]R10!$F$19</f>
        <v>0</v>
      </c>
      <c r="Q26" s="596">
        <f>[3]R11!$F$19</f>
        <v>0</v>
      </c>
      <c r="R26" s="596">
        <f>[3]R12!$F$19</f>
        <v>17</v>
      </c>
      <c r="S26" s="596">
        <f>[3]R13!$F$19</f>
        <v>0</v>
      </c>
      <c r="T26" s="760">
        <f>[3]R14!$F$19</f>
        <v>0</v>
      </c>
      <c r="U26" s="760">
        <f>[3]R15!$F$19</f>
        <v>0</v>
      </c>
      <c r="V26" s="597">
        <f>[3]R16!$F$19</f>
        <v>0</v>
      </c>
      <c r="W26" s="596">
        <f>[3]R17!$F$19</f>
        <v>0</v>
      </c>
      <c r="X26" s="598">
        <f>[3]R18!$F$19</f>
        <v>0</v>
      </c>
      <c r="Y26" s="599">
        <f>SUMPRODUCT(LARGE(G26:X26,{1,2,3,4,5,6,7,8,9,10}))</f>
        <v>67</v>
      </c>
      <c r="Z26" s="31"/>
      <c r="AG26" s="2"/>
    </row>
    <row r="27" spans="1:33" ht="19.05" thickBot="1">
      <c r="A27" s="663">
        <v>24</v>
      </c>
      <c r="B27" s="664" t="str">
        <f>[1]Blank!$B$8</f>
        <v>Steve Grant</v>
      </c>
      <c r="C27" s="602">
        <v>8</v>
      </c>
      <c r="D27" s="465">
        <f>[6]S8!$J$2</f>
        <v>2</v>
      </c>
      <c r="E27" s="465">
        <f>[6]S8!$D$2</f>
        <v>0</v>
      </c>
      <c r="F27" s="685">
        <f t="shared" si="0"/>
        <v>0</v>
      </c>
      <c r="G27" s="675">
        <f>[3]R1!$F$13</f>
        <v>0</v>
      </c>
      <c r="H27" s="686">
        <f>[3]R2!$F$13</f>
        <v>0</v>
      </c>
      <c r="I27" s="686">
        <f>[3]R3!$F$13</f>
        <v>0</v>
      </c>
      <c r="J27" s="774">
        <f>[3]R4!$F$13</f>
        <v>0</v>
      </c>
      <c r="K27" s="603">
        <f>[3]R5!$F$13</f>
        <v>0</v>
      </c>
      <c r="L27" s="603">
        <f>[3]R6!$F$13</f>
        <v>0</v>
      </c>
      <c r="M27" s="603">
        <f>[3]R7!$F$13</f>
        <v>0</v>
      </c>
      <c r="N27" s="603">
        <f>[3]R8!$F$13</f>
        <v>0</v>
      </c>
      <c r="O27" s="603">
        <f>[3]R9!$F$13</f>
        <v>0</v>
      </c>
      <c r="P27" s="603">
        <f>[3]R10!$F$13</f>
        <v>0</v>
      </c>
      <c r="Q27" s="603">
        <f>[3]R11!$F$13</f>
        <v>0</v>
      </c>
      <c r="R27" s="603">
        <f>[3]R12!$F$13</f>
        <v>0</v>
      </c>
      <c r="S27" s="603">
        <f>[3]R13!$F$13</f>
        <v>0</v>
      </c>
      <c r="T27" s="761">
        <f>[3]R14!$F$13</f>
        <v>0</v>
      </c>
      <c r="U27" s="761">
        <f>[3]R15!$F$13</f>
        <v>0</v>
      </c>
      <c r="V27" s="605">
        <f>[3]R16!$F$13</f>
        <v>0</v>
      </c>
      <c r="W27" s="603">
        <f>[3]R17!$F$13</f>
        <v>0</v>
      </c>
      <c r="X27" s="665">
        <f>[3]R18!$F$13</f>
        <v>0</v>
      </c>
      <c r="Y27" s="607">
        <f>SUMPRODUCT(LARGE(G27:X27,{1,2,3,4,5,6,7,8,9,10}))</f>
        <v>0</v>
      </c>
      <c r="Z27" s="31"/>
      <c r="AG27" s="2"/>
    </row>
    <row r="28" spans="1:33" ht="18.350000000000001" hidden="1" customHeight="1">
      <c r="A28" s="666">
        <v>25</v>
      </c>
      <c r="B28" s="667" t="str">
        <f>[1]Blank!$B$25</f>
        <v>Player 25</v>
      </c>
      <c r="C28" s="668">
        <v>25</v>
      </c>
      <c r="D28" s="657">
        <f>[6]S25!$J$2</f>
        <v>0</v>
      </c>
      <c r="E28" s="657">
        <f>[6]S25!$D$2</f>
        <v>0</v>
      </c>
      <c r="F28" s="687">
        <f t="shared" si="0"/>
        <v>0</v>
      </c>
      <c r="G28" s="658">
        <f>[3]R1!$F$30</f>
        <v>0</v>
      </c>
      <c r="H28" s="659">
        <f>[3]R2!$F$30</f>
        <v>0</v>
      </c>
      <c r="I28" s="659">
        <f>[3]R3!$F$30</f>
        <v>0</v>
      </c>
      <c r="J28" s="659">
        <f>[3]R4!$F$30</f>
        <v>0</v>
      </c>
      <c r="K28" s="659">
        <f>[3]R5!$F$30</f>
        <v>0</v>
      </c>
      <c r="L28" s="659">
        <f>[3]R6!$F$30</f>
        <v>0</v>
      </c>
      <c r="M28" s="659">
        <f>[3]R7!$F$30</f>
        <v>0</v>
      </c>
      <c r="N28" s="659">
        <f>[3]R8!$F$30</f>
        <v>0</v>
      </c>
      <c r="O28" s="659">
        <f>[3]R9!$F$30</f>
        <v>0</v>
      </c>
      <c r="P28" s="659">
        <f>[3]R10!$F$30</f>
        <v>0</v>
      </c>
      <c r="Q28" s="659">
        <f>[3]R11!$F$30</f>
        <v>0</v>
      </c>
      <c r="R28" s="659">
        <f>[3]R12!$F$30</f>
        <v>0</v>
      </c>
      <c r="S28" s="659">
        <f>[3]R13!$F$30</f>
        <v>0</v>
      </c>
      <c r="T28" s="659">
        <f>[3]R14!$F$30</f>
        <v>0</v>
      </c>
      <c r="U28" s="659">
        <f>[3]R15!$F$30</f>
        <v>0</v>
      </c>
      <c r="V28" s="660">
        <f>[3]R16!$F$30</f>
        <v>0</v>
      </c>
      <c r="W28" s="659">
        <f>[3]R17!$F$30</f>
        <v>0</v>
      </c>
      <c r="X28" s="669">
        <f>[3]R18!$F$30</f>
        <v>0</v>
      </c>
      <c r="Y28" s="599">
        <f>SUMPRODUCT(LARGE(G28:X28,{1,2,3,4,5,6,7,8,9,10}))</f>
        <v>0</v>
      </c>
      <c r="Z28" s="31"/>
      <c r="AG28" s="2"/>
    </row>
    <row r="29" spans="1:33" ht="18.350000000000001" hidden="1" customHeight="1">
      <c r="A29" s="329">
        <v>26</v>
      </c>
      <c r="B29" s="442" t="str">
        <f>[1]Blank!$B$26</f>
        <v>Player 26</v>
      </c>
      <c r="C29" s="595">
        <v>26</v>
      </c>
      <c r="D29" s="463">
        <f>[6]S26!$J$2</f>
        <v>0</v>
      </c>
      <c r="E29" s="463">
        <f>[6]S26!$D$2</f>
        <v>0</v>
      </c>
      <c r="F29" s="684">
        <f t="shared" si="0"/>
        <v>0</v>
      </c>
      <c r="G29" s="464">
        <f>[3]R1!$F$31</f>
        <v>0</v>
      </c>
      <c r="H29" s="596">
        <f>[3]R2!$F$31</f>
        <v>0</v>
      </c>
      <c r="I29" s="596">
        <f>[3]R3!$F$31</f>
        <v>0</v>
      </c>
      <c r="J29" s="596">
        <f>[3]R4!$F$31</f>
        <v>0</v>
      </c>
      <c r="K29" s="596">
        <f>[3]R5!$F$31</f>
        <v>0</v>
      </c>
      <c r="L29" s="596">
        <f>[3]R6!$F$31</f>
        <v>0</v>
      </c>
      <c r="M29" s="596">
        <f>[3]R7!$F$31</f>
        <v>0</v>
      </c>
      <c r="N29" s="596">
        <f>[3]R8!$F$31</f>
        <v>0</v>
      </c>
      <c r="O29" s="596">
        <f>[3]R9!$F$31</f>
        <v>0</v>
      </c>
      <c r="P29" s="596">
        <f>[3]R10!$F$31</f>
        <v>0</v>
      </c>
      <c r="Q29" s="596">
        <f>[3]R11!$F$31</f>
        <v>0</v>
      </c>
      <c r="R29" s="596">
        <f>[3]R12!$F$31</f>
        <v>0</v>
      </c>
      <c r="S29" s="596">
        <f>[3]R13!$F$31</f>
        <v>0</v>
      </c>
      <c r="T29" s="596">
        <f>[3]R14!$F$31</f>
        <v>0</v>
      </c>
      <c r="U29" s="596">
        <f>[3]R15!$F$31</f>
        <v>0</v>
      </c>
      <c r="V29" s="597">
        <f>[3]R16!$F$31</f>
        <v>0</v>
      </c>
      <c r="W29" s="596">
        <f>[3]R17!$F$31</f>
        <v>0</v>
      </c>
      <c r="X29" s="598">
        <f>[3]R18!$F$31</f>
        <v>0</v>
      </c>
      <c r="Y29" s="599">
        <f>SUMPRODUCT(LARGE(G29:X29,{1,2,3,4,5,6,7,8,9,10}))</f>
        <v>0</v>
      </c>
      <c r="Z29" s="31"/>
      <c r="AG29" s="2"/>
    </row>
    <row r="30" spans="1:33" ht="18.350000000000001" hidden="1" customHeight="1">
      <c r="A30" s="329">
        <v>27</v>
      </c>
      <c r="B30" s="442" t="str">
        <f>[1]Blank!$B$27</f>
        <v>Player 27</v>
      </c>
      <c r="C30" s="595">
        <v>27</v>
      </c>
      <c r="D30" s="463">
        <f>[6]S27!$J$2</f>
        <v>0</v>
      </c>
      <c r="E30" s="463">
        <f>[6]S27!$D$2</f>
        <v>0</v>
      </c>
      <c r="F30" s="684">
        <f t="shared" si="0"/>
        <v>0</v>
      </c>
      <c r="G30" s="464">
        <f>[3]R1!$F$32</f>
        <v>0</v>
      </c>
      <c r="H30" s="596">
        <f>[3]R2!$F$32</f>
        <v>0</v>
      </c>
      <c r="I30" s="596">
        <f>[3]R3!$F$32</f>
        <v>0</v>
      </c>
      <c r="J30" s="596">
        <f>[3]R4!$F$32</f>
        <v>0</v>
      </c>
      <c r="K30" s="596">
        <f>[3]R5!$F$32</f>
        <v>0</v>
      </c>
      <c r="L30" s="596">
        <f>[3]R6!$F$32</f>
        <v>0</v>
      </c>
      <c r="M30" s="596">
        <f>[3]R7!$F$32</f>
        <v>0</v>
      </c>
      <c r="N30" s="596">
        <f>[3]R8!$F$32</f>
        <v>0</v>
      </c>
      <c r="O30" s="596">
        <f>[3]R9!$F$32</f>
        <v>0</v>
      </c>
      <c r="P30" s="596">
        <f>[3]R10!$F$32</f>
        <v>0</v>
      </c>
      <c r="Q30" s="596">
        <f>[3]R11!$F$32</f>
        <v>0</v>
      </c>
      <c r="R30" s="596">
        <f>[3]R12!$F$32</f>
        <v>0</v>
      </c>
      <c r="S30" s="596">
        <f>[3]R13!$F$32</f>
        <v>0</v>
      </c>
      <c r="T30" s="596">
        <f>[3]R14!$F$32</f>
        <v>0</v>
      </c>
      <c r="U30" s="596">
        <f>[3]R15!$F$32</f>
        <v>0</v>
      </c>
      <c r="V30" s="597">
        <f>[3]R16!$F$32</f>
        <v>0</v>
      </c>
      <c r="W30" s="596">
        <f>[3]R17!$F$32</f>
        <v>0</v>
      </c>
      <c r="X30" s="598">
        <f>[3]R18!$F$32</f>
        <v>0</v>
      </c>
      <c r="Y30" s="599">
        <f>SUMPRODUCT(LARGE(G30:X30,{1,2,3,4,5,6,7,8,9,10}))</f>
        <v>0</v>
      </c>
      <c r="Z30" s="31"/>
      <c r="AG30" s="2"/>
    </row>
    <row r="31" spans="1:33" ht="18.350000000000001" hidden="1" customHeight="1">
      <c r="A31" s="329">
        <v>28</v>
      </c>
      <c r="B31" s="442" t="str">
        <f>[1]Blank!$B$28</f>
        <v>Player 28</v>
      </c>
      <c r="C31" s="595">
        <v>28</v>
      </c>
      <c r="D31" s="463">
        <f>[6]S28!$J$2</f>
        <v>0</v>
      </c>
      <c r="E31" s="463">
        <f>[6]S28!$D$2</f>
        <v>0</v>
      </c>
      <c r="F31" s="684">
        <f t="shared" si="0"/>
        <v>0</v>
      </c>
      <c r="G31" s="464">
        <f>[3]R1!$F$33</f>
        <v>0</v>
      </c>
      <c r="H31" s="596">
        <f>[3]R2!$F$33</f>
        <v>0</v>
      </c>
      <c r="I31" s="596">
        <f>[3]R3!$F$33</f>
        <v>0</v>
      </c>
      <c r="J31" s="596">
        <f>[3]R4!$F$33</f>
        <v>0</v>
      </c>
      <c r="K31" s="596">
        <f>[3]R5!$F$33</f>
        <v>0</v>
      </c>
      <c r="L31" s="596">
        <f>[3]R6!$F$33</f>
        <v>0</v>
      </c>
      <c r="M31" s="596">
        <f>[3]R7!$F$33</f>
        <v>0</v>
      </c>
      <c r="N31" s="596">
        <f>[3]R8!$F$33</f>
        <v>0</v>
      </c>
      <c r="O31" s="596">
        <f>[3]R9!$F$33</f>
        <v>0</v>
      </c>
      <c r="P31" s="596">
        <f>[3]R10!$F$33</f>
        <v>0</v>
      </c>
      <c r="Q31" s="596">
        <f>[3]R11!$F$33</f>
        <v>0</v>
      </c>
      <c r="R31" s="596">
        <f>[3]R12!$F$33</f>
        <v>0</v>
      </c>
      <c r="S31" s="596">
        <f>[3]R13!$F$33</f>
        <v>0</v>
      </c>
      <c r="T31" s="596">
        <f>[3]R14!$F$33</f>
        <v>0</v>
      </c>
      <c r="U31" s="596">
        <f>[3]R15!$F$33</f>
        <v>0</v>
      </c>
      <c r="V31" s="597">
        <f>[3]R16!$F$33</f>
        <v>0</v>
      </c>
      <c r="W31" s="596">
        <f>[3]R17!$F$33</f>
        <v>0</v>
      </c>
      <c r="X31" s="598">
        <f>[3]R18!$F$33</f>
        <v>0</v>
      </c>
      <c r="Y31" s="599">
        <f>SUMPRODUCT(LARGE(G31:X31,{1,2,3,4,5,6,7,8,9,10}))</f>
        <v>0</v>
      </c>
      <c r="Z31" s="31"/>
      <c r="AG31" s="2"/>
    </row>
    <row r="32" spans="1:33" ht="18.350000000000001" hidden="1" customHeight="1">
      <c r="A32" s="329">
        <v>29</v>
      </c>
      <c r="B32" s="442" t="str">
        <f>[1]Blank!$B$29</f>
        <v>Player 29</v>
      </c>
      <c r="C32" s="595">
        <v>29</v>
      </c>
      <c r="D32" s="463">
        <f>[6]S29!$J$2</f>
        <v>0</v>
      </c>
      <c r="E32" s="463">
        <f>[6]S29!$D$2</f>
        <v>0</v>
      </c>
      <c r="F32" s="684">
        <f t="shared" si="0"/>
        <v>0</v>
      </c>
      <c r="G32" s="464">
        <f>[3]R1!$F$34</f>
        <v>0</v>
      </c>
      <c r="H32" s="601">
        <f>[3]R2!$F$34</f>
        <v>0</v>
      </c>
      <c r="I32" s="597">
        <f>[3]R3!$F$34</f>
        <v>0</v>
      </c>
      <c r="J32" s="597">
        <f>[3]R4!$F$34</f>
        <v>0</v>
      </c>
      <c r="K32" s="597">
        <f>[3]R5!$F$34</f>
        <v>0</v>
      </c>
      <c r="L32" s="597">
        <f>[3]R6!$F$34</f>
        <v>0</v>
      </c>
      <c r="M32" s="597">
        <f>[3]R7!$F$34</f>
        <v>0</v>
      </c>
      <c r="N32" s="597">
        <f>[3]R8!$F$34</f>
        <v>0</v>
      </c>
      <c r="O32" s="597">
        <f>[3]R9!$F$34</f>
        <v>0</v>
      </c>
      <c r="P32" s="597">
        <f>[3]R10!$F$34</f>
        <v>0</v>
      </c>
      <c r="Q32" s="597">
        <f>[3]R11!$F$34</f>
        <v>0</v>
      </c>
      <c r="R32" s="597">
        <f>[3]R12!$F$34</f>
        <v>0</v>
      </c>
      <c r="S32" s="597">
        <f>[3]R13!$F$34</f>
        <v>0</v>
      </c>
      <c r="T32" s="597">
        <f>[3]R14!$F$34</f>
        <v>0</v>
      </c>
      <c r="U32" s="597">
        <f>[3]R15!$F$34</f>
        <v>0</v>
      </c>
      <c r="V32" s="597">
        <f>[3]R16!$F$34</f>
        <v>0</v>
      </c>
      <c r="W32" s="597">
        <f>[3]R17!$F$34</f>
        <v>0</v>
      </c>
      <c r="X32" s="598">
        <f>[3]R18!$F$34</f>
        <v>0</v>
      </c>
      <c r="Y32" s="599">
        <f>SUMPRODUCT(LARGE(G32:X32,{1,2,3,4,5,6,7,8,9,10}))</f>
        <v>0</v>
      </c>
      <c r="Z32" s="31"/>
      <c r="AG32" s="2"/>
    </row>
    <row r="33" spans="1:33" ht="18.350000000000001" hidden="1" customHeight="1">
      <c r="A33" s="329">
        <v>30</v>
      </c>
      <c r="B33" s="442" t="str">
        <f>[1]Blank!$B$30</f>
        <v>Player 30</v>
      </c>
      <c r="C33" s="595">
        <v>30</v>
      </c>
      <c r="D33" s="463">
        <f>[6]S30!$J$2</f>
        <v>0</v>
      </c>
      <c r="E33" s="463">
        <f>[6]S30!$D$2</f>
        <v>0</v>
      </c>
      <c r="F33" s="684">
        <f t="shared" si="0"/>
        <v>0</v>
      </c>
      <c r="G33" s="464">
        <f>[3]R1!$F$35</f>
        <v>0</v>
      </c>
      <c r="H33" s="601">
        <f>[3]R2!$F$35</f>
        <v>0</v>
      </c>
      <c r="I33" s="597">
        <f>[3]R3!$F$35</f>
        <v>0</v>
      </c>
      <c r="J33" s="597">
        <f>[3]R4!$F$35</f>
        <v>0</v>
      </c>
      <c r="K33" s="597">
        <f>[3]R5!$F$35</f>
        <v>0</v>
      </c>
      <c r="L33" s="597">
        <f>[3]R6!$F$35</f>
        <v>0</v>
      </c>
      <c r="M33" s="597">
        <f>[3]R7!$F$35</f>
        <v>0</v>
      </c>
      <c r="N33" s="597">
        <f>[3]R8!$F$35</f>
        <v>0</v>
      </c>
      <c r="O33" s="597">
        <f>[3]R9!$F$35</f>
        <v>0</v>
      </c>
      <c r="P33" s="597">
        <f>[3]R10!$F$35</f>
        <v>0</v>
      </c>
      <c r="Q33" s="597">
        <f>[3]R11!$F$35</f>
        <v>0</v>
      </c>
      <c r="R33" s="597">
        <f>[3]R12!$F$35</f>
        <v>0</v>
      </c>
      <c r="S33" s="597">
        <f>[3]R13!$F$35</f>
        <v>0</v>
      </c>
      <c r="T33" s="597">
        <f>[3]R14!$F$35</f>
        <v>0</v>
      </c>
      <c r="U33" s="597">
        <f>[3]R15!$F$35</f>
        <v>0</v>
      </c>
      <c r="V33" s="597">
        <f>[3]R16!$F$35</f>
        <v>0</v>
      </c>
      <c r="W33" s="597">
        <f>[3]R17!$F$35</f>
        <v>0</v>
      </c>
      <c r="X33" s="598">
        <f>[3]R18!$F$35</f>
        <v>0</v>
      </c>
      <c r="Y33" s="599">
        <f>SUMPRODUCT(LARGE(G33:X33,{1,2,3,4,5,6,7,8,9,10}))</f>
        <v>0</v>
      </c>
      <c r="Z33" s="31"/>
      <c r="AG33" s="2"/>
    </row>
    <row r="34" spans="1:33" ht="18.350000000000001" hidden="1" customHeight="1">
      <c r="A34" s="329">
        <v>31</v>
      </c>
      <c r="B34" s="442" t="str">
        <f>[1]Blank!$B$31</f>
        <v>Player 31</v>
      </c>
      <c r="C34" s="595">
        <v>31</v>
      </c>
      <c r="D34" s="463">
        <f>[6]S31!$J$2</f>
        <v>0</v>
      </c>
      <c r="E34" s="463">
        <f>[6]S31!$D$2</f>
        <v>0</v>
      </c>
      <c r="F34" s="684">
        <f t="shared" si="0"/>
        <v>0</v>
      </c>
      <c r="G34" s="464">
        <f>[3]R1!$F$36</f>
        <v>0</v>
      </c>
      <c r="H34" s="601">
        <f>[3]R2!$F$36</f>
        <v>0</v>
      </c>
      <c r="I34" s="597">
        <f>[3]R3!$F$36</f>
        <v>0</v>
      </c>
      <c r="J34" s="597">
        <f>[3]R4!$F$36</f>
        <v>0</v>
      </c>
      <c r="K34" s="597">
        <f>[3]R5!$F$36</f>
        <v>0</v>
      </c>
      <c r="L34" s="597">
        <f>[3]R6!$F$36</f>
        <v>0</v>
      </c>
      <c r="M34" s="597">
        <f>[3]R7!$F$36</f>
        <v>0</v>
      </c>
      <c r="N34" s="597">
        <f>[3]R8!$F$36</f>
        <v>0</v>
      </c>
      <c r="O34" s="597">
        <f>[3]R9!$F$36</f>
        <v>0</v>
      </c>
      <c r="P34" s="597">
        <f>[3]R10!$F$36</f>
        <v>0</v>
      </c>
      <c r="Q34" s="597">
        <f>[3]R11!$F$36</f>
        <v>0</v>
      </c>
      <c r="R34" s="597">
        <f>[3]R12!$F$36</f>
        <v>0</v>
      </c>
      <c r="S34" s="597">
        <f>[3]R13!$F$36</f>
        <v>0</v>
      </c>
      <c r="T34" s="597">
        <f>[3]R14!$F$36</f>
        <v>0</v>
      </c>
      <c r="U34" s="597">
        <f>[3]R15!$F$36</f>
        <v>0</v>
      </c>
      <c r="V34" s="597">
        <f>[3]R16!$F$36</f>
        <v>0</v>
      </c>
      <c r="W34" s="597">
        <f>[3]R17!$F$36</f>
        <v>0</v>
      </c>
      <c r="X34" s="598">
        <f>[3]R18!$F$36</f>
        <v>0</v>
      </c>
      <c r="Y34" s="599">
        <f>SUMPRODUCT(LARGE(G34:X34,{1,2,3,4,5,6,7,8,9,10}))</f>
        <v>0</v>
      </c>
      <c r="Z34" s="31"/>
      <c r="AG34" s="2"/>
    </row>
    <row r="35" spans="1:33" ht="14.3" hidden="1" customHeight="1" thickBot="1">
      <c r="A35" s="329">
        <v>32</v>
      </c>
      <c r="B35" s="442" t="str">
        <f>[1]Blank!$B$32</f>
        <v>Player 32</v>
      </c>
      <c r="C35" s="602">
        <v>32</v>
      </c>
      <c r="D35" s="465">
        <f>[6]S32!$J$2</f>
        <v>0</v>
      </c>
      <c r="E35" s="465">
        <f>[6]S32!$D$2</f>
        <v>0</v>
      </c>
      <c r="F35" s="684">
        <f t="shared" si="0"/>
        <v>0</v>
      </c>
      <c r="G35" s="485">
        <f>[3]R1!$F$37</f>
        <v>0</v>
      </c>
      <c r="H35" s="603">
        <f>[3]R2!$F$37</f>
        <v>0</v>
      </c>
      <c r="I35" s="604">
        <f>[3]R3!$F$37</f>
        <v>0</v>
      </c>
      <c r="J35" s="604">
        <f>[3]R4!$F$37</f>
        <v>0</v>
      </c>
      <c r="K35" s="604">
        <f>[3]R5!$F$37</f>
        <v>0</v>
      </c>
      <c r="L35" s="604">
        <f>[3]R6!$F$37</f>
        <v>0</v>
      </c>
      <c r="M35" s="604">
        <f>[3]R7!$F$37</f>
        <v>0</v>
      </c>
      <c r="N35" s="604">
        <f>[3]R8!$F$37</f>
        <v>0</v>
      </c>
      <c r="O35" s="604">
        <f>[3]R9!$F$37</f>
        <v>0</v>
      </c>
      <c r="P35" s="604">
        <f>[3]R10!$F$37</f>
        <v>0</v>
      </c>
      <c r="Q35" s="604">
        <f>[3]R11!$F$37</f>
        <v>0</v>
      </c>
      <c r="R35" s="604">
        <f>[3]R12!$F$37</f>
        <v>0</v>
      </c>
      <c r="S35" s="604">
        <f>[3]R13!$F$37</f>
        <v>0</v>
      </c>
      <c r="T35" s="604">
        <f>[3]R14!$F$37</f>
        <v>0</v>
      </c>
      <c r="U35" s="604">
        <f>[3]R15!$F$37</f>
        <v>0</v>
      </c>
      <c r="V35" s="605">
        <f>[3]R16!$F$37</f>
        <v>0</v>
      </c>
      <c r="W35" s="604">
        <f>[3]R17!$F$37</f>
        <v>0</v>
      </c>
      <c r="X35" s="606">
        <f>[3]R18!$F$37</f>
        <v>0</v>
      </c>
      <c r="Y35" s="607">
        <f>SUMPRODUCT(LARGE(G35:X35,{1,2,3,4,5,6,7,8,9,10}))</f>
        <v>0</v>
      </c>
      <c r="Z35" s="31"/>
      <c r="AG35" s="2"/>
    </row>
    <row r="36" spans="1:33" s="5" customFormat="1" ht="27.2" customHeight="1" thickBot="1">
      <c r="A36" s="35"/>
      <c r="B36" s="36"/>
      <c r="C36" s="538"/>
      <c r="D36" s="538"/>
      <c r="E36" s="538"/>
      <c r="F36" s="538"/>
      <c r="G36" s="873" t="s">
        <v>206</v>
      </c>
      <c r="H36" s="874"/>
      <c r="I36" s="874"/>
      <c r="J36" s="875"/>
      <c r="K36" s="876" t="s">
        <v>207</v>
      </c>
      <c r="L36" s="877"/>
      <c r="M36" s="877"/>
      <c r="N36" s="878"/>
      <c r="O36" s="879" t="s">
        <v>208</v>
      </c>
      <c r="P36" s="880"/>
      <c r="Q36" s="880"/>
      <c r="R36" s="881"/>
      <c r="S36" s="538"/>
      <c r="T36" s="538"/>
      <c r="U36" s="538"/>
      <c r="V36" s="538"/>
      <c r="W36" s="538"/>
      <c r="X36" s="538"/>
      <c r="Y36" s="443"/>
      <c r="Z36" s="33"/>
    </row>
    <row r="37" spans="1:33" s="21" customFormat="1" ht="19.05" thickBot="1">
      <c r="A37" s="867" t="s">
        <v>151</v>
      </c>
      <c r="B37" s="868"/>
      <c r="C37" s="868"/>
      <c r="D37" s="868"/>
      <c r="E37" s="868"/>
      <c r="F37" s="868"/>
      <c r="G37" s="868"/>
      <c r="H37" s="868"/>
      <c r="I37" s="868"/>
      <c r="J37" s="868"/>
      <c r="K37" s="868"/>
      <c r="L37" s="868"/>
      <c r="M37" s="868"/>
      <c r="N37" s="868"/>
      <c r="O37" s="868"/>
      <c r="P37" s="868"/>
      <c r="Q37" s="868"/>
      <c r="R37" s="868"/>
      <c r="S37" s="868"/>
      <c r="T37" s="868"/>
      <c r="U37" s="868"/>
      <c r="V37" s="868"/>
      <c r="W37" s="868"/>
      <c r="X37" s="868"/>
      <c r="Y37" s="869"/>
      <c r="Z37" s="34"/>
    </row>
    <row r="38" spans="1:33">
      <c r="A38" s="30"/>
      <c r="B38" s="37"/>
      <c r="C38" s="444"/>
      <c r="D38" s="444"/>
      <c r="E38" s="444"/>
      <c r="F38" s="444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1"/>
    </row>
  </sheetData>
  <sortState ref="B4:X27">
    <sortCondition descending="1" ref="X4:X27"/>
    <sortCondition descending="1" ref="E4:E27"/>
    <sortCondition descending="1" ref="D4:D27"/>
    <sortCondition ref="B4:B27"/>
  </sortState>
  <mergeCells count="6">
    <mergeCell ref="A37:Y37"/>
    <mergeCell ref="A1:Y2"/>
    <mergeCell ref="Z4:Z11"/>
    <mergeCell ref="G36:J36"/>
    <mergeCell ref="K36:N36"/>
    <mergeCell ref="O36:R36"/>
  </mergeCells>
  <conditionalFormatting sqref="F33:X35 D4:X32">
    <cfRule type="cellIs" dxfId="11492" priority="18" operator="between">
      <formula>0</formula>
      <formula>0</formula>
    </cfRule>
  </conditionalFormatting>
  <conditionalFormatting sqref="D33:X35">
    <cfRule type="cellIs" dxfId="11491" priority="17" operator="between">
      <formula>0</formula>
      <formula>0</formula>
    </cfRule>
  </conditionalFormatting>
  <conditionalFormatting sqref="F33:X35 D4:X32">
    <cfRule type="cellIs" dxfId="11490" priority="16" operator="between">
      <formula>0</formula>
      <formula>0</formula>
    </cfRule>
  </conditionalFormatting>
  <conditionalFormatting sqref="D33:X35">
    <cfRule type="cellIs" dxfId="11489" priority="15" operator="between">
      <formula>0</formula>
      <formula>0</formula>
    </cfRule>
  </conditionalFormatting>
  <conditionalFormatting sqref="F33:X35 D4:X32">
    <cfRule type="cellIs" dxfId="11488" priority="14" operator="between">
      <formula>0</formula>
      <formula>0</formula>
    </cfRule>
  </conditionalFormatting>
  <conditionalFormatting sqref="D33:X35">
    <cfRule type="cellIs" dxfId="11487" priority="13" operator="between">
      <formula>0</formula>
      <formula>0</formula>
    </cfRule>
  </conditionalFormatting>
  <conditionalFormatting sqref="F33:X35 D4:X32">
    <cfRule type="cellIs" dxfId="11486" priority="12" operator="between">
      <formula>0</formula>
      <formula>0</formula>
    </cfRule>
  </conditionalFormatting>
  <conditionalFormatting sqref="D33:X35">
    <cfRule type="cellIs" dxfId="11485" priority="11" operator="between">
      <formula>0</formula>
      <formula>0</formula>
    </cfRule>
  </conditionalFormatting>
  <conditionalFormatting sqref="D4:X32 F33:X35">
    <cfRule type="cellIs" dxfId="11484" priority="10" operator="between">
      <formula>0</formula>
      <formula>0</formula>
    </cfRule>
  </conditionalFormatting>
  <conditionalFormatting sqref="D33:X35">
    <cfRule type="cellIs" dxfId="11483" priority="9" operator="between">
      <formula>0</formula>
      <formula>0</formula>
    </cfRule>
  </conditionalFormatting>
  <conditionalFormatting sqref="D4:X32 F33:X35">
    <cfRule type="cellIs" dxfId="11482" priority="8" operator="between">
      <formula>0</formula>
      <formula>0</formula>
    </cfRule>
  </conditionalFormatting>
  <conditionalFormatting sqref="D33:X35">
    <cfRule type="cellIs" dxfId="11481" priority="7" operator="between">
      <formula>0</formula>
      <formula>0</formula>
    </cfRule>
  </conditionalFormatting>
  <conditionalFormatting sqref="G4:Y35 D4:F32 F33:F35">
    <cfRule type="cellIs" dxfId="11480" priority="6" operator="between">
      <formula>0</formula>
      <formula>0</formula>
    </cfRule>
  </conditionalFormatting>
  <conditionalFormatting sqref="D33:Y35">
    <cfRule type="cellIs" dxfId="11479" priority="5" operator="between">
      <formula>0</formula>
      <formula>0</formula>
    </cfRule>
  </conditionalFormatting>
  <conditionalFormatting sqref="G4:Y35 D4:F32 F33:F35">
    <cfRule type="cellIs" dxfId="11478" priority="4" operator="between">
      <formula>0</formula>
      <formula>0</formula>
    </cfRule>
  </conditionalFormatting>
  <conditionalFormatting sqref="D33:Y35">
    <cfRule type="cellIs" dxfId="11477" priority="3" operator="between">
      <formula>0</formula>
      <formula>0</formula>
    </cfRule>
  </conditionalFormatting>
  <conditionalFormatting sqref="G4:Y35 D4:F32 F33:F35">
    <cfRule type="cellIs" dxfId="11476" priority="2" operator="between">
      <formula>0</formula>
      <formula>0</formula>
    </cfRule>
  </conditionalFormatting>
  <conditionalFormatting sqref="D33:Y35">
    <cfRule type="cellIs" dxfId="11475" priority="1" operator="between">
      <formula>0</formula>
      <formula>0</formula>
    </cfRule>
  </conditionalFormatting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48"/>
  <sheetViews>
    <sheetView zoomScale="76" zoomScaleNormal="76" workbookViewId="0"/>
  </sheetViews>
  <sheetFormatPr defaultRowHeight="15.65"/>
  <cols>
    <col min="1" max="1" width="4.25" style="12" bestFit="1" customWidth="1"/>
    <col min="2" max="2" width="22.625" style="13" customWidth="1"/>
    <col min="3" max="3" width="1.625" style="13" customWidth="1"/>
    <col min="4" max="4" width="6.625" style="56" customWidth="1"/>
    <col min="5" max="5" width="4.625" style="13" customWidth="1"/>
    <col min="6" max="7" width="7.125" style="13" customWidth="1"/>
    <col min="8" max="8" width="7.125" style="13" hidden="1" customWidth="1"/>
    <col min="9" max="9" width="7.125" style="14" customWidth="1"/>
    <col min="10" max="10" width="6.625" style="13" customWidth="1"/>
    <col min="11" max="11" width="6.125" style="13" customWidth="1"/>
    <col min="12" max="12" width="1.625" style="706" customWidth="1"/>
    <col min="13" max="13" width="6.625" style="56" customWidth="1"/>
    <col min="14" max="14" width="4.625" style="13" customWidth="1"/>
    <col min="15" max="16" width="7.125" style="13" customWidth="1"/>
    <col min="17" max="17" width="7.125" style="13" hidden="1" customWidth="1"/>
    <col min="18" max="18" width="7.125" style="14" customWidth="1"/>
    <col min="19" max="19" width="6.625" style="13" customWidth="1"/>
    <col min="20" max="20" width="6.125" style="13" customWidth="1"/>
    <col min="21" max="21" width="1.625" style="706" customWidth="1"/>
    <col min="22" max="22" width="6.625" style="13" customWidth="1"/>
    <col min="23" max="23" width="4.625" style="13" customWidth="1"/>
    <col min="24" max="25" width="7.125" style="13" customWidth="1"/>
    <col min="26" max="26" width="7.125" style="13" hidden="1" customWidth="1"/>
    <col min="27" max="27" width="7.125" style="14" customWidth="1"/>
    <col min="28" max="28" width="6.625" style="13" customWidth="1"/>
    <col min="29" max="29" width="6.125" style="13" customWidth="1"/>
    <col min="30" max="30" width="1.625" style="706" customWidth="1"/>
    <col min="31" max="31" width="6.625" style="13" customWidth="1"/>
    <col min="32" max="32" width="4.625" style="13" customWidth="1"/>
    <col min="33" max="34" width="7.125" style="13" customWidth="1"/>
    <col min="35" max="35" width="7.125" style="13" hidden="1" customWidth="1"/>
    <col min="36" max="36" width="7.125" style="14" customWidth="1"/>
    <col min="37" max="37" width="6.625" style="13" customWidth="1"/>
    <col min="38" max="38" width="6.125" style="13" customWidth="1"/>
    <col min="39" max="39" width="1.625" style="706" customWidth="1"/>
    <col min="40" max="40" width="9" style="15" customWidth="1"/>
    <col min="41" max="41" width="0.125" style="15" customWidth="1"/>
    <col min="42" max="16384" width="9" style="15"/>
  </cols>
  <sheetData>
    <row r="1" spans="1:40" ht="16.3" thickBot="1">
      <c r="A1" s="622"/>
      <c r="B1" s="629"/>
      <c r="D1" s="630"/>
      <c r="E1" s="629"/>
      <c r="F1" s="629"/>
      <c r="G1" s="629"/>
      <c r="H1" s="629"/>
      <c r="I1" s="631"/>
      <c r="J1" s="629"/>
      <c r="K1" s="629"/>
      <c r="L1" s="688"/>
      <c r="M1" s="630"/>
      <c r="N1" s="629"/>
      <c r="O1" s="629"/>
      <c r="P1" s="629"/>
      <c r="Q1" s="629"/>
      <c r="R1" s="631"/>
      <c r="S1" s="629"/>
      <c r="T1" s="629"/>
      <c r="U1" s="688"/>
      <c r="V1" s="629"/>
      <c r="W1" s="629"/>
      <c r="X1" s="629"/>
      <c r="Y1" s="629"/>
      <c r="Z1" s="629"/>
      <c r="AA1" s="631"/>
      <c r="AB1" s="629"/>
      <c r="AC1" s="629"/>
      <c r="AD1" s="688"/>
      <c r="AE1" s="629"/>
      <c r="AF1" s="629"/>
      <c r="AG1" s="629"/>
      <c r="AH1" s="629"/>
      <c r="AI1" s="629"/>
      <c r="AJ1" s="631"/>
      <c r="AK1" s="629"/>
      <c r="AL1" s="629"/>
      <c r="AM1" s="688"/>
      <c r="AN1" s="632"/>
    </row>
    <row r="2" spans="1:40" s="42" customFormat="1" ht="21.75" customHeight="1" thickBot="1">
      <c r="A2" s="882" t="s">
        <v>41</v>
      </c>
      <c r="B2" s="317">
        <f>[9]Blank!$F$1</f>
        <v>2019</v>
      </c>
      <c r="C2" s="689"/>
      <c r="D2" s="608" t="s">
        <v>134</v>
      </c>
      <c r="E2" s="609">
        <f>L20</f>
        <v>0</v>
      </c>
      <c r="F2" s="884" t="str">
        <f>[1]Blank!$B$1</f>
        <v>Joe Bell</v>
      </c>
      <c r="G2" s="885"/>
      <c r="H2" s="885"/>
      <c r="I2" s="886"/>
      <c r="J2" s="38" t="s">
        <v>16</v>
      </c>
      <c r="K2" s="47">
        <f>H20</f>
        <v>6</v>
      </c>
      <c r="L2" s="690"/>
      <c r="M2" s="608" t="s">
        <v>134</v>
      </c>
      <c r="N2" s="609">
        <f>U20</f>
        <v>0</v>
      </c>
      <c r="O2" s="884" t="str">
        <f>[1]Blank!$B$2</f>
        <v>Dave Coates</v>
      </c>
      <c r="P2" s="885"/>
      <c r="Q2" s="885"/>
      <c r="R2" s="886"/>
      <c r="S2" s="38" t="s">
        <v>16</v>
      </c>
      <c r="T2" s="47">
        <f>Q20</f>
        <v>11</v>
      </c>
      <c r="U2" s="690"/>
      <c r="V2" s="608" t="s">
        <v>134</v>
      </c>
      <c r="W2" s="609">
        <f>AD20</f>
        <v>3</v>
      </c>
      <c r="X2" s="884" t="str">
        <f>[1]Blank!$B$3</f>
        <v>Andy Dodd</v>
      </c>
      <c r="Y2" s="885"/>
      <c r="Z2" s="885"/>
      <c r="AA2" s="886"/>
      <c r="AB2" s="38" t="s">
        <v>16</v>
      </c>
      <c r="AC2" s="47">
        <f>Z20</f>
        <v>11</v>
      </c>
      <c r="AD2" s="690"/>
      <c r="AE2" s="608" t="s">
        <v>134</v>
      </c>
      <c r="AF2" s="609">
        <f>AM20</f>
        <v>1</v>
      </c>
      <c r="AG2" s="884" t="str">
        <f>[1]Blank!$B$4</f>
        <v>Craig English</v>
      </c>
      <c r="AH2" s="885"/>
      <c r="AI2" s="885"/>
      <c r="AJ2" s="886"/>
      <c r="AK2" s="38" t="s">
        <v>16</v>
      </c>
      <c r="AL2" s="47">
        <f>AI20</f>
        <v>10</v>
      </c>
      <c r="AM2" s="690"/>
      <c r="AN2" s="633"/>
    </row>
    <row r="3" spans="1:40" s="42" customFormat="1" ht="18.7" customHeight="1" thickBot="1">
      <c r="A3" s="883"/>
      <c r="B3" s="533" t="s">
        <v>28</v>
      </c>
      <c r="C3" s="417"/>
      <c r="D3" s="421" t="s">
        <v>45</v>
      </c>
      <c r="E3" s="691" t="s">
        <v>30</v>
      </c>
      <c r="F3" s="423" t="s">
        <v>9</v>
      </c>
      <c r="G3" s="424" t="s">
        <v>10</v>
      </c>
      <c r="H3" s="425"/>
      <c r="I3" s="425" t="s">
        <v>34</v>
      </c>
      <c r="J3" s="425" t="s">
        <v>8</v>
      </c>
      <c r="K3" s="426" t="s">
        <v>11</v>
      </c>
      <c r="L3" s="692" t="s">
        <v>173</v>
      </c>
      <c r="M3" s="421" t="s">
        <v>45</v>
      </c>
      <c r="N3" s="422" t="s">
        <v>30</v>
      </c>
      <c r="O3" s="423" t="s">
        <v>9</v>
      </c>
      <c r="P3" s="424" t="s">
        <v>10</v>
      </c>
      <c r="Q3" s="425"/>
      <c r="R3" s="425" t="s">
        <v>34</v>
      </c>
      <c r="S3" s="425" t="s">
        <v>8</v>
      </c>
      <c r="T3" s="426" t="s">
        <v>11</v>
      </c>
      <c r="U3" s="692" t="s">
        <v>173</v>
      </c>
      <c r="V3" s="421" t="s">
        <v>45</v>
      </c>
      <c r="W3" s="422" t="s">
        <v>30</v>
      </c>
      <c r="X3" s="423" t="s">
        <v>9</v>
      </c>
      <c r="Y3" s="424" t="s">
        <v>10</v>
      </c>
      <c r="Z3" s="425"/>
      <c r="AA3" s="425" t="s">
        <v>34</v>
      </c>
      <c r="AB3" s="425" t="s">
        <v>8</v>
      </c>
      <c r="AC3" s="426" t="s">
        <v>11</v>
      </c>
      <c r="AD3" s="692" t="s">
        <v>173</v>
      </c>
      <c r="AE3" s="421" t="s">
        <v>45</v>
      </c>
      <c r="AF3" s="422" t="s">
        <v>30</v>
      </c>
      <c r="AG3" s="423" t="s">
        <v>9</v>
      </c>
      <c r="AH3" s="424" t="s">
        <v>10</v>
      </c>
      <c r="AI3" s="425"/>
      <c r="AJ3" s="425" t="s">
        <v>34</v>
      </c>
      <c r="AK3" s="425" t="s">
        <v>8</v>
      </c>
      <c r="AL3" s="426" t="s">
        <v>11</v>
      </c>
      <c r="AM3" s="692" t="s">
        <v>173</v>
      </c>
      <c r="AN3" s="633"/>
    </row>
    <row r="4" spans="1:40" s="42" customFormat="1" ht="21.1">
      <c r="A4" s="43">
        <v>1</v>
      </c>
      <c r="B4" s="48" t="str">
        <f>[1]Blank!$D$1</f>
        <v>Ravensworth</v>
      </c>
      <c r="C4" s="693"/>
      <c r="D4" s="375">
        <f>[3]R1!$C$6</f>
        <v>10.3</v>
      </c>
      <c r="E4" s="376">
        <f>ROUND(D4,0)</f>
        <v>10</v>
      </c>
      <c r="F4" s="308">
        <f>[4]C1!$L$35</f>
        <v>86</v>
      </c>
      <c r="G4" s="309">
        <f>[3]R1!$F$6</f>
        <v>29</v>
      </c>
      <c r="H4" s="309">
        <f>IF(G4&gt;0,1)</f>
        <v>1</v>
      </c>
      <c r="I4" s="316">
        <f t="shared" ref="I4:I19" si="0">G4</f>
        <v>29</v>
      </c>
      <c r="J4" s="309">
        <f>G4</f>
        <v>29</v>
      </c>
      <c r="K4" s="310">
        <f>[3]R1!$K$6</f>
        <v>0.4</v>
      </c>
      <c r="L4" s="694" t="b">
        <f>[3]R1!$P$6</f>
        <v>0</v>
      </c>
      <c r="M4" s="375">
        <f>[3]R1!$C$7</f>
        <v>21.5</v>
      </c>
      <c r="N4" s="376">
        <f>ROUND(M4,0)</f>
        <v>22</v>
      </c>
      <c r="O4" s="308">
        <f>[4]C1!$AC$35</f>
        <v>105</v>
      </c>
      <c r="P4" s="309">
        <f>[3]R1!$F$7</f>
        <v>22</v>
      </c>
      <c r="Q4" s="309">
        <f>IF(P4&gt;0,1)</f>
        <v>1</v>
      </c>
      <c r="R4" s="309">
        <f>P4</f>
        <v>22</v>
      </c>
      <c r="S4" s="309">
        <f>P4</f>
        <v>22</v>
      </c>
      <c r="T4" s="310">
        <f>[3]R1!$K$7</f>
        <v>1</v>
      </c>
      <c r="U4" s="694" t="b">
        <f>[3]R1!$P$7</f>
        <v>0</v>
      </c>
      <c r="V4" s="375">
        <f>[3]R1!$C$8</f>
        <v>8.5</v>
      </c>
      <c r="W4" s="376">
        <f>ROUND(V4,0)</f>
        <v>9</v>
      </c>
      <c r="X4" s="308">
        <f>[4]C1!$AT$35</f>
        <v>88</v>
      </c>
      <c r="Y4" s="309">
        <f>[3]R1!$F$8</f>
        <v>26</v>
      </c>
      <c r="Z4" s="309">
        <f>IF(Y4&gt;0,1)</f>
        <v>1</v>
      </c>
      <c r="AA4" s="309">
        <f>Y4</f>
        <v>26</v>
      </c>
      <c r="AB4" s="309">
        <f>Y4</f>
        <v>26</v>
      </c>
      <c r="AC4" s="310">
        <f>[3]R1!$K$8</f>
        <v>1</v>
      </c>
      <c r="AD4" s="694" t="b">
        <f>[3]R1!$P$8</f>
        <v>0</v>
      </c>
      <c r="AE4" s="375">
        <f>[3]R1!$C$9</f>
        <v>27</v>
      </c>
      <c r="AF4" s="376">
        <f>ROUND(AE4,0)</f>
        <v>27</v>
      </c>
      <c r="AG4" s="308">
        <f>[4]C1!$BK$35</f>
        <v>102</v>
      </c>
      <c r="AH4" s="309">
        <f>[3]R1!$F$9</f>
        <v>30</v>
      </c>
      <c r="AI4" s="309">
        <f>IF(AH4&gt;0,1)</f>
        <v>1</v>
      </c>
      <c r="AJ4" s="309">
        <f>AH4</f>
        <v>30</v>
      </c>
      <c r="AK4" s="309">
        <f>AH4</f>
        <v>30</v>
      </c>
      <c r="AL4" s="310">
        <f>[3]R1!$K$9</f>
        <v>0.2</v>
      </c>
      <c r="AM4" s="694" t="b">
        <f>[3]R1!$P$9</f>
        <v>0</v>
      </c>
      <c r="AN4" s="633"/>
    </row>
    <row r="5" spans="1:40" s="42" customFormat="1" ht="21.1">
      <c r="A5" s="44">
        <v>2</v>
      </c>
      <c r="B5" s="49" t="str">
        <f>[1]Blank!$D$2</f>
        <v>Newbiggin</v>
      </c>
      <c r="C5" s="693"/>
      <c r="D5" s="377">
        <f>[3]R2!$C$6</f>
        <v>10.700000000000001</v>
      </c>
      <c r="E5" s="378">
        <f>ROUND(D5,0)</f>
        <v>11</v>
      </c>
      <c r="F5" s="638">
        <f>[4]C2!$L$35</f>
        <v>80</v>
      </c>
      <c r="G5" s="316">
        <f>[3]R2!$F$6</f>
        <v>39</v>
      </c>
      <c r="H5" s="316">
        <f>IF(G5&gt;0,1)</f>
        <v>1</v>
      </c>
      <c r="I5" s="316">
        <f t="shared" si="0"/>
        <v>39</v>
      </c>
      <c r="J5" s="311">
        <f>J4+G5</f>
        <v>68</v>
      </c>
      <c r="K5" s="385">
        <f>[3]R2!$K$6</f>
        <v>-0.89999999999999991</v>
      </c>
      <c r="L5" s="694" t="b">
        <f>[3]R2!$P$6</f>
        <v>0</v>
      </c>
      <c r="M5" s="377">
        <f>[3]R2!$C$7</f>
        <v>22.5</v>
      </c>
      <c r="N5" s="378">
        <f>ROUND(M5,0)</f>
        <v>23</v>
      </c>
      <c r="O5" s="638">
        <f>[4]C2!$AC$35</f>
        <v>107</v>
      </c>
      <c r="P5" s="316">
        <f>[3]R2!$F$7</f>
        <v>24</v>
      </c>
      <c r="Q5" s="316">
        <f>IF(P5&gt;0,1)</f>
        <v>1</v>
      </c>
      <c r="R5" s="316">
        <f>P5</f>
        <v>24</v>
      </c>
      <c r="S5" s="311">
        <f>S4+P5</f>
        <v>46</v>
      </c>
      <c r="T5" s="385">
        <f>[3]R2!$K$7</f>
        <v>1</v>
      </c>
      <c r="U5" s="694" t="b">
        <f>[3]R2!$P$7</f>
        <v>0</v>
      </c>
      <c r="V5" s="377">
        <f>[3]R2!$C$8</f>
        <v>9.5</v>
      </c>
      <c r="W5" s="378">
        <f>ROUND(V5,0)</f>
        <v>10</v>
      </c>
      <c r="X5" s="638">
        <f>[4]C2!$AT$35</f>
        <v>78</v>
      </c>
      <c r="Y5" s="650">
        <f>[3]R2!$F$8</f>
        <v>45</v>
      </c>
      <c r="Z5" s="316">
        <f>IF(Y5&gt;0,1)</f>
        <v>1</v>
      </c>
      <c r="AA5" s="316">
        <f>Y5</f>
        <v>45</v>
      </c>
      <c r="AB5" s="311">
        <f>AB4+Y5</f>
        <v>71</v>
      </c>
      <c r="AC5" s="385">
        <f>[3]R2!$K$8</f>
        <v>-3.2</v>
      </c>
      <c r="AD5" s="694">
        <f>[3]R2!$P$8</f>
        <v>1</v>
      </c>
      <c r="AE5" s="377">
        <f>[3]R2!$C$9</f>
        <v>27.2</v>
      </c>
      <c r="AF5" s="378">
        <f>ROUND(AE5,0)</f>
        <v>27</v>
      </c>
      <c r="AG5" s="638" t="s">
        <v>130</v>
      </c>
      <c r="AH5" s="316">
        <f>[3]R2!$F$9</f>
        <v>0</v>
      </c>
      <c r="AI5" s="316" t="b">
        <f>IF(AH5&gt;0,1)</f>
        <v>0</v>
      </c>
      <c r="AJ5" s="316" t="s">
        <v>153</v>
      </c>
      <c r="AK5" s="311">
        <f>AK4+AH5</f>
        <v>30</v>
      </c>
      <c r="AL5" s="385">
        <f>[3]R2!$K$9</f>
        <v>0</v>
      </c>
      <c r="AM5" s="694" t="b">
        <f>[3]R2!$P$9</f>
        <v>0</v>
      </c>
      <c r="AN5" s="633"/>
    </row>
    <row r="6" spans="1:40" s="42" customFormat="1" ht="21.1">
      <c r="A6" s="44">
        <v>3</v>
      </c>
      <c r="B6" s="50" t="str">
        <f>[1]Blank!$D$3</f>
        <v>Woodham</v>
      </c>
      <c r="C6" s="693"/>
      <c r="D6" s="377">
        <f>[3]R3!$C$6</f>
        <v>9.8000000000000007</v>
      </c>
      <c r="E6" s="378">
        <f t="shared" ref="E6:E19" si="1">ROUND(D6,0)</f>
        <v>10</v>
      </c>
      <c r="F6" s="638" t="s">
        <v>130</v>
      </c>
      <c r="G6" s="316">
        <f>[3]R3!$F$6</f>
        <v>0</v>
      </c>
      <c r="H6" s="316" t="b">
        <f>IF(G6&gt;0,1)</f>
        <v>0</v>
      </c>
      <c r="I6" s="316" t="s">
        <v>153</v>
      </c>
      <c r="J6" s="311">
        <f t="shared" ref="J6:J13" si="2">J5+G6</f>
        <v>68</v>
      </c>
      <c r="K6" s="385">
        <f>[3]R3!$K$6</f>
        <v>0</v>
      </c>
      <c r="L6" s="694" t="b">
        <f>[3]R3!$P$6</f>
        <v>0</v>
      </c>
      <c r="M6" s="377">
        <f>[3]R3!$C$7</f>
        <v>23.5</v>
      </c>
      <c r="N6" s="378">
        <f t="shared" ref="N6:N19" si="3">ROUND(M6,0)</f>
        <v>24</v>
      </c>
      <c r="O6" s="638" t="s">
        <v>130</v>
      </c>
      <c r="P6" s="316">
        <f>[3]R3!$F$7</f>
        <v>0</v>
      </c>
      <c r="Q6" s="316" t="b">
        <f>IF(P6&gt;0,1)</f>
        <v>0</v>
      </c>
      <c r="R6" s="316" t="s">
        <v>153</v>
      </c>
      <c r="S6" s="311">
        <f t="shared" ref="S6:S13" si="4">S5+P6</f>
        <v>46</v>
      </c>
      <c r="T6" s="385">
        <f>[3]R3!$K$7</f>
        <v>0</v>
      </c>
      <c r="U6" s="694" t="b">
        <f>[3]R3!$P$7</f>
        <v>0</v>
      </c>
      <c r="V6" s="377">
        <f>[3]R3!$C$8</f>
        <v>6.3</v>
      </c>
      <c r="W6" s="378">
        <f t="shared" ref="W6:W19" si="5">ROUND(V6,0)</f>
        <v>6</v>
      </c>
      <c r="X6" s="638">
        <f>[4]C3!$AT$35</f>
        <v>76</v>
      </c>
      <c r="Y6" s="650">
        <f>[3]R3!$F$8</f>
        <v>44</v>
      </c>
      <c r="Z6" s="316">
        <f>IF(Y6&gt;0,1)</f>
        <v>1</v>
      </c>
      <c r="AA6" s="316">
        <f t="shared" ref="AA6:AA19" si="6">Y6</f>
        <v>44</v>
      </c>
      <c r="AB6" s="435">
        <f t="shared" ref="AB6:AB13" si="7">AB5+Y6</f>
        <v>115</v>
      </c>
      <c r="AC6" s="385">
        <f>[3]R3!$K$8</f>
        <v>-1.3</v>
      </c>
      <c r="AD6" s="694">
        <f>[3]R3!$P$8</f>
        <v>1</v>
      </c>
      <c r="AE6" s="377">
        <f>[3]R3!$C$9</f>
        <v>27.2</v>
      </c>
      <c r="AF6" s="378">
        <f t="shared" ref="AF6:AF19" si="8">ROUND(AE6,0)</f>
        <v>27</v>
      </c>
      <c r="AG6" s="638">
        <f>[4]C3!$BK$35</f>
        <v>108</v>
      </c>
      <c r="AH6" s="316">
        <f>[3]R3!$F$9</f>
        <v>29</v>
      </c>
      <c r="AI6" s="316">
        <f>IF(AH6&gt;0,1)</f>
        <v>1</v>
      </c>
      <c r="AJ6" s="316">
        <f t="shared" ref="AJ6:AJ14" si="9">AH6</f>
        <v>29</v>
      </c>
      <c r="AK6" s="311">
        <f t="shared" ref="AK6:AK13" si="10">AK5+AH6</f>
        <v>59</v>
      </c>
      <c r="AL6" s="385">
        <f>[3]R3!$K$9</f>
        <v>0.4</v>
      </c>
      <c r="AM6" s="694" t="b">
        <f>[3]R3!$P$9</f>
        <v>0</v>
      </c>
      <c r="AN6" s="633"/>
    </row>
    <row r="7" spans="1:40" s="42" customFormat="1" ht="21.1">
      <c r="A7" s="44">
        <v>4</v>
      </c>
      <c r="B7" s="49" t="str">
        <f>[1]Blank!$D$4</f>
        <v>Tynemouth</v>
      </c>
      <c r="C7" s="693"/>
      <c r="D7" s="377">
        <f>[3]R4!$C$6</f>
        <v>9.8000000000000007</v>
      </c>
      <c r="E7" s="378">
        <f t="shared" si="1"/>
        <v>10</v>
      </c>
      <c r="F7" s="638" t="s">
        <v>130</v>
      </c>
      <c r="G7" s="316">
        <f>[3]R4!$F$6</f>
        <v>0</v>
      </c>
      <c r="H7" s="316" t="b">
        <f>IF(G7&gt;0,1)</f>
        <v>0</v>
      </c>
      <c r="I7" s="670" t="s">
        <v>153</v>
      </c>
      <c r="J7" s="311">
        <f t="shared" si="2"/>
        <v>68</v>
      </c>
      <c r="K7" s="385">
        <f>[3]R4!$K$6</f>
        <v>0</v>
      </c>
      <c r="L7" s="694" t="b">
        <f>[3]R4!$P$6</f>
        <v>0</v>
      </c>
      <c r="M7" s="377">
        <f>[3]R4!$C$7</f>
        <v>23.5</v>
      </c>
      <c r="N7" s="378">
        <f t="shared" si="3"/>
        <v>24</v>
      </c>
      <c r="O7" s="638">
        <f>[4]C4!$AC$35</f>
        <v>101</v>
      </c>
      <c r="P7" s="316">
        <f>[3]R4!$F$7</f>
        <v>29</v>
      </c>
      <c r="Q7" s="316">
        <f>IF(P7&gt;0,1)</f>
        <v>1</v>
      </c>
      <c r="R7" s="316">
        <f t="shared" ref="R7:R19" si="11">P7</f>
        <v>29</v>
      </c>
      <c r="S7" s="311">
        <f t="shared" si="4"/>
        <v>75</v>
      </c>
      <c r="T7" s="385">
        <f>[3]R4!$K$7</f>
        <v>0.4</v>
      </c>
      <c r="U7" s="694" t="b">
        <f>[3]R4!$P$7</f>
        <v>0</v>
      </c>
      <c r="V7" s="377">
        <f>[3]R4!$C$8</f>
        <v>5</v>
      </c>
      <c r="W7" s="378">
        <f t="shared" si="5"/>
        <v>5</v>
      </c>
      <c r="X7" s="638">
        <f>[4]C4!$AT$35</f>
        <v>77</v>
      </c>
      <c r="Y7" s="316">
        <f>[3]R4!$F$8</f>
        <v>34</v>
      </c>
      <c r="Z7" s="316">
        <f>IF(Y7&gt;0,1)</f>
        <v>1</v>
      </c>
      <c r="AA7" s="316">
        <f t="shared" si="6"/>
        <v>34</v>
      </c>
      <c r="AB7" s="435">
        <f t="shared" si="7"/>
        <v>149</v>
      </c>
      <c r="AC7" s="385">
        <f>[3]R4!$K$8</f>
        <v>0</v>
      </c>
      <c r="AD7" s="694" t="b">
        <f>[3]R4!$P$8</f>
        <v>0</v>
      </c>
      <c r="AE7" s="377">
        <f>[3]R4!$C$9</f>
        <v>27.599999999999998</v>
      </c>
      <c r="AF7" s="378">
        <f t="shared" si="8"/>
        <v>28</v>
      </c>
      <c r="AG7" s="638">
        <f>[4]C4!$BK$35</f>
        <v>97</v>
      </c>
      <c r="AH7" s="650">
        <f>[3]R4!$F$9</f>
        <v>42</v>
      </c>
      <c r="AI7" s="316">
        <f>IF(AH7&gt;0,1)</f>
        <v>1</v>
      </c>
      <c r="AJ7" s="316">
        <f t="shared" si="9"/>
        <v>42</v>
      </c>
      <c r="AK7" s="311">
        <f t="shared" si="10"/>
        <v>101</v>
      </c>
      <c r="AL7" s="385">
        <f>[3]R4!$K$9</f>
        <v>-3.5</v>
      </c>
      <c r="AM7" s="694">
        <f>[3]R4!$P$9</f>
        <v>1</v>
      </c>
      <c r="AN7" s="633"/>
    </row>
    <row r="8" spans="1:40" s="42" customFormat="1" ht="21.1">
      <c r="A8" s="44">
        <v>5</v>
      </c>
      <c r="B8" s="50" t="str">
        <f>[1]Blank!$D$5</f>
        <v>South Leeds</v>
      </c>
      <c r="C8" s="693"/>
      <c r="D8" s="377">
        <f>[3]R5!$C$6</f>
        <v>9.8000000000000007</v>
      </c>
      <c r="E8" s="378">
        <f t="shared" si="1"/>
        <v>10</v>
      </c>
      <c r="F8" s="638">
        <f>[4]C5!$L$35</f>
        <v>85</v>
      </c>
      <c r="G8" s="316">
        <f>[3]R5!$F$6</f>
        <v>31</v>
      </c>
      <c r="H8" s="316">
        <f>IF(G8&gt;0,1)</f>
        <v>1</v>
      </c>
      <c r="I8" s="316">
        <f t="shared" si="0"/>
        <v>31</v>
      </c>
      <c r="J8" s="311">
        <f t="shared" si="2"/>
        <v>99</v>
      </c>
      <c r="K8" s="385">
        <f>[3]R5!$K$6</f>
        <v>0</v>
      </c>
      <c r="L8" s="694" t="b">
        <f>[3]R5!$P$6</f>
        <v>0</v>
      </c>
      <c r="M8" s="377">
        <f>[3]R5!$C$7</f>
        <v>23.9</v>
      </c>
      <c r="N8" s="378">
        <f t="shared" si="3"/>
        <v>24</v>
      </c>
      <c r="O8" s="638">
        <f>[4]C5!$AC$35</f>
        <v>115</v>
      </c>
      <c r="P8" s="316">
        <f>[3]R5!$F$7</f>
        <v>15</v>
      </c>
      <c r="Q8" s="316">
        <f>IF(P8&gt;0,1)</f>
        <v>1</v>
      </c>
      <c r="R8" s="670" t="s">
        <v>153</v>
      </c>
      <c r="S8" s="311">
        <f t="shared" si="4"/>
        <v>90</v>
      </c>
      <c r="T8" s="385">
        <f>[3]R5!$K$7</f>
        <v>1</v>
      </c>
      <c r="U8" s="694" t="b">
        <f>[3]R5!$P$7</f>
        <v>0</v>
      </c>
      <c r="V8" s="377">
        <f>[3]R5!$C$8</f>
        <v>5</v>
      </c>
      <c r="W8" s="378">
        <f t="shared" si="5"/>
        <v>5</v>
      </c>
      <c r="X8" s="638" t="s">
        <v>130</v>
      </c>
      <c r="Y8" s="316">
        <f>[3]R5!$F$8</f>
        <v>0</v>
      </c>
      <c r="Z8" s="316" t="b">
        <f>IF(Y8&gt;0,1)</f>
        <v>0</v>
      </c>
      <c r="AA8" s="316" t="s">
        <v>153</v>
      </c>
      <c r="AB8" s="311">
        <f t="shared" si="7"/>
        <v>149</v>
      </c>
      <c r="AC8" s="385">
        <f>[3]R5!$K$8</f>
        <v>0</v>
      </c>
      <c r="AD8" s="694" t="b">
        <f>[3]R5!$P$8</f>
        <v>0</v>
      </c>
      <c r="AE8" s="377">
        <f>[3]R5!$C$9</f>
        <v>24.099999999999998</v>
      </c>
      <c r="AF8" s="378">
        <f t="shared" si="8"/>
        <v>24</v>
      </c>
      <c r="AG8" s="638">
        <f>[4]C5!$BK$35</f>
        <v>99</v>
      </c>
      <c r="AH8" s="316">
        <f>[3]R5!$F$9</f>
        <v>30</v>
      </c>
      <c r="AI8" s="316">
        <f>IF(AH8&gt;0,1)</f>
        <v>1</v>
      </c>
      <c r="AJ8" s="316">
        <f t="shared" si="9"/>
        <v>30</v>
      </c>
      <c r="AK8" s="311">
        <f t="shared" si="10"/>
        <v>131</v>
      </c>
      <c r="AL8" s="385">
        <f>[3]R5!$K$9</f>
        <v>0.2</v>
      </c>
      <c r="AM8" s="694" t="b">
        <f>[3]R5!$P$9</f>
        <v>0</v>
      </c>
      <c r="AN8" s="633"/>
    </row>
    <row r="9" spans="1:40" s="42" customFormat="1" ht="21.1">
      <c r="A9" s="44">
        <v>6</v>
      </c>
      <c r="B9" s="51" t="str">
        <f>[1]Blank!$D$6</f>
        <v>Woodhall Hills</v>
      </c>
      <c r="C9" s="693"/>
      <c r="D9" s="377">
        <f>[3]R6!$C$6</f>
        <v>9.8000000000000007</v>
      </c>
      <c r="E9" s="378">
        <f t="shared" si="1"/>
        <v>10</v>
      </c>
      <c r="F9" s="638">
        <f>[4]C6!$L$35</f>
        <v>85</v>
      </c>
      <c r="G9" s="316">
        <f>[3]R6!$F$6</f>
        <v>32</v>
      </c>
      <c r="H9" s="316">
        <f t="shared" ref="H9:H19" si="12">IF(G9&gt;0,1)</f>
        <v>1</v>
      </c>
      <c r="I9" s="316">
        <f t="shared" si="0"/>
        <v>32</v>
      </c>
      <c r="J9" s="311">
        <f t="shared" si="2"/>
        <v>131</v>
      </c>
      <c r="K9" s="385">
        <f>[3]R6!$K$6</f>
        <v>0</v>
      </c>
      <c r="L9" s="694" t="b">
        <f>[3]R6!$P$6</f>
        <v>0</v>
      </c>
      <c r="M9" s="377">
        <f>[3]R6!$C$7</f>
        <v>24.9</v>
      </c>
      <c r="N9" s="378">
        <f t="shared" si="3"/>
        <v>25</v>
      </c>
      <c r="O9" s="638">
        <f>[4]C6!$AC$35</f>
        <v>104</v>
      </c>
      <c r="P9" s="316">
        <f>[3]R6!$F$7</f>
        <v>28</v>
      </c>
      <c r="Q9" s="316">
        <f t="shared" ref="Q9:Q19" si="13">IF(P9&gt;0,1)</f>
        <v>1</v>
      </c>
      <c r="R9" s="316">
        <f t="shared" si="11"/>
        <v>28</v>
      </c>
      <c r="S9" s="311">
        <f t="shared" si="4"/>
        <v>118</v>
      </c>
      <c r="T9" s="385">
        <f>[3]R6!$K$7</f>
        <v>0.60000000000000009</v>
      </c>
      <c r="U9" s="694" t="b">
        <f>[3]R6!$P$7</f>
        <v>0</v>
      </c>
      <c r="V9" s="377">
        <f>[3]R6!$C$8</f>
        <v>5</v>
      </c>
      <c r="W9" s="378">
        <f t="shared" si="5"/>
        <v>5</v>
      </c>
      <c r="X9" s="638" t="s">
        <v>130</v>
      </c>
      <c r="Y9" s="316">
        <f>[3]R6!$F$8</f>
        <v>0</v>
      </c>
      <c r="Z9" s="316" t="b">
        <f t="shared" ref="Z9:Z19" si="14">IF(Y9&gt;0,1)</f>
        <v>0</v>
      </c>
      <c r="AA9" s="670" t="s">
        <v>153</v>
      </c>
      <c r="AB9" s="311">
        <f t="shared" si="7"/>
        <v>149</v>
      </c>
      <c r="AC9" s="385">
        <f>[3]R6!$K$8</f>
        <v>0</v>
      </c>
      <c r="AD9" s="694" t="b">
        <f>[3]R6!$P$8</f>
        <v>0</v>
      </c>
      <c r="AE9" s="377">
        <f>[3]R6!$C$9</f>
        <v>24.299999999999997</v>
      </c>
      <c r="AF9" s="378">
        <f t="shared" si="8"/>
        <v>24</v>
      </c>
      <c r="AG9" s="638">
        <f>[4]C6!$BK$35</f>
        <v>105</v>
      </c>
      <c r="AH9" s="316">
        <f>[3]R6!$F$9</f>
        <v>26</v>
      </c>
      <c r="AI9" s="316">
        <f t="shared" ref="AI9:AI19" si="15">IF(AH9&gt;0,1)</f>
        <v>1</v>
      </c>
      <c r="AJ9" s="316">
        <f t="shared" si="9"/>
        <v>26</v>
      </c>
      <c r="AK9" s="311">
        <f t="shared" si="10"/>
        <v>157</v>
      </c>
      <c r="AL9" s="385">
        <f>[3]R6!$K$9</f>
        <v>1</v>
      </c>
      <c r="AM9" s="694" t="b">
        <f>[3]R6!$P$9</f>
        <v>0</v>
      </c>
      <c r="AN9" s="633"/>
    </row>
    <row r="10" spans="1:40" s="42" customFormat="1" ht="21.1">
      <c r="A10" s="44">
        <v>7</v>
      </c>
      <c r="B10" s="50" t="str">
        <f>[1]Blank!$D$7</f>
        <v>Tyneside</v>
      </c>
      <c r="C10" s="693"/>
      <c r="D10" s="377">
        <f>[3]R7!$C$6</f>
        <v>9.8000000000000007</v>
      </c>
      <c r="E10" s="378">
        <f t="shared" si="1"/>
        <v>10</v>
      </c>
      <c r="F10" s="638">
        <f>[4]C7!$L$35</f>
        <v>81</v>
      </c>
      <c r="G10" s="316">
        <f>[3]R7!$F$6</f>
        <v>35</v>
      </c>
      <c r="H10" s="316">
        <f t="shared" si="12"/>
        <v>1</v>
      </c>
      <c r="I10" s="316">
        <f t="shared" si="0"/>
        <v>35</v>
      </c>
      <c r="J10" s="311">
        <f t="shared" si="2"/>
        <v>166</v>
      </c>
      <c r="K10" s="385">
        <f>[3]R7!$K$6</f>
        <v>0</v>
      </c>
      <c r="L10" s="694" t="b">
        <f>[3]R7!$P$6</f>
        <v>0</v>
      </c>
      <c r="M10" s="377">
        <f>[3]R7!$C$7</f>
        <v>25.5</v>
      </c>
      <c r="N10" s="378">
        <f t="shared" si="3"/>
        <v>26</v>
      </c>
      <c r="O10" s="638">
        <f>[4]C7!$AC$35</f>
        <v>95</v>
      </c>
      <c r="P10" s="695">
        <f>[3]R7!$F$7</f>
        <v>42</v>
      </c>
      <c r="Q10" s="316">
        <f t="shared" si="13"/>
        <v>1</v>
      </c>
      <c r="R10" s="316">
        <f t="shared" si="11"/>
        <v>42</v>
      </c>
      <c r="S10" s="311">
        <f t="shared" si="4"/>
        <v>160</v>
      </c>
      <c r="T10" s="385">
        <f>[3]R7!$K$7</f>
        <v>-3.5</v>
      </c>
      <c r="U10" s="694" t="b">
        <f>[3]R7!$P$7</f>
        <v>0</v>
      </c>
      <c r="V10" s="377">
        <f>[3]R7!$C$8</f>
        <v>5</v>
      </c>
      <c r="W10" s="378">
        <f t="shared" si="5"/>
        <v>5</v>
      </c>
      <c r="X10" s="638">
        <f>[4]C7!$AT$35</f>
        <v>80</v>
      </c>
      <c r="Y10" s="316">
        <f>[3]R7!$F$8</f>
        <v>31</v>
      </c>
      <c r="Z10" s="316">
        <f t="shared" si="14"/>
        <v>1</v>
      </c>
      <c r="AA10" s="316">
        <f t="shared" si="6"/>
        <v>31</v>
      </c>
      <c r="AB10" s="311">
        <f t="shared" si="7"/>
        <v>180</v>
      </c>
      <c r="AC10" s="385">
        <f>[3]R7!$K$8</f>
        <v>0</v>
      </c>
      <c r="AD10" s="694" t="b">
        <f>[3]R7!$P$8</f>
        <v>0</v>
      </c>
      <c r="AE10" s="377">
        <f>[3]R7!$C$9</f>
        <v>25.299999999999997</v>
      </c>
      <c r="AF10" s="378">
        <f t="shared" si="8"/>
        <v>25</v>
      </c>
      <c r="AG10" s="638">
        <f>[4]C7!$BK$35</f>
        <v>98</v>
      </c>
      <c r="AH10" s="316">
        <f>[3]R7!$F$9</f>
        <v>33</v>
      </c>
      <c r="AI10" s="316">
        <f t="shared" si="15"/>
        <v>1</v>
      </c>
      <c r="AJ10" s="316">
        <f t="shared" si="9"/>
        <v>33</v>
      </c>
      <c r="AK10" s="311">
        <f t="shared" si="10"/>
        <v>190</v>
      </c>
      <c r="AL10" s="385">
        <f>[3]R7!$K$9</f>
        <v>0</v>
      </c>
      <c r="AM10" s="694" t="b">
        <f>[3]R7!$P$9</f>
        <v>0</v>
      </c>
      <c r="AN10" s="633"/>
    </row>
    <row r="11" spans="1:40" s="42" customFormat="1" ht="21.1">
      <c r="A11" s="44">
        <v>8</v>
      </c>
      <c r="B11" s="51" t="str">
        <f>[1]Blank!$D$8</f>
        <v>Houghton</v>
      </c>
      <c r="C11" s="693"/>
      <c r="D11" s="377">
        <f>[3]R8!$C$6</f>
        <v>9.8000000000000007</v>
      </c>
      <c r="E11" s="378">
        <f t="shared" si="1"/>
        <v>10</v>
      </c>
      <c r="F11" s="638">
        <f>[4]C8!$L$35</f>
        <v>83</v>
      </c>
      <c r="G11" s="316">
        <f>[3]R8!$F$6</f>
        <v>35</v>
      </c>
      <c r="H11" s="316">
        <f t="shared" si="12"/>
        <v>1</v>
      </c>
      <c r="I11" s="316">
        <f t="shared" si="0"/>
        <v>35</v>
      </c>
      <c r="J11" s="311">
        <f t="shared" si="2"/>
        <v>201</v>
      </c>
      <c r="K11" s="385">
        <f>[3]R8!$K$6</f>
        <v>0</v>
      </c>
      <c r="L11" s="694" t="b">
        <f>[3]R8!$P$6</f>
        <v>0</v>
      </c>
      <c r="M11" s="377">
        <f>[3]R8!$C$7</f>
        <v>22</v>
      </c>
      <c r="N11" s="378">
        <f t="shared" si="3"/>
        <v>22</v>
      </c>
      <c r="O11" s="638" t="s">
        <v>130</v>
      </c>
      <c r="P11" s="316">
        <f>[3]R8!$F$7</f>
        <v>0</v>
      </c>
      <c r="Q11" s="316" t="b">
        <f t="shared" si="13"/>
        <v>0</v>
      </c>
      <c r="R11" s="670" t="s">
        <v>153</v>
      </c>
      <c r="S11" s="311">
        <f t="shared" si="4"/>
        <v>160</v>
      </c>
      <c r="T11" s="385">
        <f>[3]R8!$K$7</f>
        <v>0</v>
      </c>
      <c r="U11" s="694" t="b">
        <f>[3]R8!$P$7</f>
        <v>0</v>
      </c>
      <c r="V11" s="377">
        <f>[3]R8!$C$8</f>
        <v>5</v>
      </c>
      <c r="W11" s="378">
        <f t="shared" si="5"/>
        <v>5</v>
      </c>
      <c r="X11" s="638">
        <f>[4]C8!$AT$35</f>
        <v>84</v>
      </c>
      <c r="Y11" s="316">
        <f>[3]R8!$F$8</f>
        <v>29</v>
      </c>
      <c r="Z11" s="316">
        <f t="shared" si="14"/>
        <v>1</v>
      </c>
      <c r="AA11" s="316">
        <f t="shared" si="6"/>
        <v>29</v>
      </c>
      <c r="AB11" s="311">
        <f t="shared" si="7"/>
        <v>209</v>
      </c>
      <c r="AC11" s="385">
        <f>[3]R8!$K$8</f>
        <v>0.4</v>
      </c>
      <c r="AD11" s="694" t="b">
        <f>[3]R8!$P$8</f>
        <v>0</v>
      </c>
      <c r="AE11" s="377">
        <f>[3]R8!$C$9</f>
        <v>25.299999999999997</v>
      </c>
      <c r="AF11" s="378">
        <f t="shared" si="8"/>
        <v>25</v>
      </c>
      <c r="AG11" s="638">
        <f>[4]C8!$BK$35</f>
        <v>93</v>
      </c>
      <c r="AH11" s="316">
        <f>[3]R8!$F$9</f>
        <v>40</v>
      </c>
      <c r="AI11" s="316">
        <f t="shared" si="15"/>
        <v>1</v>
      </c>
      <c r="AJ11" s="316">
        <f t="shared" si="9"/>
        <v>40</v>
      </c>
      <c r="AK11" s="311">
        <f t="shared" si="10"/>
        <v>230</v>
      </c>
      <c r="AL11" s="385">
        <f>[3]R8!$K$9</f>
        <v>-2</v>
      </c>
      <c r="AM11" s="694" t="b">
        <f>[3]R8!$P$9</f>
        <v>0</v>
      </c>
      <c r="AN11" s="633"/>
    </row>
    <row r="12" spans="1:40" s="42" customFormat="1" ht="21.1">
      <c r="A12" s="44">
        <v>9</v>
      </c>
      <c r="B12" s="50" t="str">
        <f>[1]Blank!$D$9</f>
        <v>Blyth</v>
      </c>
      <c r="C12" s="693"/>
      <c r="D12" s="377">
        <f>[3]R9!$C$6</f>
        <v>9.8000000000000007</v>
      </c>
      <c r="E12" s="378">
        <f t="shared" si="1"/>
        <v>10</v>
      </c>
      <c r="F12" s="638" t="s">
        <v>130</v>
      </c>
      <c r="G12" s="316">
        <f>[3]R9!$F$6</f>
        <v>0</v>
      </c>
      <c r="H12" s="316" t="b">
        <f t="shared" si="12"/>
        <v>0</v>
      </c>
      <c r="I12" s="670" t="s">
        <v>153</v>
      </c>
      <c r="J12" s="311">
        <f t="shared" si="2"/>
        <v>201</v>
      </c>
      <c r="K12" s="385">
        <f>[3]R9!$K$6</f>
        <v>0</v>
      </c>
      <c r="L12" s="694" t="b">
        <f>[3]R9!$P$6</f>
        <v>0</v>
      </c>
      <c r="M12" s="377">
        <f>[3]R9!$C$7</f>
        <v>22</v>
      </c>
      <c r="N12" s="378">
        <f t="shared" si="3"/>
        <v>22</v>
      </c>
      <c r="O12" s="638">
        <f>[4]C9!$AC$35</f>
        <v>102</v>
      </c>
      <c r="P12" s="316">
        <f>[3]R9!$F$7</f>
        <v>28</v>
      </c>
      <c r="Q12" s="316">
        <f t="shared" si="13"/>
        <v>1</v>
      </c>
      <c r="R12" s="316">
        <f t="shared" si="11"/>
        <v>28</v>
      </c>
      <c r="S12" s="311">
        <f t="shared" si="4"/>
        <v>188</v>
      </c>
      <c r="T12" s="385">
        <f>[3]R9!$K$7</f>
        <v>0.60000000000000009</v>
      </c>
      <c r="U12" s="694" t="b">
        <f>[3]R9!$P$7</f>
        <v>0</v>
      </c>
      <c r="V12" s="377">
        <f>[3]R9!$C$8</f>
        <v>5.4</v>
      </c>
      <c r="W12" s="378">
        <f t="shared" si="5"/>
        <v>5</v>
      </c>
      <c r="X12" s="638">
        <f>[4]C9!$AT$35</f>
        <v>86</v>
      </c>
      <c r="Y12" s="316">
        <f>[3]R9!$F$8</f>
        <v>28</v>
      </c>
      <c r="Z12" s="316">
        <f t="shared" si="14"/>
        <v>1</v>
      </c>
      <c r="AA12" s="316">
        <f t="shared" si="6"/>
        <v>28</v>
      </c>
      <c r="AB12" s="311">
        <f t="shared" si="7"/>
        <v>237</v>
      </c>
      <c r="AC12" s="385">
        <f>[3]R9!$K$8</f>
        <v>0.60000000000000009</v>
      </c>
      <c r="AD12" s="694" t="b">
        <f>[3]R9!$P$8</f>
        <v>0</v>
      </c>
      <c r="AE12" s="377">
        <f>[3]R9!$C$9</f>
        <v>23.299999999999997</v>
      </c>
      <c r="AF12" s="378">
        <f t="shared" si="8"/>
        <v>23</v>
      </c>
      <c r="AG12" s="638">
        <f>[4]C9!$BK$35</f>
        <v>111</v>
      </c>
      <c r="AH12" s="316">
        <f>[3]R9!$F$9</f>
        <v>20</v>
      </c>
      <c r="AI12" s="316">
        <f t="shared" si="15"/>
        <v>1</v>
      </c>
      <c r="AJ12" s="316">
        <f t="shared" si="9"/>
        <v>20</v>
      </c>
      <c r="AK12" s="311">
        <f t="shared" si="10"/>
        <v>250</v>
      </c>
      <c r="AL12" s="385">
        <f>[3]R9!$K$9</f>
        <v>1</v>
      </c>
      <c r="AM12" s="694" t="b">
        <f>[3]R9!$P$9</f>
        <v>0</v>
      </c>
      <c r="AN12" s="633"/>
    </row>
    <row r="13" spans="1:40" s="42" customFormat="1" ht="21.75" thickBot="1">
      <c r="A13" s="45">
        <v>10</v>
      </c>
      <c r="B13" s="52" t="str">
        <f>[1]Blank!$D$10</f>
        <v>Whickham</v>
      </c>
      <c r="C13" s="693"/>
      <c r="D13" s="377">
        <f>[3]R10!$C$6</f>
        <v>9.8000000000000007</v>
      </c>
      <c r="E13" s="378">
        <f t="shared" si="1"/>
        <v>10</v>
      </c>
      <c r="F13" s="638" t="s">
        <v>130</v>
      </c>
      <c r="G13" s="316">
        <f>[3]R10!$F$6</f>
        <v>0</v>
      </c>
      <c r="H13" s="316" t="b">
        <f t="shared" si="12"/>
        <v>0</v>
      </c>
      <c r="I13" s="670" t="s">
        <v>153</v>
      </c>
      <c r="J13" s="311">
        <f t="shared" si="2"/>
        <v>201</v>
      </c>
      <c r="K13" s="385">
        <f>[3]R10!$K$6</f>
        <v>0</v>
      </c>
      <c r="L13" s="694" t="b">
        <f>[3]R10!$P$6</f>
        <v>0</v>
      </c>
      <c r="M13" s="377">
        <f>[3]R10!$C$7</f>
        <v>22.6</v>
      </c>
      <c r="N13" s="378">
        <f t="shared" si="3"/>
        <v>23</v>
      </c>
      <c r="O13" s="638">
        <f>[4]C10!$AC$35</f>
        <v>105</v>
      </c>
      <c r="P13" s="316">
        <f>[3]R10!$F$7</f>
        <v>25</v>
      </c>
      <c r="Q13" s="316">
        <f t="shared" si="13"/>
        <v>1</v>
      </c>
      <c r="R13" s="316">
        <f t="shared" si="11"/>
        <v>25</v>
      </c>
      <c r="S13" s="311">
        <f t="shared" si="4"/>
        <v>213</v>
      </c>
      <c r="T13" s="385">
        <f>[3]R10!$K$7</f>
        <v>1</v>
      </c>
      <c r="U13" s="694" t="b">
        <f>[3]R10!$P$7</f>
        <v>0</v>
      </c>
      <c r="V13" s="377">
        <f>[3]R10!$C$8</f>
        <v>6</v>
      </c>
      <c r="W13" s="378">
        <f t="shared" si="5"/>
        <v>6</v>
      </c>
      <c r="X13" s="638" t="s">
        <v>130</v>
      </c>
      <c r="Y13" s="316">
        <f>[3]R10!$F$8</f>
        <v>0</v>
      </c>
      <c r="Z13" s="316" t="b">
        <f t="shared" si="14"/>
        <v>0</v>
      </c>
      <c r="AA13" s="670" t="s">
        <v>153</v>
      </c>
      <c r="AB13" s="311">
        <f t="shared" si="7"/>
        <v>237</v>
      </c>
      <c r="AC13" s="385">
        <f>[3]R10!$K$8</f>
        <v>0</v>
      </c>
      <c r="AD13" s="694" t="b">
        <f>[3]R10!$P$8</f>
        <v>0</v>
      </c>
      <c r="AE13" s="377">
        <f>[3]R10!$C$9</f>
        <v>24.299999999999997</v>
      </c>
      <c r="AF13" s="378">
        <f t="shared" si="8"/>
        <v>24</v>
      </c>
      <c r="AG13" s="638">
        <f>[4]C10!$BK$35</f>
        <v>104</v>
      </c>
      <c r="AH13" s="316">
        <f>[3]R10!$F$9</f>
        <v>27</v>
      </c>
      <c r="AI13" s="316">
        <f t="shared" si="15"/>
        <v>1</v>
      </c>
      <c r="AJ13" s="316">
        <f t="shared" si="9"/>
        <v>27</v>
      </c>
      <c r="AK13" s="311">
        <f t="shared" si="10"/>
        <v>277</v>
      </c>
      <c r="AL13" s="385">
        <f>[3]R10!$K$9</f>
        <v>0.8</v>
      </c>
      <c r="AM13" s="694" t="b">
        <f>[3]R10!$P$9</f>
        <v>0</v>
      </c>
      <c r="AN13" s="633"/>
    </row>
    <row r="14" spans="1:40" s="42" customFormat="1" ht="21.1">
      <c r="A14" s="46">
        <v>11</v>
      </c>
      <c r="B14" s="48" t="str">
        <f>[1]Blank!$D$11</f>
        <v>Stocksfield</v>
      </c>
      <c r="C14" s="693"/>
      <c r="D14" s="377">
        <f>[3]R11!$C$6</f>
        <v>9.8000000000000007</v>
      </c>
      <c r="E14" s="378">
        <f t="shared" si="1"/>
        <v>10</v>
      </c>
      <c r="F14" s="638" t="s">
        <v>130</v>
      </c>
      <c r="G14" s="316">
        <f>[3]R11!$F$6</f>
        <v>0</v>
      </c>
      <c r="H14" s="316" t="b">
        <f t="shared" si="12"/>
        <v>0</v>
      </c>
      <c r="I14" s="316">
        <f t="shared" si="0"/>
        <v>0</v>
      </c>
      <c r="J14" s="311">
        <f>SUMPRODUCT(LARGE(G4:G14,{1,2,3,4,5,6,7,8,9,10}))</f>
        <v>201</v>
      </c>
      <c r="K14" s="385">
        <f>[3]R11!$K$6</f>
        <v>0</v>
      </c>
      <c r="L14" s="694" t="b">
        <f>[3]R11!$P$6</f>
        <v>0</v>
      </c>
      <c r="M14" s="377">
        <f>[3]R11!$C$7</f>
        <v>23.6</v>
      </c>
      <c r="N14" s="378">
        <f t="shared" si="3"/>
        <v>24</v>
      </c>
      <c r="O14" s="638">
        <f>[4]C11!$AC$35</f>
        <v>98</v>
      </c>
      <c r="P14" s="316">
        <f>[3]R11!$F$7</f>
        <v>31</v>
      </c>
      <c r="Q14" s="316">
        <f t="shared" si="13"/>
        <v>1</v>
      </c>
      <c r="R14" s="316">
        <f t="shared" si="11"/>
        <v>31</v>
      </c>
      <c r="S14" s="311">
        <f>SUMPRODUCT(LARGE(P4:P14,{1,2,3,4,5,6,7,8,9,10}))</f>
        <v>244</v>
      </c>
      <c r="T14" s="385">
        <f>[3]R11!$K$7</f>
        <v>0</v>
      </c>
      <c r="U14" s="694" t="b">
        <f>[3]R11!$P$7</f>
        <v>0</v>
      </c>
      <c r="V14" s="377">
        <f>[3]R11!$C$8</f>
        <v>6</v>
      </c>
      <c r="W14" s="378">
        <f t="shared" si="5"/>
        <v>6</v>
      </c>
      <c r="X14" s="638">
        <f>[4]C11!$AT$35</f>
        <v>83</v>
      </c>
      <c r="Y14" s="316">
        <f>[3]R11!$F$8</f>
        <v>28</v>
      </c>
      <c r="Z14" s="316">
        <f t="shared" si="14"/>
        <v>1</v>
      </c>
      <c r="AA14" s="316">
        <f t="shared" si="6"/>
        <v>28</v>
      </c>
      <c r="AB14" s="311">
        <f>SUMPRODUCT(LARGE(Y4:Y14,{1,2,3,4,5,6,7,8,9,10}))</f>
        <v>265</v>
      </c>
      <c r="AC14" s="385">
        <f>[3]R11!$K$8</f>
        <v>0.60000000000000009</v>
      </c>
      <c r="AD14" s="694" t="b">
        <f>[3]R11!$P$8</f>
        <v>0</v>
      </c>
      <c r="AE14" s="377">
        <f>[3]R11!$C$9</f>
        <v>25.099999999999998</v>
      </c>
      <c r="AF14" s="378">
        <f t="shared" si="8"/>
        <v>25</v>
      </c>
      <c r="AG14" s="638">
        <f>[4]C11!$BK$35</f>
        <v>101</v>
      </c>
      <c r="AH14" s="316">
        <f>[3]R11!$F$9</f>
        <v>29</v>
      </c>
      <c r="AI14" s="316">
        <f t="shared" si="15"/>
        <v>1</v>
      </c>
      <c r="AJ14" s="316">
        <f t="shared" si="9"/>
        <v>29</v>
      </c>
      <c r="AK14" s="311">
        <f>SUMPRODUCT(LARGE(AH4:AH14,{1,2,3,4,5,6,7,8,9,10}))</f>
        <v>306</v>
      </c>
      <c r="AL14" s="385">
        <f>[3]R11!$K$9</f>
        <v>0.4</v>
      </c>
      <c r="AM14" s="694" t="b">
        <f>[3]R11!$P$9</f>
        <v>0</v>
      </c>
      <c r="AN14" s="633"/>
    </row>
    <row r="15" spans="1:40" s="42" customFormat="1" ht="21.1">
      <c r="A15" s="46">
        <v>12</v>
      </c>
      <c r="B15" s="51" t="str">
        <f>[1]Blank!$D$12</f>
        <v>Brancepeth</v>
      </c>
      <c r="C15" s="693"/>
      <c r="D15" s="377">
        <f>[3]R12!$C$6</f>
        <v>9.8000000000000007</v>
      </c>
      <c r="E15" s="378">
        <f t="shared" si="1"/>
        <v>10</v>
      </c>
      <c r="F15" s="638" t="s">
        <v>130</v>
      </c>
      <c r="G15" s="316">
        <f>[3]R12!$F$6</f>
        <v>0</v>
      </c>
      <c r="H15" s="316" t="b">
        <f t="shared" si="12"/>
        <v>0</v>
      </c>
      <c r="I15" s="316">
        <f t="shared" si="0"/>
        <v>0</v>
      </c>
      <c r="J15" s="311">
        <f>SUMPRODUCT(LARGE(G4:G15,{1,2,3,4,5,6,7,8,9,10}))</f>
        <v>201</v>
      </c>
      <c r="K15" s="385">
        <f>[3]R12!$K$6</f>
        <v>0</v>
      </c>
      <c r="L15" s="694" t="b">
        <f>[3]R12!$P$6</f>
        <v>0</v>
      </c>
      <c r="M15" s="377">
        <f>[3]R12!$C$7</f>
        <v>23.6</v>
      </c>
      <c r="N15" s="378">
        <f t="shared" si="3"/>
        <v>24</v>
      </c>
      <c r="O15" s="638" t="s">
        <v>130</v>
      </c>
      <c r="P15" s="316">
        <f>[3]R12!$F$7</f>
        <v>0</v>
      </c>
      <c r="Q15" s="316" t="b">
        <f t="shared" si="13"/>
        <v>0</v>
      </c>
      <c r="R15" s="670" t="s">
        <v>153</v>
      </c>
      <c r="S15" s="311">
        <f>SUMPRODUCT(LARGE(P4:P15,{1,2,3,4,5,6,7,8,9,10}))</f>
        <v>244</v>
      </c>
      <c r="T15" s="385">
        <f>[3]R12!$K$7</f>
        <v>0</v>
      </c>
      <c r="U15" s="694" t="b">
        <f>[3]R12!$P$7</f>
        <v>0</v>
      </c>
      <c r="V15" s="377">
        <f>[3]R12!$C$8</f>
        <v>6.6</v>
      </c>
      <c r="W15" s="378">
        <f t="shared" si="5"/>
        <v>7</v>
      </c>
      <c r="X15" s="638">
        <f>[4]C12!$AT$35</f>
        <v>91</v>
      </c>
      <c r="Y15" s="316">
        <f>[3]R12!$F$8</f>
        <v>22</v>
      </c>
      <c r="Z15" s="316">
        <f t="shared" si="14"/>
        <v>1</v>
      </c>
      <c r="AA15" s="670" t="s">
        <v>153</v>
      </c>
      <c r="AB15" s="311">
        <f>SUMPRODUCT(LARGE(Y4:Y15,{1,2,3,4,5,6,7,8,9,10}))</f>
        <v>287</v>
      </c>
      <c r="AC15" s="385">
        <f>[3]R12!$K$8</f>
        <v>1</v>
      </c>
      <c r="AD15" s="694" t="b">
        <f>[3]R12!$P$8</f>
        <v>0</v>
      </c>
      <c r="AE15" s="377">
        <f>[3]R12!$C$9</f>
        <v>25.499999999999996</v>
      </c>
      <c r="AF15" s="378">
        <f t="shared" si="8"/>
        <v>26</v>
      </c>
      <c r="AG15" s="638" t="s">
        <v>130</v>
      </c>
      <c r="AH15" s="316">
        <f>[3]R12!$F$9</f>
        <v>0</v>
      </c>
      <c r="AI15" s="316" t="b">
        <f t="shared" si="15"/>
        <v>0</v>
      </c>
      <c r="AJ15" s="316" t="s">
        <v>153</v>
      </c>
      <c r="AK15" s="311">
        <f>SUMPRODUCT(LARGE(AH4:AH15,{1,2,3,4,5,6,7,8,9,10}))</f>
        <v>306</v>
      </c>
      <c r="AL15" s="385">
        <f>[3]R12!$K$9</f>
        <v>0</v>
      </c>
      <c r="AM15" s="694" t="b">
        <f>[3]R12!$P$9</f>
        <v>0</v>
      </c>
      <c r="AN15" s="633"/>
    </row>
    <row r="16" spans="1:40" s="42" customFormat="1" ht="21.1">
      <c r="A16" s="44">
        <v>13</v>
      </c>
      <c r="B16" s="50" t="str">
        <f>[1]Blank!$D$13</f>
        <v>South Shields</v>
      </c>
      <c r="C16" s="693"/>
      <c r="D16" s="377">
        <f>[3]R13!$C$6</f>
        <v>9.8000000000000007</v>
      </c>
      <c r="E16" s="378">
        <f t="shared" si="1"/>
        <v>10</v>
      </c>
      <c r="F16" s="638" t="s">
        <v>130</v>
      </c>
      <c r="G16" s="316">
        <f>[3]R13!$F$6</f>
        <v>0</v>
      </c>
      <c r="H16" s="316" t="b">
        <f t="shared" si="12"/>
        <v>0</v>
      </c>
      <c r="I16" s="316">
        <f t="shared" si="0"/>
        <v>0</v>
      </c>
      <c r="J16" s="311">
        <f>SUMPRODUCT(LARGE(G4:G16,{1,2,3,4,5,6,7,8,9,10}))</f>
        <v>201</v>
      </c>
      <c r="K16" s="379">
        <f>[3]R13!$K$6</f>
        <v>0</v>
      </c>
      <c r="L16" s="694" t="b">
        <f>[3]R13!$P$6</f>
        <v>0</v>
      </c>
      <c r="M16" s="377">
        <f>[3]R13!$C$7</f>
        <v>23.6</v>
      </c>
      <c r="N16" s="378">
        <f t="shared" si="3"/>
        <v>24</v>
      </c>
      <c r="O16" s="638">
        <f>[4]C13!$AC$35</f>
        <v>100</v>
      </c>
      <c r="P16" s="316">
        <f>[3]R13!$F$7</f>
        <v>31</v>
      </c>
      <c r="Q16" s="316">
        <f t="shared" si="13"/>
        <v>1</v>
      </c>
      <c r="R16" s="316">
        <f t="shared" si="11"/>
        <v>31</v>
      </c>
      <c r="S16" s="311">
        <f>SUMPRODUCT(LARGE(P4:P16,{1,2,3,4,5,6,7,8,9,10}))</f>
        <v>275</v>
      </c>
      <c r="T16" s="379">
        <f>[3]R13!$K$7</f>
        <v>0</v>
      </c>
      <c r="U16" s="694" t="b">
        <f>[3]R13!$P$7</f>
        <v>0</v>
      </c>
      <c r="V16" s="377">
        <f>[3]R13!$C$8</f>
        <v>7.6</v>
      </c>
      <c r="W16" s="378">
        <f t="shared" si="5"/>
        <v>8</v>
      </c>
      <c r="X16" s="638">
        <f>[4]C13!$AT$35</f>
        <v>74</v>
      </c>
      <c r="Y16" s="650">
        <f>[3]R13!$F$8</f>
        <v>46</v>
      </c>
      <c r="Z16" s="316">
        <f t="shared" si="14"/>
        <v>1</v>
      </c>
      <c r="AA16" s="316">
        <f t="shared" si="6"/>
        <v>46</v>
      </c>
      <c r="AB16" s="311">
        <f>SUMPRODUCT(LARGE(Y4:Y16,{1,2,3,4,5,6,7,8,9,10}))</f>
        <v>333</v>
      </c>
      <c r="AC16" s="379">
        <f>[3]R13!$K$8</f>
        <v>-1.5</v>
      </c>
      <c r="AD16" s="694">
        <f>[3]R13!$P$8</f>
        <v>1</v>
      </c>
      <c r="AE16" s="377">
        <f>[3]R13!$C$9</f>
        <v>25.499999999999996</v>
      </c>
      <c r="AF16" s="378">
        <f t="shared" si="8"/>
        <v>26</v>
      </c>
      <c r="AG16" s="638" t="s">
        <v>130</v>
      </c>
      <c r="AH16" s="316">
        <f>[3]R13!$F$9</f>
        <v>0</v>
      </c>
      <c r="AI16" s="316" t="b">
        <f t="shared" si="15"/>
        <v>0</v>
      </c>
      <c r="AJ16" s="316" t="s">
        <v>153</v>
      </c>
      <c r="AK16" s="311">
        <f>SUMPRODUCT(LARGE(AH4:AH16,{1,2,3,4,5,6,7,8,9,10}))</f>
        <v>306</v>
      </c>
      <c r="AL16" s="379">
        <f>[3]R13!$K$9</f>
        <v>0</v>
      </c>
      <c r="AM16" s="694" t="b">
        <f>[3]R13!$P$9</f>
        <v>0</v>
      </c>
      <c r="AN16" s="633"/>
    </row>
    <row r="17" spans="1:40" s="42" customFormat="1" ht="21.1">
      <c r="A17" s="44">
        <v>14</v>
      </c>
      <c r="B17" s="51" t="str">
        <f>[1]Blank!$D$14</f>
        <v>Durham City</v>
      </c>
      <c r="C17" s="693"/>
      <c r="D17" s="377">
        <f>[3]R14!$C$6</f>
        <v>9.8000000000000007</v>
      </c>
      <c r="E17" s="378">
        <f t="shared" si="1"/>
        <v>10</v>
      </c>
      <c r="F17" s="804" t="s">
        <v>238</v>
      </c>
      <c r="G17" s="805" t="s">
        <v>239</v>
      </c>
      <c r="H17" s="805"/>
      <c r="I17" s="805" t="s">
        <v>240</v>
      </c>
      <c r="J17" s="311">
        <f>SUMPRODUCT(LARGE(G4:G17,{1,2,3,4,5,6,7,8,9,10}))</f>
        <v>201</v>
      </c>
      <c r="K17" s="379">
        <f>[3]R14!$K$6</f>
        <v>0</v>
      </c>
      <c r="L17" s="708" t="b">
        <f>[3]R14!$P$6</f>
        <v>0</v>
      </c>
      <c r="M17" s="377">
        <f>[3]R14!$C$7</f>
        <v>23.6</v>
      </c>
      <c r="N17" s="378">
        <f t="shared" si="3"/>
        <v>24</v>
      </c>
      <c r="O17" s="804" t="s">
        <v>238</v>
      </c>
      <c r="P17" s="805" t="s">
        <v>239</v>
      </c>
      <c r="Q17" s="805"/>
      <c r="R17" s="805" t="s">
        <v>240</v>
      </c>
      <c r="S17" s="311">
        <f>SUMPRODUCT(LARGE(P4:P17,{1,2,3,4,5,6,7,8,9,10}))</f>
        <v>275</v>
      </c>
      <c r="T17" s="379">
        <f>[3]R14!$K$7</f>
        <v>0</v>
      </c>
      <c r="U17" s="708" t="b">
        <f>[3]R14!$P$7</f>
        <v>0</v>
      </c>
      <c r="V17" s="377">
        <f>[3]R14!$C$8</f>
        <v>6.1</v>
      </c>
      <c r="W17" s="378">
        <f t="shared" si="5"/>
        <v>6</v>
      </c>
      <c r="X17" s="804" t="s">
        <v>238</v>
      </c>
      <c r="Y17" s="805" t="s">
        <v>239</v>
      </c>
      <c r="Z17" s="805"/>
      <c r="AA17" s="805" t="s">
        <v>240</v>
      </c>
      <c r="AB17" s="311">
        <f>SUMPRODUCT(LARGE(Y4:Y17,{1,2,3,4,5,6,7,8,9,10}))</f>
        <v>333</v>
      </c>
      <c r="AC17" s="379">
        <f>[3]R14!$K$8</f>
        <v>0</v>
      </c>
      <c r="AD17" s="708" t="b">
        <f>[3]R14!$P$8</f>
        <v>0</v>
      </c>
      <c r="AE17" s="377">
        <f>[3]R14!$C$9</f>
        <v>25.499999999999996</v>
      </c>
      <c r="AF17" s="378">
        <f t="shared" si="8"/>
        <v>26</v>
      </c>
      <c r="AG17" s="804" t="s">
        <v>238</v>
      </c>
      <c r="AH17" s="805" t="s">
        <v>239</v>
      </c>
      <c r="AI17" s="805"/>
      <c r="AJ17" s="805" t="s">
        <v>240</v>
      </c>
      <c r="AK17" s="311">
        <f>SUMPRODUCT(LARGE(AH4:AH17,{1,2,3,4,5,6,7,8,9,10}))</f>
        <v>306</v>
      </c>
      <c r="AL17" s="379">
        <f>[3]R14!$K$9</f>
        <v>0</v>
      </c>
      <c r="AM17" s="708" t="b">
        <f>[3]R14!$P$9</f>
        <v>0</v>
      </c>
      <c r="AN17" s="633"/>
    </row>
    <row r="18" spans="1:40" s="42" customFormat="1" ht="21.1">
      <c r="A18" s="44">
        <v>15</v>
      </c>
      <c r="B18" s="50" t="str">
        <f>[1]Blank!$D$15</f>
        <v>Beamish</v>
      </c>
      <c r="C18" s="693"/>
      <c r="D18" s="377">
        <f>[3]R15!$C$6</f>
        <v>9.8000000000000007</v>
      </c>
      <c r="E18" s="378">
        <f t="shared" si="1"/>
        <v>10</v>
      </c>
      <c r="F18" s="804" t="s">
        <v>241</v>
      </c>
      <c r="G18" s="805" t="s">
        <v>242</v>
      </c>
      <c r="H18" s="805"/>
      <c r="I18" s="805" t="s">
        <v>243</v>
      </c>
      <c r="J18" s="311">
        <f>SUMPRODUCT(LARGE(G4:G18,{1,2,3,4,5,6,7,8,9,10}))</f>
        <v>201</v>
      </c>
      <c r="K18" s="379">
        <f>[3]R15!$K$6</f>
        <v>0</v>
      </c>
      <c r="L18" s="708" t="b">
        <f>[3]R15!$P$6</f>
        <v>0</v>
      </c>
      <c r="M18" s="377">
        <f>[3]R15!$C$7</f>
        <v>23.6</v>
      </c>
      <c r="N18" s="378">
        <f t="shared" si="3"/>
        <v>24</v>
      </c>
      <c r="O18" s="804" t="s">
        <v>241</v>
      </c>
      <c r="P18" s="805" t="s">
        <v>242</v>
      </c>
      <c r="Q18" s="805"/>
      <c r="R18" s="805" t="s">
        <v>243</v>
      </c>
      <c r="S18" s="311">
        <f>SUMPRODUCT(LARGE(P4:P18,{1,2,3,4,5,6,7,8,9,10}))</f>
        <v>275</v>
      </c>
      <c r="T18" s="379">
        <f>[3]R15!$K$7</f>
        <v>0</v>
      </c>
      <c r="U18" s="708" t="b">
        <f>[3]R15!$P$7</f>
        <v>0</v>
      </c>
      <c r="V18" s="377">
        <f>[3]R15!$C$8</f>
        <v>6.1</v>
      </c>
      <c r="W18" s="378">
        <f t="shared" si="5"/>
        <v>6</v>
      </c>
      <c r="X18" s="804" t="s">
        <v>241</v>
      </c>
      <c r="Y18" s="805" t="s">
        <v>242</v>
      </c>
      <c r="Z18" s="805"/>
      <c r="AA18" s="805" t="s">
        <v>243</v>
      </c>
      <c r="AB18" s="311">
        <f>SUMPRODUCT(LARGE(Y4:Y18,{1,2,3,4,5,6,7,8,9,10}))</f>
        <v>333</v>
      </c>
      <c r="AC18" s="379">
        <f>[3]R15!$K$8</f>
        <v>0</v>
      </c>
      <c r="AD18" s="708" t="b">
        <f>[3]R15!$P$8</f>
        <v>0</v>
      </c>
      <c r="AE18" s="377">
        <f>[3]R15!$C$9</f>
        <v>25.499999999999996</v>
      </c>
      <c r="AF18" s="378">
        <f t="shared" si="8"/>
        <v>26</v>
      </c>
      <c r="AG18" s="804" t="s">
        <v>241</v>
      </c>
      <c r="AH18" s="805" t="s">
        <v>242</v>
      </c>
      <c r="AI18" s="805"/>
      <c r="AJ18" s="805" t="s">
        <v>243</v>
      </c>
      <c r="AK18" s="311">
        <f>SUMPRODUCT(LARGE(AH4:AH18,{1,2,3,4,5,6,7,8,9,10}))</f>
        <v>306</v>
      </c>
      <c r="AL18" s="379">
        <f>[3]R15!$K$9</f>
        <v>0</v>
      </c>
      <c r="AM18" s="708" t="b">
        <f>[3]R15!$P$9</f>
        <v>0</v>
      </c>
      <c r="AN18" s="633"/>
    </row>
    <row r="19" spans="1:40" s="42" customFormat="1" ht="21.75" thickBot="1">
      <c r="A19" s="45">
        <v>16</v>
      </c>
      <c r="B19" s="52" t="str">
        <f>[1]Blank!$D$16</f>
        <v>Wearside</v>
      </c>
      <c r="C19" s="693"/>
      <c r="D19" s="377">
        <f>[3]R16!$C$6</f>
        <v>9.8000000000000007</v>
      </c>
      <c r="E19" s="378">
        <f t="shared" si="1"/>
        <v>10</v>
      </c>
      <c r="F19" s="638" t="s">
        <v>130</v>
      </c>
      <c r="G19" s="316">
        <f>[3]R16!$F$6</f>
        <v>0</v>
      </c>
      <c r="H19" s="316" t="b">
        <f t="shared" si="12"/>
        <v>0</v>
      </c>
      <c r="I19" s="316">
        <f t="shared" si="0"/>
        <v>0</v>
      </c>
      <c r="J19" s="311">
        <f>SUMPRODUCT(LARGE(G4:G19,{1,2,3,4,5,6,7,8,9,10}))</f>
        <v>201</v>
      </c>
      <c r="K19" s="379">
        <f>[3]R16!$K$6</f>
        <v>0</v>
      </c>
      <c r="L19" s="708" t="b">
        <f>[3]R16!$P$6</f>
        <v>0</v>
      </c>
      <c r="M19" s="377">
        <f>[3]R16!$C$7</f>
        <v>23.6</v>
      </c>
      <c r="N19" s="378">
        <f t="shared" si="3"/>
        <v>24</v>
      </c>
      <c r="O19" s="638">
        <f>[4]C16!$AC$35</f>
        <v>106</v>
      </c>
      <c r="P19" s="316">
        <f>[3]R16!$F$7</f>
        <v>25</v>
      </c>
      <c r="Q19" s="316">
        <f t="shared" si="13"/>
        <v>1</v>
      </c>
      <c r="R19" s="316">
        <f t="shared" si="11"/>
        <v>25</v>
      </c>
      <c r="S19" s="311">
        <f>SUMPRODUCT(LARGE(P4:P19,{1,2,3,4,5,6,7,8,9,10}))</f>
        <v>285</v>
      </c>
      <c r="T19" s="379">
        <f>[3]R16!$K$7</f>
        <v>1</v>
      </c>
      <c r="U19" s="708" t="b">
        <f>[3]R16!$P$7</f>
        <v>0</v>
      </c>
      <c r="V19" s="377">
        <f>[3]R16!$C$8</f>
        <v>6.1</v>
      </c>
      <c r="W19" s="378">
        <f t="shared" si="5"/>
        <v>6</v>
      </c>
      <c r="X19" s="638">
        <f>[4]C16!$AT$35</f>
        <v>90</v>
      </c>
      <c r="Y19" s="316">
        <f>[3]R16!$F$8</f>
        <v>23</v>
      </c>
      <c r="Z19" s="316">
        <f t="shared" si="14"/>
        <v>1</v>
      </c>
      <c r="AA19" s="316">
        <f t="shared" si="6"/>
        <v>23</v>
      </c>
      <c r="AB19" s="311">
        <f>SUMPRODUCT(LARGE(Y4:Y19,{1,2,3,4,5,6,7,8,9,10}))</f>
        <v>334</v>
      </c>
      <c r="AC19" s="379">
        <f>[3]R16!$K$8</f>
        <v>1</v>
      </c>
      <c r="AD19" s="708" t="b">
        <f>[3]R16!$P$8</f>
        <v>0</v>
      </c>
      <c r="AE19" s="377">
        <f>[3]R16!$C$9</f>
        <v>25.499999999999996</v>
      </c>
      <c r="AF19" s="378">
        <f t="shared" si="8"/>
        <v>26</v>
      </c>
      <c r="AG19" s="638" t="s">
        <v>130</v>
      </c>
      <c r="AH19" s="316">
        <f>[3]R16!$F$9</f>
        <v>0</v>
      </c>
      <c r="AI19" s="316" t="b">
        <f t="shared" si="15"/>
        <v>0</v>
      </c>
      <c r="AJ19" s="316" t="s">
        <v>153</v>
      </c>
      <c r="AK19" s="311">
        <f>SUMPRODUCT(LARGE(AH4:AH19,{1,2,3,4,5,6,7,8,9,10}))</f>
        <v>306</v>
      </c>
      <c r="AL19" s="379">
        <f>[3]R16!$K$9</f>
        <v>0</v>
      </c>
      <c r="AM19" s="694" t="b">
        <f>[3]R16!$P$9</f>
        <v>0</v>
      </c>
      <c r="AN19" s="633"/>
    </row>
    <row r="20" spans="1:40" s="42" customFormat="1" ht="18.7" customHeight="1" thickBot="1">
      <c r="A20" s="487"/>
      <c r="B20" s="16" t="s">
        <v>8</v>
      </c>
      <c r="C20" s="696"/>
      <c r="D20" s="806">
        <v>9.8000000000000007</v>
      </c>
      <c r="E20" s="807">
        <v>10</v>
      </c>
      <c r="F20" s="697">
        <f>SUM(F4:F19)</f>
        <v>500</v>
      </c>
      <c r="G20" s="697">
        <f>SUM(G4:G19)</f>
        <v>201</v>
      </c>
      <c r="H20" s="698">
        <f>SUM(H4:H19)</f>
        <v>6</v>
      </c>
      <c r="I20" s="699">
        <f>SUM(I4:I19)</f>
        <v>201</v>
      </c>
      <c r="J20" s="810" t="s">
        <v>132</v>
      </c>
      <c r="K20" s="808">
        <v>18</v>
      </c>
      <c r="L20" s="694">
        <f>SUM(L4:L19)</f>
        <v>0</v>
      </c>
      <c r="M20" s="806">
        <v>24.6</v>
      </c>
      <c r="N20" s="807">
        <v>25</v>
      </c>
      <c r="O20" s="697">
        <f>SUM(O4:O19)</f>
        <v>1138</v>
      </c>
      <c r="P20" s="697">
        <f>SUM(P4:P19)</f>
        <v>300</v>
      </c>
      <c r="Q20" s="698">
        <f>SUM(Q4:Q19)</f>
        <v>11</v>
      </c>
      <c r="R20" s="699">
        <f>SUM(R4:R19)</f>
        <v>285</v>
      </c>
      <c r="S20" s="466" t="s">
        <v>132</v>
      </c>
      <c r="T20" s="467">
        <v>12</v>
      </c>
      <c r="U20" s="694">
        <f>SUM(U4:U19)</f>
        <v>0</v>
      </c>
      <c r="V20" s="806">
        <v>7.1</v>
      </c>
      <c r="W20" s="807">
        <v>7</v>
      </c>
      <c r="X20" s="697">
        <f>SUM(X4:X19)</f>
        <v>907</v>
      </c>
      <c r="Y20" s="697">
        <f>SUM(Y4:Y19)</f>
        <v>356</v>
      </c>
      <c r="Z20" s="698">
        <f>SUM(Z4:Z19)</f>
        <v>11</v>
      </c>
      <c r="AA20" s="699">
        <f>SUM(AA4:AA19)</f>
        <v>334</v>
      </c>
      <c r="AB20" s="466" t="s">
        <v>132</v>
      </c>
      <c r="AC20" s="467">
        <v>3</v>
      </c>
      <c r="AD20" s="694">
        <f>SUM(AD4:AD19)</f>
        <v>3</v>
      </c>
      <c r="AE20" s="806">
        <v>25.8</v>
      </c>
      <c r="AF20" s="807">
        <v>26</v>
      </c>
      <c r="AG20" s="697">
        <f>SUM(AG4:AG19)</f>
        <v>1018</v>
      </c>
      <c r="AH20" s="697">
        <f>SUM(AH4:AH19)</f>
        <v>306</v>
      </c>
      <c r="AI20" s="698">
        <f>SUM(AI4:AI19)</f>
        <v>10</v>
      </c>
      <c r="AJ20" s="699">
        <f>SUM(AJ4:AJ19)</f>
        <v>306</v>
      </c>
      <c r="AK20" s="466" t="s">
        <v>132</v>
      </c>
      <c r="AL20" s="467">
        <v>7</v>
      </c>
      <c r="AM20" s="694">
        <f>SUM(AM4:AM19)</f>
        <v>1</v>
      </c>
      <c r="AN20" s="633"/>
    </row>
    <row r="21" spans="1:40" ht="4.95" customHeight="1" thickBot="1">
      <c r="A21" s="622"/>
      <c r="B21" s="623"/>
      <c r="C21" s="623"/>
      <c r="D21" s="624"/>
      <c r="E21" s="625"/>
      <c r="F21" s="625"/>
      <c r="G21" s="625"/>
      <c r="H21" s="625"/>
      <c r="I21" s="625"/>
      <c r="J21" s="625"/>
      <c r="K21" s="625"/>
      <c r="L21" s="700"/>
      <c r="M21" s="624"/>
      <c r="N21" s="625"/>
      <c r="O21" s="625"/>
      <c r="P21" s="625"/>
      <c r="Q21" s="625"/>
      <c r="R21" s="625"/>
      <c r="S21" s="625"/>
      <c r="T21" s="625"/>
      <c r="U21" s="700"/>
      <c r="V21" s="625"/>
      <c r="W21" s="625"/>
      <c r="X21" s="625"/>
      <c r="Y21" s="625"/>
      <c r="Z21" s="625"/>
      <c r="AA21" s="625"/>
      <c r="AB21" s="625"/>
      <c r="AC21" s="625"/>
      <c r="AD21" s="700"/>
      <c r="AE21" s="625"/>
      <c r="AF21" s="625"/>
      <c r="AG21" s="625"/>
      <c r="AH21" s="625"/>
      <c r="AI21" s="625"/>
      <c r="AJ21" s="625"/>
      <c r="AK21" s="625"/>
      <c r="AL21" s="625"/>
      <c r="AM21" s="700"/>
      <c r="AN21" s="632"/>
    </row>
    <row r="22" spans="1:40" ht="16.3" thickBot="1">
      <c r="B22" s="701" t="s">
        <v>209</v>
      </c>
      <c r="C22" s="702"/>
      <c r="E22" s="887" t="s">
        <v>37</v>
      </c>
      <c r="F22" s="888"/>
      <c r="G22" s="888"/>
      <c r="H22" s="888"/>
      <c r="I22" s="889"/>
      <c r="K22" s="890" t="s">
        <v>32</v>
      </c>
      <c r="L22" s="891"/>
      <c r="M22" s="891"/>
      <c r="N22" s="891"/>
      <c r="O22" s="892"/>
      <c r="R22" s="893" t="s">
        <v>210</v>
      </c>
      <c r="S22" s="894"/>
      <c r="T22" s="895"/>
      <c r="U22" s="703"/>
      <c r="W22" s="896" t="s">
        <v>51</v>
      </c>
      <c r="X22" s="897"/>
      <c r="Y22" s="898"/>
      <c r="AA22" s="703"/>
      <c r="AB22" s="899" t="s">
        <v>36</v>
      </c>
      <c r="AC22" s="900"/>
      <c r="AD22" s="900"/>
      <c r="AE22" s="900"/>
      <c r="AF22" s="901"/>
      <c r="AG22" s="703"/>
      <c r="AH22" s="902" t="s">
        <v>38</v>
      </c>
      <c r="AI22" s="903"/>
      <c r="AJ22" s="903"/>
      <c r="AK22" s="904"/>
      <c r="AL22" s="703"/>
      <c r="AM22" s="704"/>
      <c r="AN22" s="632"/>
    </row>
    <row r="23" spans="1:40" ht="4.95" customHeight="1" thickBot="1">
      <c r="A23" s="622"/>
      <c r="B23" s="625"/>
      <c r="C23" s="625"/>
      <c r="D23" s="626"/>
      <c r="E23" s="627"/>
      <c r="F23" s="627"/>
      <c r="G23" s="628"/>
      <c r="H23" s="628"/>
      <c r="I23" s="627"/>
      <c r="J23" s="625"/>
      <c r="K23" s="625"/>
      <c r="L23" s="700"/>
      <c r="M23" s="626"/>
      <c r="N23" s="627"/>
      <c r="O23" s="627"/>
      <c r="P23" s="628"/>
      <c r="Q23" s="628"/>
      <c r="R23" s="627"/>
      <c r="S23" s="625"/>
      <c r="T23" s="625"/>
      <c r="U23" s="700"/>
      <c r="V23" s="627"/>
      <c r="W23" s="627"/>
      <c r="X23" s="627"/>
      <c r="Y23" s="628"/>
      <c r="Z23" s="628"/>
      <c r="AA23" s="627"/>
      <c r="AB23" s="625"/>
      <c r="AC23" s="625"/>
      <c r="AD23" s="700"/>
      <c r="AE23" s="627"/>
      <c r="AF23" s="627"/>
      <c r="AG23" s="627"/>
      <c r="AH23" s="628"/>
      <c r="AI23" s="628"/>
      <c r="AJ23" s="627"/>
      <c r="AK23" s="625"/>
      <c r="AL23" s="625"/>
      <c r="AM23" s="700"/>
      <c r="AN23" s="632"/>
    </row>
    <row r="24" spans="1:40" s="42" customFormat="1" ht="21.75" customHeight="1" thickBot="1">
      <c r="A24" s="882" t="s">
        <v>41</v>
      </c>
      <c r="B24" s="317">
        <f>[9]Blank!$F$1</f>
        <v>2019</v>
      </c>
      <c r="C24" s="689"/>
      <c r="D24" s="608" t="s">
        <v>134</v>
      </c>
      <c r="E24" s="609">
        <f>L42</f>
        <v>0</v>
      </c>
      <c r="F24" s="884" t="str">
        <f>[1]Blank!$B$5</f>
        <v>Bernie Fitzsimon</v>
      </c>
      <c r="G24" s="885"/>
      <c r="H24" s="885"/>
      <c r="I24" s="886"/>
      <c r="J24" s="38" t="s">
        <v>16</v>
      </c>
      <c r="K24" s="47">
        <f>H42</f>
        <v>13</v>
      </c>
      <c r="L24" s="690"/>
      <c r="M24" s="608" t="s">
        <v>134</v>
      </c>
      <c r="N24" s="609">
        <f>U42</f>
        <v>0</v>
      </c>
      <c r="O24" s="884" t="str">
        <f>[1]Blank!$B$6</f>
        <v>John Ford</v>
      </c>
      <c r="P24" s="885"/>
      <c r="Q24" s="885"/>
      <c r="R24" s="886"/>
      <c r="S24" s="38" t="s">
        <v>16</v>
      </c>
      <c r="T24" s="47">
        <f>Q42</f>
        <v>12</v>
      </c>
      <c r="U24" s="690"/>
      <c r="V24" s="608" t="s">
        <v>134</v>
      </c>
      <c r="W24" s="609">
        <f>AD42</f>
        <v>1</v>
      </c>
      <c r="X24" s="884" t="str">
        <f>[1]Blank!$B$7</f>
        <v>Gordon Grant</v>
      </c>
      <c r="Y24" s="885"/>
      <c r="Z24" s="885"/>
      <c r="AA24" s="886"/>
      <c r="AB24" s="38" t="s">
        <v>16</v>
      </c>
      <c r="AC24" s="47">
        <f>Z42</f>
        <v>9</v>
      </c>
      <c r="AD24" s="690"/>
      <c r="AE24" s="608" t="s">
        <v>134</v>
      </c>
      <c r="AF24" s="609">
        <f>AM42</f>
        <v>0</v>
      </c>
      <c r="AG24" s="884" t="str">
        <f>[1]Blank!$B$8</f>
        <v>Steve Grant</v>
      </c>
      <c r="AH24" s="885"/>
      <c r="AI24" s="885"/>
      <c r="AJ24" s="886"/>
      <c r="AK24" s="38" t="s">
        <v>16</v>
      </c>
      <c r="AL24" s="47">
        <f>AI42</f>
        <v>0</v>
      </c>
      <c r="AM24" s="690"/>
      <c r="AN24" s="633"/>
    </row>
    <row r="25" spans="1:40" s="42" customFormat="1" ht="18.7" customHeight="1" thickBot="1">
      <c r="A25" s="883"/>
      <c r="B25" s="533" t="s">
        <v>28</v>
      </c>
      <c r="C25" s="417"/>
      <c r="D25" s="421" t="s">
        <v>45</v>
      </c>
      <c r="E25" s="691" t="s">
        <v>30</v>
      </c>
      <c r="F25" s="423" t="s">
        <v>9</v>
      </c>
      <c r="G25" s="424" t="s">
        <v>10</v>
      </c>
      <c r="H25" s="425"/>
      <c r="I25" s="425" t="s">
        <v>34</v>
      </c>
      <c r="J25" s="425" t="s">
        <v>8</v>
      </c>
      <c r="K25" s="426" t="s">
        <v>11</v>
      </c>
      <c r="L25" s="692" t="s">
        <v>173</v>
      </c>
      <c r="M25" s="421" t="s">
        <v>45</v>
      </c>
      <c r="N25" s="422" t="s">
        <v>30</v>
      </c>
      <c r="O25" s="423" t="s">
        <v>9</v>
      </c>
      <c r="P25" s="424" t="s">
        <v>10</v>
      </c>
      <c r="Q25" s="425"/>
      <c r="R25" s="425" t="s">
        <v>34</v>
      </c>
      <c r="S25" s="425" t="s">
        <v>8</v>
      </c>
      <c r="T25" s="426" t="s">
        <v>11</v>
      </c>
      <c r="U25" s="692" t="s">
        <v>173</v>
      </c>
      <c r="V25" s="421" t="s">
        <v>45</v>
      </c>
      <c r="W25" s="422" t="s">
        <v>30</v>
      </c>
      <c r="X25" s="423" t="s">
        <v>9</v>
      </c>
      <c r="Y25" s="424" t="s">
        <v>10</v>
      </c>
      <c r="Z25" s="425"/>
      <c r="AA25" s="425" t="s">
        <v>34</v>
      </c>
      <c r="AB25" s="425" t="s">
        <v>8</v>
      </c>
      <c r="AC25" s="426" t="s">
        <v>11</v>
      </c>
      <c r="AD25" s="692" t="s">
        <v>173</v>
      </c>
      <c r="AE25" s="421" t="s">
        <v>45</v>
      </c>
      <c r="AF25" s="422" t="s">
        <v>30</v>
      </c>
      <c r="AG25" s="423" t="s">
        <v>9</v>
      </c>
      <c r="AH25" s="424" t="s">
        <v>10</v>
      </c>
      <c r="AI25" s="425"/>
      <c r="AJ25" s="425" t="s">
        <v>34</v>
      </c>
      <c r="AK25" s="425" t="s">
        <v>8</v>
      </c>
      <c r="AL25" s="426" t="s">
        <v>11</v>
      </c>
      <c r="AM25" s="692" t="s">
        <v>173</v>
      </c>
      <c r="AN25" s="633"/>
    </row>
    <row r="26" spans="1:40" s="42" customFormat="1" ht="21.1">
      <c r="A26" s="43">
        <v>1</v>
      </c>
      <c r="B26" s="48" t="str">
        <f>[1]Blank!$D$1</f>
        <v>Ravensworth</v>
      </c>
      <c r="C26" s="693"/>
      <c r="D26" s="375">
        <f>[3]R1!$C$10</f>
        <v>28</v>
      </c>
      <c r="E26" s="376">
        <f>ROUND(D26,0)</f>
        <v>28</v>
      </c>
      <c r="F26" s="308">
        <f>[4]C1!$CB$35</f>
        <v>104</v>
      </c>
      <c r="G26" s="309">
        <f>[3]R1!$F$10</f>
        <v>30</v>
      </c>
      <c r="H26" s="309">
        <f>IF(G26&gt;0,1)</f>
        <v>1</v>
      </c>
      <c r="I26" s="309">
        <f>G26</f>
        <v>30</v>
      </c>
      <c r="J26" s="309">
        <f>G26</f>
        <v>30</v>
      </c>
      <c r="K26" s="310">
        <f>[3]R1!$K$10</f>
        <v>0.2</v>
      </c>
      <c r="L26" s="694" t="b">
        <f>[3]R1!$P$10</f>
        <v>0</v>
      </c>
      <c r="M26" s="375">
        <f>[3]R1!$C$11</f>
        <v>11.9</v>
      </c>
      <c r="N26" s="376">
        <f>ROUND(M26,0)</f>
        <v>12</v>
      </c>
      <c r="O26" s="453">
        <f>[4]C1!$CS$35</f>
        <v>89</v>
      </c>
      <c r="P26" s="309">
        <f>[3]R1!$F$11</f>
        <v>28</v>
      </c>
      <c r="Q26" s="309">
        <f>IF(P26&gt;0,1)</f>
        <v>1</v>
      </c>
      <c r="R26" s="309">
        <f>P26</f>
        <v>28</v>
      </c>
      <c r="S26" s="309">
        <f>P26</f>
        <v>28</v>
      </c>
      <c r="T26" s="310">
        <f>[3]R1!$K$11</f>
        <v>0.60000000000000009</v>
      </c>
      <c r="U26" s="694" t="b">
        <f>[3]R1!$P$11</f>
        <v>0</v>
      </c>
      <c r="V26" s="375">
        <f>[3]R1!$C$12</f>
        <v>22.2</v>
      </c>
      <c r="W26" s="376">
        <f>ROUND(V26,0)</f>
        <v>22</v>
      </c>
      <c r="X26" s="453">
        <f>[4]C1!$DJ$35</f>
        <v>99</v>
      </c>
      <c r="Y26" s="309">
        <f>[3]R1!$F$12</f>
        <v>28</v>
      </c>
      <c r="Z26" s="309">
        <f>IF(Y26&gt;0,1)</f>
        <v>1</v>
      </c>
      <c r="AA26" s="309">
        <f>Y26</f>
        <v>28</v>
      </c>
      <c r="AB26" s="309">
        <f>Y26</f>
        <v>28</v>
      </c>
      <c r="AC26" s="310">
        <f>[3]R1!$K$12</f>
        <v>0.60000000000000009</v>
      </c>
      <c r="AD26" s="694" t="b">
        <f>[3]R1!$P$12</f>
        <v>0</v>
      </c>
      <c r="AE26" s="375">
        <f>[3]R1!$C$13</f>
        <v>25</v>
      </c>
      <c r="AF26" s="376">
        <f>ROUND(AE26,0)</f>
        <v>25</v>
      </c>
      <c r="AG26" s="453" t="s">
        <v>130</v>
      </c>
      <c r="AH26" s="309">
        <f>[3]R1!$F$13</f>
        <v>0</v>
      </c>
      <c r="AI26" s="309" t="b">
        <f>IF(AH26&gt;0,1)</f>
        <v>0</v>
      </c>
      <c r="AJ26" s="309" t="s">
        <v>153</v>
      </c>
      <c r="AK26" s="309">
        <f>AH26</f>
        <v>0</v>
      </c>
      <c r="AL26" s="310">
        <f>[3]R1!$K$13</f>
        <v>0</v>
      </c>
      <c r="AM26" s="694" t="b">
        <f>[3]R1!$P$13</f>
        <v>0</v>
      </c>
      <c r="AN26" s="633"/>
    </row>
    <row r="27" spans="1:40" s="42" customFormat="1" ht="21.1">
      <c r="A27" s="44">
        <v>2</v>
      </c>
      <c r="B27" s="49" t="str">
        <f>[1]Blank!$D$2</f>
        <v>Newbiggin</v>
      </c>
      <c r="C27" s="693"/>
      <c r="D27" s="377">
        <f>[3]R2!$C$10</f>
        <v>28</v>
      </c>
      <c r="E27" s="378">
        <f>ROUND(D27,0)</f>
        <v>28</v>
      </c>
      <c r="F27" s="638">
        <f>[4]C2!$CB$35</f>
        <v>108</v>
      </c>
      <c r="G27" s="316">
        <f>[3]R2!$F$10</f>
        <v>28</v>
      </c>
      <c r="H27" s="316">
        <f>IF(G27&gt;0,1)</f>
        <v>1</v>
      </c>
      <c r="I27" s="316">
        <f>G27</f>
        <v>28</v>
      </c>
      <c r="J27" s="311">
        <f>J26+G27</f>
        <v>58</v>
      </c>
      <c r="K27" s="385">
        <f>[3]R2!$K$10</f>
        <v>0.60000000000000009</v>
      </c>
      <c r="L27" s="694" t="b">
        <f>[3]R2!$P$10</f>
        <v>0</v>
      </c>
      <c r="M27" s="377">
        <f>[3]R2!$C$11</f>
        <v>12.5</v>
      </c>
      <c r="N27" s="378">
        <f>ROUND(M27,0)</f>
        <v>13</v>
      </c>
      <c r="O27" s="454">
        <f>[4]C2!$CS$35</f>
        <v>94</v>
      </c>
      <c r="P27" s="316">
        <f>[3]R2!$F$11</f>
        <v>27</v>
      </c>
      <c r="Q27" s="316">
        <f>IF(P27&gt;0,1)</f>
        <v>1</v>
      </c>
      <c r="R27" s="316">
        <f t="shared" ref="R27:R38" si="16">P27</f>
        <v>27</v>
      </c>
      <c r="S27" s="311">
        <f>S26+P27</f>
        <v>55</v>
      </c>
      <c r="T27" s="385">
        <f>[3]R2!$K$11</f>
        <v>0.8</v>
      </c>
      <c r="U27" s="694" t="b">
        <f>[3]R2!$P$11</f>
        <v>0</v>
      </c>
      <c r="V27" s="377">
        <f>[3]R2!$C$12</f>
        <v>22.8</v>
      </c>
      <c r="W27" s="378">
        <f>ROUND(V27,0)</f>
        <v>23</v>
      </c>
      <c r="X27" s="454">
        <f>[4]C2!$DJ$35</f>
        <v>95</v>
      </c>
      <c r="Y27" s="316">
        <f>[3]R2!$F$12</f>
        <v>36</v>
      </c>
      <c r="Z27" s="316">
        <f>IF(Y27&gt;0,1)</f>
        <v>1</v>
      </c>
      <c r="AA27" s="316">
        <f>Y27</f>
        <v>36</v>
      </c>
      <c r="AB27" s="311">
        <f>AB26+Y27</f>
        <v>64</v>
      </c>
      <c r="AC27" s="385">
        <f>[3]R2!$K$12</f>
        <v>0</v>
      </c>
      <c r="AD27" s="694" t="b">
        <f>[3]R2!$P$12</f>
        <v>0</v>
      </c>
      <c r="AE27" s="377">
        <f>[3]R2!$C$13</f>
        <v>25</v>
      </c>
      <c r="AF27" s="378">
        <f>ROUND(AE27,0)</f>
        <v>25</v>
      </c>
      <c r="AG27" s="454" t="s">
        <v>130</v>
      </c>
      <c r="AH27" s="316">
        <f>[3]R2!$F$13</f>
        <v>0</v>
      </c>
      <c r="AI27" s="316" t="b">
        <f>IF(AH27&gt;0,1)</f>
        <v>0</v>
      </c>
      <c r="AJ27" s="670" t="s">
        <v>153</v>
      </c>
      <c r="AK27" s="311">
        <f>AK26+AH27</f>
        <v>0</v>
      </c>
      <c r="AL27" s="385">
        <f>[3]R2!$K$13</f>
        <v>0</v>
      </c>
      <c r="AM27" s="694" t="b">
        <f>[3]R2!$P$13</f>
        <v>0</v>
      </c>
      <c r="AN27" s="633"/>
    </row>
    <row r="28" spans="1:40" s="42" customFormat="1" ht="21.1">
      <c r="A28" s="44">
        <v>3</v>
      </c>
      <c r="B28" s="50" t="str">
        <f>[1]Blank!$D$3</f>
        <v>Woodham</v>
      </c>
      <c r="C28" s="693"/>
      <c r="D28" s="377">
        <f>[3]R3!$C$10</f>
        <v>28</v>
      </c>
      <c r="E28" s="378">
        <f t="shared" ref="E28:E41" si="17">ROUND(D28,0)</f>
        <v>28</v>
      </c>
      <c r="F28" s="638">
        <f>[4]C3!$CB$35</f>
        <v>116</v>
      </c>
      <c r="G28" s="316">
        <f>[3]R3!$F$10</f>
        <v>21</v>
      </c>
      <c r="H28" s="316">
        <f>IF(G28&gt;0,1)</f>
        <v>1</v>
      </c>
      <c r="I28" s="316">
        <f t="shared" ref="I28:I38" si="18">G28</f>
        <v>21</v>
      </c>
      <c r="J28" s="311">
        <f t="shared" ref="J28:J35" si="19">J27+G28</f>
        <v>79</v>
      </c>
      <c r="K28" s="385">
        <f>[3]R3!$K$10</f>
        <v>1</v>
      </c>
      <c r="L28" s="694" t="b">
        <f>[3]R3!$P$10</f>
        <v>0</v>
      </c>
      <c r="M28" s="377">
        <f>[3]R3!$C$11</f>
        <v>13.3</v>
      </c>
      <c r="N28" s="378">
        <f t="shared" ref="N28:N41" si="20">ROUND(M28,0)</f>
        <v>13</v>
      </c>
      <c r="O28" s="454">
        <f>[4]C3!$CS$35</f>
        <v>96</v>
      </c>
      <c r="P28" s="316">
        <f>[3]R3!$F$11</f>
        <v>26</v>
      </c>
      <c r="Q28" s="316">
        <f>IF(P28&gt;0,1)</f>
        <v>1</v>
      </c>
      <c r="R28" s="316">
        <f t="shared" si="16"/>
        <v>26</v>
      </c>
      <c r="S28" s="311">
        <f t="shared" ref="S28:S35" si="21">S27+P28</f>
        <v>81</v>
      </c>
      <c r="T28" s="385">
        <f>[3]R3!$K$11</f>
        <v>1</v>
      </c>
      <c r="U28" s="694" t="b">
        <f>[3]R3!$P$11</f>
        <v>0</v>
      </c>
      <c r="V28" s="377">
        <f>[3]R3!$C$12</f>
        <v>22.8</v>
      </c>
      <c r="W28" s="378">
        <f t="shared" ref="W28:W41" si="22">ROUND(V28,0)</f>
        <v>23</v>
      </c>
      <c r="X28" s="454">
        <f>[4]C3!$DJ$35</f>
        <v>106</v>
      </c>
      <c r="Y28" s="316">
        <f>[3]R3!$F$12</f>
        <v>26</v>
      </c>
      <c r="Z28" s="316">
        <f>IF(Y28&gt;0,1)</f>
        <v>1</v>
      </c>
      <c r="AA28" s="316">
        <f t="shared" ref="AA28:AA41" si="23">Y28</f>
        <v>26</v>
      </c>
      <c r="AB28" s="311">
        <f t="shared" ref="AB28:AB35" si="24">AB27+Y28</f>
        <v>90</v>
      </c>
      <c r="AC28" s="385">
        <f>[3]R3!$K$12</f>
        <v>1</v>
      </c>
      <c r="AD28" s="694" t="b">
        <f>[3]R3!$P$12</f>
        <v>0</v>
      </c>
      <c r="AE28" s="377">
        <f>[3]R3!$C$13</f>
        <v>25</v>
      </c>
      <c r="AF28" s="378">
        <f t="shared" ref="AF28:AF41" si="25">ROUND(AE28,0)</f>
        <v>25</v>
      </c>
      <c r="AG28" s="454" t="s">
        <v>130</v>
      </c>
      <c r="AH28" s="316">
        <f>[3]R3!$F$13</f>
        <v>0</v>
      </c>
      <c r="AI28" s="316" t="b">
        <f>IF(AH28&gt;0,1)</f>
        <v>0</v>
      </c>
      <c r="AJ28" s="670" t="s">
        <v>153</v>
      </c>
      <c r="AK28" s="311">
        <f t="shared" ref="AK28:AK35" si="26">AK27+AH28</f>
        <v>0</v>
      </c>
      <c r="AL28" s="385">
        <f>[3]R3!$K$13</f>
        <v>0</v>
      </c>
      <c r="AM28" s="694" t="b">
        <f>[3]R3!$P$13</f>
        <v>0</v>
      </c>
      <c r="AN28" s="633"/>
    </row>
    <row r="29" spans="1:40" s="42" customFormat="1" ht="21.1">
      <c r="A29" s="44">
        <v>4</v>
      </c>
      <c r="B29" s="49" t="str">
        <f>[1]Blank!$D$4</f>
        <v>Tynemouth</v>
      </c>
      <c r="C29" s="693"/>
      <c r="D29" s="377">
        <f>[3]R4!$C$10</f>
        <v>28</v>
      </c>
      <c r="E29" s="378">
        <f t="shared" si="17"/>
        <v>28</v>
      </c>
      <c r="F29" s="638">
        <f>[4]C4!$CB$35</f>
        <v>97</v>
      </c>
      <c r="G29" s="695">
        <f>[3]R4!$F$10</f>
        <v>42</v>
      </c>
      <c r="H29" s="316">
        <f>IF(G29&gt;0,1)</f>
        <v>1</v>
      </c>
      <c r="I29" s="316">
        <f t="shared" si="18"/>
        <v>42</v>
      </c>
      <c r="J29" s="311">
        <f t="shared" si="19"/>
        <v>121</v>
      </c>
      <c r="K29" s="385">
        <f>[3]R4!$K$10</f>
        <v>-3.5</v>
      </c>
      <c r="L29" s="694" t="b">
        <f>[3]R4!$P$10</f>
        <v>0</v>
      </c>
      <c r="M29" s="377">
        <f>[3]R4!$C$11</f>
        <v>14.3</v>
      </c>
      <c r="N29" s="378">
        <f t="shared" si="20"/>
        <v>14</v>
      </c>
      <c r="O29" s="454">
        <f>[4]C4!$CS$35</f>
        <v>96</v>
      </c>
      <c r="P29" s="316">
        <f>[3]R4!$F$11</f>
        <v>24</v>
      </c>
      <c r="Q29" s="316">
        <f>IF(P29&gt;0,1)</f>
        <v>1</v>
      </c>
      <c r="R29" s="670" t="s">
        <v>153</v>
      </c>
      <c r="S29" s="311">
        <f t="shared" si="21"/>
        <v>105</v>
      </c>
      <c r="T29" s="385">
        <f>[3]R4!$K$11</f>
        <v>1</v>
      </c>
      <c r="U29" s="694" t="b">
        <f>[3]R4!$P$11</f>
        <v>0</v>
      </c>
      <c r="V29" s="377">
        <f>[3]R4!$C$12</f>
        <v>23.8</v>
      </c>
      <c r="W29" s="378">
        <f t="shared" si="22"/>
        <v>24</v>
      </c>
      <c r="X29" s="454">
        <f>[4]C4!$DJ$35</f>
        <v>98</v>
      </c>
      <c r="Y29" s="316">
        <f>[3]R4!$F$12</f>
        <v>32</v>
      </c>
      <c r="Z29" s="316">
        <f>IF(Y29&gt;0,1)</f>
        <v>1</v>
      </c>
      <c r="AA29" s="316">
        <f t="shared" si="23"/>
        <v>32</v>
      </c>
      <c r="AB29" s="311">
        <f t="shared" si="24"/>
        <v>122</v>
      </c>
      <c r="AC29" s="385">
        <f>[3]R4!$K$12</f>
        <v>0</v>
      </c>
      <c r="AD29" s="694" t="b">
        <f>[3]R4!$P$12</f>
        <v>0</v>
      </c>
      <c r="AE29" s="377">
        <f>[3]R4!$C$13</f>
        <v>25</v>
      </c>
      <c r="AF29" s="378">
        <f t="shared" si="25"/>
        <v>25</v>
      </c>
      <c r="AG29" s="454" t="s">
        <v>130</v>
      </c>
      <c r="AH29" s="316">
        <f>[3]R4!$F$13</f>
        <v>0</v>
      </c>
      <c r="AI29" s="316" t="b">
        <f>IF(AH29&gt;0,1)</f>
        <v>0</v>
      </c>
      <c r="AJ29" s="670" t="s">
        <v>153</v>
      </c>
      <c r="AK29" s="311">
        <f t="shared" si="26"/>
        <v>0</v>
      </c>
      <c r="AL29" s="385">
        <f>[3]R4!$K$13</f>
        <v>0</v>
      </c>
      <c r="AM29" s="694" t="b">
        <f>[3]R4!$P$13</f>
        <v>0</v>
      </c>
      <c r="AN29" s="633"/>
    </row>
    <row r="30" spans="1:40" s="42" customFormat="1" ht="21.1">
      <c r="A30" s="44">
        <v>5</v>
      </c>
      <c r="B30" s="50" t="str">
        <f>[1]Blank!$D$5</f>
        <v>South Leeds</v>
      </c>
      <c r="C30" s="693"/>
      <c r="D30" s="377">
        <f>[3]R5!$C$10</f>
        <v>24.5</v>
      </c>
      <c r="E30" s="378">
        <f t="shared" si="17"/>
        <v>25</v>
      </c>
      <c r="F30" s="638">
        <f>[4]C5!$CB$35</f>
        <v>107</v>
      </c>
      <c r="G30" s="316">
        <f>[3]R5!$F$10</f>
        <v>24</v>
      </c>
      <c r="H30" s="316">
        <f>IF(G30&gt;0,1)</f>
        <v>1</v>
      </c>
      <c r="I30" s="316">
        <f t="shared" si="18"/>
        <v>24</v>
      </c>
      <c r="J30" s="311">
        <f t="shared" si="19"/>
        <v>145</v>
      </c>
      <c r="K30" s="385">
        <f>[3]R5!$K$10</f>
        <v>1</v>
      </c>
      <c r="L30" s="694" t="b">
        <f>[3]R5!$P$10</f>
        <v>0</v>
      </c>
      <c r="M30" s="377">
        <f>[3]R5!$C$11</f>
        <v>15.3</v>
      </c>
      <c r="N30" s="378">
        <f t="shared" si="20"/>
        <v>15</v>
      </c>
      <c r="O30" s="454">
        <f>[4]C5!$CS$35</f>
        <v>91</v>
      </c>
      <c r="P30" s="316">
        <f>[3]R5!$F$11</f>
        <v>29</v>
      </c>
      <c r="Q30" s="316">
        <f>IF(P30&gt;0,1)</f>
        <v>1</v>
      </c>
      <c r="R30" s="316">
        <f t="shared" si="16"/>
        <v>29</v>
      </c>
      <c r="S30" s="311">
        <f t="shared" si="21"/>
        <v>134</v>
      </c>
      <c r="T30" s="385">
        <f>[3]R5!$K$11</f>
        <v>0.4</v>
      </c>
      <c r="U30" s="694" t="b">
        <f>[3]R5!$P$11</f>
        <v>0</v>
      </c>
      <c r="V30" s="377">
        <f>[3]R5!$C$12</f>
        <v>23.8</v>
      </c>
      <c r="W30" s="378">
        <f t="shared" si="22"/>
        <v>24</v>
      </c>
      <c r="X30" s="454">
        <f>[4]C5!$DJ$35</f>
        <v>102</v>
      </c>
      <c r="Y30" s="316">
        <f>[3]R5!$F$12</f>
        <v>27</v>
      </c>
      <c r="Z30" s="316">
        <f>IF(Y30&gt;0,1)</f>
        <v>1</v>
      </c>
      <c r="AA30" s="316">
        <f t="shared" si="23"/>
        <v>27</v>
      </c>
      <c r="AB30" s="311">
        <f t="shared" si="24"/>
        <v>149</v>
      </c>
      <c r="AC30" s="385">
        <f>[3]R5!$K$12</f>
        <v>0.8</v>
      </c>
      <c r="AD30" s="694" t="b">
        <f>[3]R5!$P$12</f>
        <v>0</v>
      </c>
      <c r="AE30" s="377">
        <f>[3]R5!$C$13</f>
        <v>25</v>
      </c>
      <c r="AF30" s="378">
        <f t="shared" si="25"/>
        <v>25</v>
      </c>
      <c r="AG30" s="454" t="s">
        <v>130</v>
      </c>
      <c r="AH30" s="316">
        <f>[3]R5!$F$13</f>
        <v>0</v>
      </c>
      <c r="AI30" s="316" t="b">
        <f>IF(AH30&gt;0,1)</f>
        <v>0</v>
      </c>
      <c r="AJ30" s="316">
        <f t="shared" ref="AJ30:AJ41" si="27">AH30</f>
        <v>0</v>
      </c>
      <c r="AK30" s="311">
        <f t="shared" si="26"/>
        <v>0</v>
      </c>
      <c r="AL30" s="385">
        <f>[3]R5!$K$13</f>
        <v>0</v>
      </c>
      <c r="AM30" s="694" t="b">
        <f>[3]R5!$P$13</f>
        <v>0</v>
      </c>
      <c r="AN30" s="633"/>
    </row>
    <row r="31" spans="1:40" s="42" customFormat="1" ht="21.1">
      <c r="A31" s="44">
        <v>6</v>
      </c>
      <c r="B31" s="51" t="str">
        <f>[1]Blank!$D$6</f>
        <v>Woodhall Hills</v>
      </c>
      <c r="C31" s="693"/>
      <c r="D31" s="377">
        <f>[3]R6!$C$10</f>
        <v>25.5</v>
      </c>
      <c r="E31" s="378">
        <f t="shared" si="17"/>
        <v>26</v>
      </c>
      <c r="F31" s="638">
        <f>[4]C6!$CB$35</f>
        <v>113</v>
      </c>
      <c r="G31" s="316">
        <f>[3]R6!$F$10</f>
        <v>20</v>
      </c>
      <c r="H31" s="316">
        <f t="shared" ref="H31:H41" si="28">IF(G31&gt;0,1)</f>
        <v>1</v>
      </c>
      <c r="I31" s="670" t="s">
        <v>153</v>
      </c>
      <c r="J31" s="311">
        <f t="shared" si="19"/>
        <v>165</v>
      </c>
      <c r="K31" s="385">
        <f>[3]R6!$K$10</f>
        <v>1</v>
      </c>
      <c r="L31" s="694" t="b">
        <f>[3]R6!$P$10</f>
        <v>0</v>
      </c>
      <c r="M31" s="377">
        <f>[3]R6!$C$11</f>
        <v>15.700000000000001</v>
      </c>
      <c r="N31" s="378">
        <f t="shared" si="20"/>
        <v>16</v>
      </c>
      <c r="O31" s="454">
        <f>[4]C6!$CS$35</f>
        <v>93</v>
      </c>
      <c r="P31" s="316">
        <f>[3]R6!$F$11</f>
        <v>30</v>
      </c>
      <c r="Q31" s="316">
        <f t="shared" ref="Q31:Q41" si="29">IF(P31&gt;0,1)</f>
        <v>1</v>
      </c>
      <c r="R31" s="316">
        <f t="shared" si="16"/>
        <v>30</v>
      </c>
      <c r="S31" s="311">
        <f t="shared" si="21"/>
        <v>164</v>
      </c>
      <c r="T31" s="385">
        <f>[3]R6!$K$11</f>
        <v>0.2</v>
      </c>
      <c r="U31" s="694" t="b">
        <f>[3]R6!$P$11</f>
        <v>0</v>
      </c>
      <c r="V31" s="377">
        <f>[3]R6!$C$12</f>
        <v>24.6</v>
      </c>
      <c r="W31" s="378">
        <f t="shared" si="22"/>
        <v>25</v>
      </c>
      <c r="X31" s="454">
        <f>[4]C6!$DJ$35</f>
        <v>96</v>
      </c>
      <c r="Y31" s="316">
        <f>[3]R6!$F$12</f>
        <v>36</v>
      </c>
      <c r="Z31" s="316">
        <f t="shared" ref="Z31:Z41" si="30">IF(Y31&gt;0,1)</f>
        <v>1</v>
      </c>
      <c r="AA31" s="316">
        <f t="shared" si="23"/>
        <v>36</v>
      </c>
      <c r="AB31" s="311">
        <f t="shared" si="24"/>
        <v>185</v>
      </c>
      <c r="AC31" s="385">
        <f>[3]R6!$K$12</f>
        <v>0</v>
      </c>
      <c r="AD31" s="694" t="b">
        <f>[3]R6!$P$12</f>
        <v>0</v>
      </c>
      <c r="AE31" s="377">
        <f>[3]R6!$C$13</f>
        <v>25</v>
      </c>
      <c r="AF31" s="378">
        <f t="shared" si="25"/>
        <v>25</v>
      </c>
      <c r="AG31" s="454" t="s">
        <v>130</v>
      </c>
      <c r="AH31" s="316">
        <f>[3]R6!$F$13</f>
        <v>0</v>
      </c>
      <c r="AI31" s="316" t="b">
        <f t="shared" ref="AI31:AI41" si="31">IF(AH31&gt;0,1)</f>
        <v>0</v>
      </c>
      <c r="AJ31" s="316">
        <f t="shared" si="27"/>
        <v>0</v>
      </c>
      <c r="AK31" s="311">
        <f t="shared" si="26"/>
        <v>0</v>
      </c>
      <c r="AL31" s="385">
        <f>[3]R6!$K$13</f>
        <v>0</v>
      </c>
      <c r="AM31" s="694" t="b">
        <f>[3]R6!$P$13</f>
        <v>0</v>
      </c>
      <c r="AN31" s="633"/>
    </row>
    <row r="32" spans="1:40" s="42" customFormat="1" ht="21.1">
      <c r="A32" s="44">
        <v>7</v>
      </c>
      <c r="B32" s="50" t="str">
        <f>[1]Blank!$D$7</f>
        <v>Tyneside</v>
      </c>
      <c r="C32" s="693"/>
      <c r="D32" s="377">
        <f>[3]R7!$C$10</f>
        <v>26.5</v>
      </c>
      <c r="E32" s="378">
        <f t="shared" si="17"/>
        <v>27</v>
      </c>
      <c r="F32" s="638" t="s">
        <v>130</v>
      </c>
      <c r="G32" s="316">
        <f>[3]R7!$F$10</f>
        <v>0</v>
      </c>
      <c r="H32" s="316" t="b">
        <f t="shared" si="28"/>
        <v>0</v>
      </c>
      <c r="I32" s="316" t="s">
        <v>153</v>
      </c>
      <c r="J32" s="311">
        <f t="shared" si="19"/>
        <v>165</v>
      </c>
      <c r="K32" s="385">
        <f>[3]R7!$K$10</f>
        <v>0</v>
      </c>
      <c r="L32" s="694" t="b">
        <f>[3]R7!$P$10</f>
        <v>0</v>
      </c>
      <c r="M32" s="377">
        <f>[3]R7!$C$11</f>
        <v>15.9</v>
      </c>
      <c r="N32" s="378">
        <f t="shared" si="20"/>
        <v>16</v>
      </c>
      <c r="O32" s="454">
        <f>[4]C7!$CS$35</f>
        <v>93</v>
      </c>
      <c r="P32" s="316">
        <f>[3]R7!$F$11</f>
        <v>29</v>
      </c>
      <c r="Q32" s="316">
        <f t="shared" si="29"/>
        <v>1</v>
      </c>
      <c r="R32" s="316">
        <f t="shared" si="16"/>
        <v>29</v>
      </c>
      <c r="S32" s="311">
        <f t="shared" si="21"/>
        <v>193</v>
      </c>
      <c r="T32" s="385">
        <f>[3]R7!$K$11</f>
        <v>0.4</v>
      </c>
      <c r="U32" s="694" t="b">
        <f>[3]R7!$P$11</f>
        <v>0</v>
      </c>
      <c r="V32" s="377">
        <f>[3]R7!$C$12</f>
        <v>24.6</v>
      </c>
      <c r="W32" s="378">
        <f t="shared" si="22"/>
        <v>25</v>
      </c>
      <c r="X32" s="454">
        <f>[4]C7!$DJ$35</f>
        <v>100</v>
      </c>
      <c r="Y32" s="316">
        <f>[3]R7!$F$12</f>
        <v>31</v>
      </c>
      <c r="Z32" s="316">
        <f t="shared" si="30"/>
        <v>1</v>
      </c>
      <c r="AA32" s="316">
        <f t="shared" si="23"/>
        <v>31</v>
      </c>
      <c r="AB32" s="311">
        <f t="shared" si="24"/>
        <v>216</v>
      </c>
      <c r="AC32" s="385">
        <f>[3]R7!$K$12</f>
        <v>0</v>
      </c>
      <c r="AD32" s="694" t="b">
        <f>[3]R7!$P$12</f>
        <v>0</v>
      </c>
      <c r="AE32" s="377">
        <f>[3]R7!$C$13</f>
        <v>25</v>
      </c>
      <c r="AF32" s="378">
        <f t="shared" si="25"/>
        <v>25</v>
      </c>
      <c r="AG32" s="454" t="s">
        <v>130</v>
      </c>
      <c r="AH32" s="316">
        <f>[3]R7!$F$13</f>
        <v>0</v>
      </c>
      <c r="AI32" s="316" t="b">
        <f t="shared" si="31"/>
        <v>0</v>
      </c>
      <c r="AJ32" s="316">
        <f t="shared" si="27"/>
        <v>0</v>
      </c>
      <c r="AK32" s="311">
        <f t="shared" si="26"/>
        <v>0</v>
      </c>
      <c r="AL32" s="385">
        <f>[3]R7!$K$13</f>
        <v>0</v>
      </c>
      <c r="AM32" s="694" t="b">
        <f>[3]R7!$P$13</f>
        <v>0</v>
      </c>
      <c r="AN32" s="633"/>
    </row>
    <row r="33" spans="1:40" s="42" customFormat="1" ht="21.1">
      <c r="A33" s="44">
        <v>8</v>
      </c>
      <c r="B33" s="51" t="str">
        <f>[1]Blank!$D$8</f>
        <v>Houghton</v>
      </c>
      <c r="C33" s="693"/>
      <c r="D33" s="377">
        <f>[3]R8!$C$10</f>
        <v>26.5</v>
      </c>
      <c r="E33" s="378">
        <f t="shared" si="17"/>
        <v>27</v>
      </c>
      <c r="F33" s="638">
        <f>[4]C8!$CB$35</f>
        <v>110</v>
      </c>
      <c r="G33" s="316">
        <f>[3]R8!$F$10</f>
        <v>26</v>
      </c>
      <c r="H33" s="316">
        <f t="shared" si="28"/>
        <v>1</v>
      </c>
      <c r="I33" s="316">
        <f t="shared" si="18"/>
        <v>26</v>
      </c>
      <c r="J33" s="311">
        <f t="shared" si="19"/>
        <v>191</v>
      </c>
      <c r="K33" s="385">
        <f>[3]R8!$K$10</f>
        <v>1</v>
      </c>
      <c r="L33" s="694" t="b">
        <f>[3]R8!$P$10</f>
        <v>0</v>
      </c>
      <c r="M33" s="377">
        <f>[3]R8!$C$11</f>
        <v>16.3</v>
      </c>
      <c r="N33" s="378">
        <f t="shared" si="20"/>
        <v>16</v>
      </c>
      <c r="O33" s="454">
        <f>[4]C8!$CS$35</f>
        <v>92</v>
      </c>
      <c r="P33" s="316">
        <f>[3]R8!$F$11</f>
        <v>32</v>
      </c>
      <c r="Q33" s="316">
        <f t="shared" si="29"/>
        <v>1</v>
      </c>
      <c r="R33" s="316">
        <f t="shared" si="16"/>
        <v>32</v>
      </c>
      <c r="S33" s="311">
        <f t="shared" si="21"/>
        <v>225</v>
      </c>
      <c r="T33" s="385">
        <f>[3]R8!$K$11</f>
        <v>0</v>
      </c>
      <c r="U33" s="694" t="b">
        <f>[3]R8!$P$11</f>
        <v>0</v>
      </c>
      <c r="V33" s="377">
        <f>[3]R8!$C$12</f>
        <v>24.6</v>
      </c>
      <c r="W33" s="378">
        <f t="shared" si="22"/>
        <v>25</v>
      </c>
      <c r="X33" s="454" t="s">
        <v>130</v>
      </c>
      <c r="Y33" s="316">
        <f>[3]R8!$F$12</f>
        <v>0</v>
      </c>
      <c r="Z33" s="316" t="b">
        <f t="shared" si="30"/>
        <v>0</v>
      </c>
      <c r="AA33" s="316" t="s">
        <v>153</v>
      </c>
      <c r="AB33" s="311">
        <f t="shared" si="24"/>
        <v>216</v>
      </c>
      <c r="AC33" s="385">
        <f>[3]R8!$K$12</f>
        <v>0</v>
      </c>
      <c r="AD33" s="694" t="b">
        <f>[3]R8!$P$12</f>
        <v>0</v>
      </c>
      <c r="AE33" s="377">
        <f>[3]R8!$C$13</f>
        <v>25</v>
      </c>
      <c r="AF33" s="378">
        <f t="shared" si="25"/>
        <v>25</v>
      </c>
      <c r="AG33" s="454" t="s">
        <v>130</v>
      </c>
      <c r="AH33" s="316">
        <f>[3]R8!$F$13</f>
        <v>0</v>
      </c>
      <c r="AI33" s="316" t="b">
        <f t="shared" si="31"/>
        <v>0</v>
      </c>
      <c r="AJ33" s="316">
        <f t="shared" si="27"/>
        <v>0</v>
      </c>
      <c r="AK33" s="311">
        <f t="shared" si="26"/>
        <v>0</v>
      </c>
      <c r="AL33" s="385">
        <f>[3]R8!$K$13</f>
        <v>0</v>
      </c>
      <c r="AM33" s="694" t="b">
        <f>[3]R8!$P$13</f>
        <v>0</v>
      </c>
      <c r="AN33" s="633"/>
    </row>
    <row r="34" spans="1:40" s="42" customFormat="1" ht="21.1">
      <c r="A34" s="44">
        <v>9</v>
      </c>
      <c r="B34" s="50" t="str">
        <f>[1]Blank!$D$9</f>
        <v>Blyth</v>
      </c>
      <c r="C34" s="693"/>
      <c r="D34" s="377">
        <f>[3]R9!$C$10</f>
        <v>27.5</v>
      </c>
      <c r="E34" s="378">
        <f t="shared" si="17"/>
        <v>28</v>
      </c>
      <c r="F34" s="638">
        <f>[4]C9!$CB$35</f>
        <v>116</v>
      </c>
      <c r="G34" s="316">
        <f>[3]R9!$F$10</f>
        <v>20</v>
      </c>
      <c r="H34" s="316">
        <f t="shared" si="28"/>
        <v>1</v>
      </c>
      <c r="I34" s="670" t="s">
        <v>153</v>
      </c>
      <c r="J34" s="311">
        <f t="shared" si="19"/>
        <v>211</v>
      </c>
      <c r="K34" s="385">
        <f>[3]R9!$K$10</f>
        <v>1</v>
      </c>
      <c r="L34" s="694" t="b">
        <f>[3]R9!$P$10</f>
        <v>0</v>
      </c>
      <c r="M34" s="377">
        <f>[3]R9!$C$11</f>
        <v>16.3</v>
      </c>
      <c r="N34" s="378">
        <f t="shared" si="20"/>
        <v>16</v>
      </c>
      <c r="O34" s="454" t="s">
        <v>130</v>
      </c>
      <c r="P34" s="316">
        <f>[3]R9!$F$11</f>
        <v>0</v>
      </c>
      <c r="Q34" s="316" t="b">
        <f t="shared" si="29"/>
        <v>0</v>
      </c>
      <c r="R34" s="316" t="s">
        <v>153</v>
      </c>
      <c r="S34" s="311">
        <f t="shared" si="21"/>
        <v>225</v>
      </c>
      <c r="T34" s="385">
        <f>[3]R9!$K$11</f>
        <v>0</v>
      </c>
      <c r="U34" s="694" t="b">
        <f>[3]R9!$P$11</f>
        <v>0</v>
      </c>
      <c r="V34" s="377">
        <f>[3]R9!$C$12</f>
        <v>24.6</v>
      </c>
      <c r="W34" s="378">
        <f t="shared" si="22"/>
        <v>25</v>
      </c>
      <c r="X34" s="454" t="s">
        <v>130</v>
      </c>
      <c r="Y34" s="316">
        <f>[3]R9!$F$12</f>
        <v>0</v>
      </c>
      <c r="Z34" s="316" t="b">
        <f t="shared" si="30"/>
        <v>0</v>
      </c>
      <c r="AA34" s="670" t="s">
        <v>153</v>
      </c>
      <c r="AB34" s="311">
        <f t="shared" si="24"/>
        <v>216</v>
      </c>
      <c r="AC34" s="385">
        <f>[3]R9!$K$12</f>
        <v>0</v>
      </c>
      <c r="AD34" s="694" t="b">
        <f>[3]R9!$P$12</f>
        <v>0</v>
      </c>
      <c r="AE34" s="377">
        <f>[3]R9!$C$13</f>
        <v>25</v>
      </c>
      <c r="AF34" s="378">
        <f t="shared" si="25"/>
        <v>25</v>
      </c>
      <c r="AG34" s="454" t="s">
        <v>130</v>
      </c>
      <c r="AH34" s="316">
        <f>[3]R9!$F$13</f>
        <v>0</v>
      </c>
      <c r="AI34" s="316" t="b">
        <f t="shared" si="31"/>
        <v>0</v>
      </c>
      <c r="AJ34" s="316">
        <f t="shared" si="27"/>
        <v>0</v>
      </c>
      <c r="AK34" s="311">
        <f t="shared" si="26"/>
        <v>0</v>
      </c>
      <c r="AL34" s="385">
        <f>[3]R9!$K$13</f>
        <v>0</v>
      </c>
      <c r="AM34" s="694" t="b">
        <f>[3]R9!$P$13</f>
        <v>0</v>
      </c>
      <c r="AN34" s="633"/>
    </row>
    <row r="35" spans="1:40" s="42" customFormat="1" ht="21.75" thickBot="1">
      <c r="A35" s="45">
        <v>10</v>
      </c>
      <c r="B35" s="52" t="str">
        <f>[1]Blank!$D$10</f>
        <v>Whickham</v>
      </c>
      <c r="C35" s="693"/>
      <c r="D35" s="377">
        <f>[3]R10!$C$10</f>
        <v>28</v>
      </c>
      <c r="E35" s="378">
        <f t="shared" si="17"/>
        <v>28</v>
      </c>
      <c r="F35" s="638">
        <f>[4]C10!$CB$35</f>
        <v>113</v>
      </c>
      <c r="G35" s="316">
        <f>[3]R10!$F$10</f>
        <v>22</v>
      </c>
      <c r="H35" s="316">
        <f t="shared" si="28"/>
        <v>1</v>
      </c>
      <c r="I35" s="316">
        <f t="shared" si="18"/>
        <v>22</v>
      </c>
      <c r="J35" s="311">
        <f t="shared" si="19"/>
        <v>233</v>
      </c>
      <c r="K35" s="385">
        <f>[3]R10!$K$10</f>
        <v>1</v>
      </c>
      <c r="L35" s="694" t="b">
        <f>[3]R10!$P$10</f>
        <v>0</v>
      </c>
      <c r="M35" s="377">
        <f>[3]R10!$C$11</f>
        <v>16.3</v>
      </c>
      <c r="N35" s="378">
        <f t="shared" si="20"/>
        <v>16</v>
      </c>
      <c r="O35" s="454">
        <f>[4]C10!$CS$35</f>
        <v>87</v>
      </c>
      <c r="P35" s="316">
        <f>[3]R10!$F$11</f>
        <v>36</v>
      </c>
      <c r="Q35" s="316">
        <f t="shared" si="29"/>
        <v>1</v>
      </c>
      <c r="R35" s="316">
        <f t="shared" si="16"/>
        <v>36</v>
      </c>
      <c r="S35" s="311">
        <f t="shared" si="21"/>
        <v>261</v>
      </c>
      <c r="T35" s="385">
        <f>[3]R10!$K$11</f>
        <v>0</v>
      </c>
      <c r="U35" s="694" t="b">
        <f>[3]R10!$P$11</f>
        <v>0</v>
      </c>
      <c r="V35" s="377">
        <f>[3]R10!$C$12</f>
        <v>24.6</v>
      </c>
      <c r="W35" s="378">
        <f t="shared" si="22"/>
        <v>25</v>
      </c>
      <c r="X35" s="454">
        <f>[4]C10!$DJ$35</f>
        <v>94</v>
      </c>
      <c r="Y35" s="650">
        <f>[3]R10!$F$12</f>
        <v>43</v>
      </c>
      <c r="Z35" s="316">
        <f t="shared" si="30"/>
        <v>1</v>
      </c>
      <c r="AA35" s="316">
        <f t="shared" si="23"/>
        <v>43</v>
      </c>
      <c r="AB35" s="311">
        <f t="shared" si="24"/>
        <v>259</v>
      </c>
      <c r="AC35" s="385">
        <f>[3]R10!$K$12</f>
        <v>-4</v>
      </c>
      <c r="AD35" s="694">
        <f>[3]R10!$P$12</f>
        <v>1</v>
      </c>
      <c r="AE35" s="377">
        <f>[3]R10!$C$13</f>
        <v>25</v>
      </c>
      <c r="AF35" s="378">
        <f t="shared" si="25"/>
        <v>25</v>
      </c>
      <c r="AG35" s="454" t="s">
        <v>130</v>
      </c>
      <c r="AH35" s="316">
        <f>[3]R10!$F$13</f>
        <v>0</v>
      </c>
      <c r="AI35" s="316" t="b">
        <f t="shared" si="31"/>
        <v>0</v>
      </c>
      <c r="AJ35" s="316">
        <f t="shared" si="27"/>
        <v>0</v>
      </c>
      <c r="AK35" s="311">
        <f t="shared" si="26"/>
        <v>0</v>
      </c>
      <c r="AL35" s="385">
        <f>[3]R10!$K$13</f>
        <v>0</v>
      </c>
      <c r="AM35" s="694" t="b">
        <f>[3]R10!$P$13</f>
        <v>0</v>
      </c>
      <c r="AN35" s="633"/>
    </row>
    <row r="36" spans="1:40" s="42" customFormat="1" ht="21.1">
      <c r="A36" s="46">
        <v>11</v>
      </c>
      <c r="B36" s="48" t="str">
        <f>[1]Blank!$D$11</f>
        <v>Stocksfield</v>
      </c>
      <c r="C36" s="693"/>
      <c r="D36" s="377">
        <f>[3]R11!$C$10</f>
        <v>28</v>
      </c>
      <c r="E36" s="378">
        <f t="shared" si="17"/>
        <v>28</v>
      </c>
      <c r="F36" s="638">
        <f>[4]C11!$CB$35</f>
        <v>108</v>
      </c>
      <c r="G36" s="316">
        <f>[3]R11!$F$10</f>
        <v>25</v>
      </c>
      <c r="H36" s="316">
        <f t="shared" si="28"/>
        <v>1</v>
      </c>
      <c r="I36" s="316">
        <f t="shared" si="18"/>
        <v>25</v>
      </c>
      <c r="J36" s="311">
        <f>SUMPRODUCT(LARGE(G26:G36,{1,2,3,4,5,6,7,8,9,10}))</f>
        <v>258</v>
      </c>
      <c r="K36" s="385">
        <f>[3]R11!$K$10</f>
        <v>1</v>
      </c>
      <c r="L36" s="694" t="b">
        <f>[3]R11!$P$10</f>
        <v>0</v>
      </c>
      <c r="M36" s="377">
        <f>[3]R11!$C$11</f>
        <v>16.3</v>
      </c>
      <c r="N36" s="378">
        <f t="shared" si="20"/>
        <v>16</v>
      </c>
      <c r="O36" s="454">
        <f>[4]C11!$CS$35</f>
        <v>90</v>
      </c>
      <c r="P36" s="316">
        <f>[3]R11!$F$11</f>
        <v>31</v>
      </c>
      <c r="Q36" s="316">
        <f t="shared" si="29"/>
        <v>1</v>
      </c>
      <c r="R36" s="316">
        <f t="shared" si="16"/>
        <v>31</v>
      </c>
      <c r="S36" s="311">
        <f>SUMPRODUCT(LARGE(P26:P36,{1,2,3,4,5,6,7,8,9,10}))</f>
        <v>292</v>
      </c>
      <c r="T36" s="385">
        <f>[3]R11!$K$11</f>
        <v>0</v>
      </c>
      <c r="U36" s="694" t="b">
        <f>[3]R11!$P$11</f>
        <v>0</v>
      </c>
      <c r="V36" s="377">
        <f>[3]R11!$C$12</f>
        <v>20.6</v>
      </c>
      <c r="W36" s="378">
        <f t="shared" si="22"/>
        <v>21</v>
      </c>
      <c r="X36" s="454" t="s">
        <v>130</v>
      </c>
      <c r="Y36" s="316">
        <f>[3]R11!$F$12</f>
        <v>0</v>
      </c>
      <c r="Z36" s="316" t="b">
        <f t="shared" si="30"/>
        <v>0</v>
      </c>
      <c r="AA36" s="670" t="s">
        <v>153</v>
      </c>
      <c r="AB36" s="311">
        <f>SUMPRODUCT(LARGE(Y26:Y36,{1,2,3,4,5,6,7,8,9,10}))</f>
        <v>259</v>
      </c>
      <c r="AC36" s="385">
        <f>[3]R11!$K$12</f>
        <v>0</v>
      </c>
      <c r="AD36" s="694" t="b">
        <f>[3]R11!$P$12</f>
        <v>0</v>
      </c>
      <c r="AE36" s="377">
        <f>[3]R11!$C$13</f>
        <v>25</v>
      </c>
      <c r="AF36" s="378">
        <f t="shared" si="25"/>
        <v>25</v>
      </c>
      <c r="AG36" s="454" t="s">
        <v>130</v>
      </c>
      <c r="AH36" s="316">
        <f>[3]R11!$F$13</f>
        <v>0</v>
      </c>
      <c r="AI36" s="316" t="b">
        <f t="shared" si="31"/>
        <v>0</v>
      </c>
      <c r="AJ36" s="316">
        <f t="shared" si="27"/>
        <v>0</v>
      </c>
      <c r="AK36" s="311">
        <f>SUMPRODUCT(LARGE(AH26:AH36,{1,2,3,4,5,6,7,8,9,10}))</f>
        <v>0</v>
      </c>
      <c r="AL36" s="385">
        <f>[3]R11!$K$13</f>
        <v>0</v>
      </c>
      <c r="AM36" s="694" t="b">
        <f>[3]R11!$P$13</f>
        <v>0</v>
      </c>
      <c r="AN36" s="633"/>
    </row>
    <row r="37" spans="1:40" s="42" customFormat="1" ht="21.1">
      <c r="A37" s="46">
        <v>12</v>
      </c>
      <c r="B37" s="51" t="str">
        <f>[1]Blank!$D$12</f>
        <v>Brancepeth</v>
      </c>
      <c r="C37" s="693"/>
      <c r="D37" s="377">
        <f>[3]R12!$C$10</f>
        <v>28</v>
      </c>
      <c r="E37" s="378">
        <f t="shared" si="17"/>
        <v>28</v>
      </c>
      <c r="F37" s="638">
        <f>[4]C12!$CB$35</f>
        <v>108</v>
      </c>
      <c r="G37" s="316">
        <f>[3]R12!$F$10</f>
        <v>26</v>
      </c>
      <c r="H37" s="316">
        <f t="shared" si="28"/>
        <v>1</v>
      </c>
      <c r="I37" s="316">
        <f t="shared" si="18"/>
        <v>26</v>
      </c>
      <c r="J37" s="311">
        <f>SUMPRODUCT(LARGE(G26:G37,{1,2,3,4,5,6,7,8,9,10}))</f>
        <v>264</v>
      </c>
      <c r="K37" s="385">
        <f>[3]R12!$K$10</f>
        <v>1</v>
      </c>
      <c r="L37" s="694" t="b">
        <f>[3]R12!$P$10</f>
        <v>0</v>
      </c>
      <c r="M37" s="377">
        <f>[3]R12!$C$11</f>
        <v>16.3</v>
      </c>
      <c r="N37" s="378">
        <f t="shared" si="20"/>
        <v>16</v>
      </c>
      <c r="O37" s="454">
        <f>[4]C12!$CS$35</f>
        <v>99</v>
      </c>
      <c r="P37" s="316">
        <f>[3]R12!$F$11</f>
        <v>23</v>
      </c>
      <c r="Q37" s="316">
        <f t="shared" si="29"/>
        <v>1</v>
      </c>
      <c r="R37" s="316" t="s">
        <v>153</v>
      </c>
      <c r="S37" s="311">
        <f>SUMPRODUCT(LARGE(P26:P37,{1,2,3,4,5,6,7,8,9,10}))</f>
        <v>292</v>
      </c>
      <c r="T37" s="385">
        <f>[3]R12!$K$11</f>
        <v>1</v>
      </c>
      <c r="U37" s="694" t="b">
        <f>[3]R12!$P$11</f>
        <v>0</v>
      </c>
      <c r="V37" s="377">
        <f>[3]R12!$C$12</f>
        <v>20.6</v>
      </c>
      <c r="W37" s="378">
        <f t="shared" si="22"/>
        <v>21</v>
      </c>
      <c r="X37" s="454">
        <f>[4]C12!$DJ$35</f>
        <v>102</v>
      </c>
      <c r="Y37" s="316">
        <f>[3]R12!$F$12</f>
        <v>25</v>
      </c>
      <c r="Z37" s="316">
        <f t="shared" si="30"/>
        <v>1</v>
      </c>
      <c r="AA37" s="316">
        <f t="shared" si="23"/>
        <v>25</v>
      </c>
      <c r="AB37" s="311">
        <f>SUMPRODUCT(LARGE(Y26:Y37,{1,2,3,4,5,6,7,8,9,10}))</f>
        <v>284</v>
      </c>
      <c r="AC37" s="385">
        <f>[3]R12!$K$12</f>
        <v>1</v>
      </c>
      <c r="AD37" s="694" t="b">
        <f>[3]R12!$P$12</f>
        <v>0</v>
      </c>
      <c r="AE37" s="377">
        <f>[3]R12!$C$13</f>
        <v>25</v>
      </c>
      <c r="AF37" s="378">
        <f t="shared" si="25"/>
        <v>25</v>
      </c>
      <c r="AG37" s="454" t="s">
        <v>130</v>
      </c>
      <c r="AH37" s="316">
        <f>[3]R12!$F$13</f>
        <v>0</v>
      </c>
      <c r="AI37" s="316" t="b">
        <f t="shared" si="31"/>
        <v>0</v>
      </c>
      <c r="AJ37" s="316">
        <f t="shared" si="27"/>
        <v>0</v>
      </c>
      <c r="AK37" s="311">
        <f>SUMPRODUCT(LARGE(AH26:AH37,{1,2,3,4,5,6,7,8,9,10}))</f>
        <v>0</v>
      </c>
      <c r="AL37" s="385">
        <f>[3]R12!$K$13</f>
        <v>0</v>
      </c>
      <c r="AM37" s="694" t="b">
        <f>[3]R12!$P$13</f>
        <v>0</v>
      </c>
      <c r="AN37" s="633"/>
    </row>
    <row r="38" spans="1:40" s="42" customFormat="1" ht="21.1">
      <c r="A38" s="44">
        <v>13</v>
      </c>
      <c r="B38" s="50" t="str">
        <f>[1]Blank!$D$13</f>
        <v>South Shields</v>
      </c>
      <c r="C38" s="693"/>
      <c r="D38" s="377">
        <f>[3]R13!$C$10</f>
        <v>28</v>
      </c>
      <c r="E38" s="378">
        <f t="shared" si="17"/>
        <v>28</v>
      </c>
      <c r="F38" s="638">
        <f>[4]C13!$CB$35</f>
        <v>99</v>
      </c>
      <c r="G38" s="316">
        <f>[3]R13!$F$10</f>
        <v>36</v>
      </c>
      <c r="H38" s="316">
        <f t="shared" si="28"/>
        <v>1</v>
      </c>
      <c r="I38" s="316">
        <f t="shared" si="18"/>
        <v>36</v>
      </c>
      <c r="J38" s="311">
        <f>SUMPRODUCT(LARGE(G26:G38,{1,2,3,4,5,6,7,8,9,10}))</f>
        <v>280</v>
      </c>
      <c r="K38" s="379">
        <f>[3]R13!$K$10</f>
        <v>0</v>
      </c>
      <c r="L38" s="708" t="b">
        <f>[3]R13!$P$10</f>
        <v>0</v>
      </c>
      <c r="M38" s="377">
        <f>[3]R13!$C$11</f>
        <v>17.3</v>
      </c>
      <c r="N38" s="378">
        <f t="shared" si="20"/>
        <v>17</v>
      </c>
      <c r="O38" s="454">
        <f>[4]C13!$CS$35</f>
        <v>90</v>
      </c>
      <c r="P38" s="316">
        <f>[3]R13!$F$11</f>
        <v>34</v>
      </c>
      <c r="Q38" s="316">
        <f t="shared" si="29"/>
        <v>1</v>
      </c>
      <c r="R38" s="316">
        <f t="shared" si="16"/>
        <v>34</v>
      </c>
      <c r="S38" s="311">
        <f>SUMPRODUCT(LARGE(P26:P38,{1,2,3,4,5,6,7,8,9,10}))</f>
        <v>302</v>
      </c>
      <c r="T38" s="379">
        <f>[3]R13!$K$11</f>
        <v>0</v>
      </c>
      <c r="U38" s="708" t="b">
        <f>[3]R13!$P$11</f>
        <v>0</v>
      </c>
      <c r="V38" s="377">
        <f>[3]R13!$C$12</f>
        <v>21.6</v>
      </c>
      <c r="W38" s="378">
        <f t="shared" si="22"/>
        <v>22</v>
      </c>
      <c r="X38" s="454" t="s">
        <v>130</v>
      </c>
      <c r="Y38" s="316">
        <f>[3]R13!$F$12</f>
        <v>0</v>
      </c>
      <c r="Z38" s="316" t="b">
        <f t="shared" si="30"/>
        <v>0</v>
      </c>
      <c r="AA38" s="670" t="s">
        <v>153</v>
      </c>
      <c r="AB38" s="311">
        <f>SUMPRODUCT(LARGE(Y26:Y38,{1,2,3,4,5,6,7,8,9,10}))</f>
        <v>284</v>
      </c>
      <c r="AC38" s="379">
        <f>[3]R13!$K$12</f>
        <v>0</v>
      </c>
      <c r="AD38" s="708" t="b">
        <f>[3]R13!$P$12</f>
        <v>0</v>
      </c>
      <c r="AE38" s="377">
        <f>[3]R13!$C$13</f>
        <v>25</v>
      </c>
      <c r="AF38" s="378">
        <f t="shared" si="25"/>
        <v>25</v>
      </c>
      <c r="AG38" s="454" t="s">
        <v>130</v>
      </c>
      <c r="AH38" s="316">
        <f>[3]R13!$F$13</f>
        <v>0</v>
      </c>
      <c r="AI38" s="316" t="b">
        <f t="shared" si="31"/>
        <v>0</v>
      </c>
      <c r="AJ38" s="316">
        <f t="shared" si="27"/>
        <v>0</v>
      </c>
      <c r="AK38" s="311">
        <f>SUMPRODUCT(LARGE(AH26:AH38,{1,2,3,4,5,6,7,8,9,10}))</f>
        <v>0</v>
      </c>
      <c r="AL38" s="379">
        <f>[3]R13!$K$13</f>
        <v>0</v>
      </c>
      <c r="AM38" s="694" t="b">
        <f>[3]R13!$P$13</f>
        <v>0</v>
      </c>
      <c r="AN38" s="633"/>
    </row>
    <row r="39" spans="1:40" s="42" customFormat="1" ht="21.1">
      <c r="A39" s="44">
        <v>14</v>
      </c>
      <c r="B39" s="51" t="str">
        <f>[1]Blank!$D$14</f>
        <v>Durham City</v>
      </c>
      <c r="C39" s="693"/>
      <c r="D39" s="377">
        <f>[3]R14!$C$10</f>
        <v>28</v>
      </c>
      <c r="E39" s="378">
        <f t="shared" si="17"/>
        <v>28</v>
      </c>
      <c r="F39" s="804" t="s">
        <v>238</v>
      </c>
      <c r="G39" s="805" t="s">
        <v>239</v>
      </c>
      <c r="H39" s="805"/>
      <c r="I39" s="805" t="s">
        <v>240</v>
      </c>
      <c r="J39" s="311">
        <f>SUMPRODUCT(LARGE(G26:G39,{1,2,3,4,5,6,7,8,9,10}))</f>
        <v>280</v>
      </c>
      <c r="K39" s="379">
        <f>[3]R14!$K$10</f>
        <v>0</v>
      </c>
      <c r="L39" s="708" t="b">
        <f>[3]R14!$P$10</f>
        <v>0</v>
      </c>
      <c r="M39" s="377">
        <f>[3]R14!$C$11</f>
        <v>17.3</v>
      </c>
      <c r="N39" s="378">
        <f t="shared" si="20"/>
        <v>17</v>
      </c>
      <c r="O39" s="804" t="s">
        <v>238</v>
      </c>
      <c r="P39" s="805" t="s">
        <v>239</v>
      </c>
      <c r="Q39" s="805"/>
      <c r="R39" s="805" t="s">
        <v>240</v>
      </c>
      <c r="S39" s="311">
        <f>SUMPRODUCT(LARGE(P26:P39,{1,2,3,4,5,6,7,8,9,10}))</f>
        <v>302</v>
      </c>
      <c r="T39" s="379">
        <f>[3]R14!$K$11</f>
        <v>0</v>
      </c>
      <c r="U39" s="708" t="b">
        <f>[3]R14!$P$11</f>
        <v>0</v>
      </c>
      <c r="V39" s="377">
        <f>[3]R14!$C$12</f>
        <v>21.6</v>
      </c>
      <c r="W39" s="378">
        <f t="shared" si="22"/>
        <v>22</v>
      </c>
      <c r="X39" s="804" t="s">
        <v>238</v>
      </c>
      <c r="Y39" s="805" t="s">
        <v>239</v>
      </c>
      <c r="Z39" s="805"/>
      <c r="AA39" s="805" t="s">
        <v>240</v>
      </c>
      <c r="AB39" s="311">
        <f>SUMPRODUCT(LARGE(Y26:Y39,{1,2,3,4,5,6,7,8,9,10}))</f>
        <v>284</v>
      </c>
      <c r="AC39" s="379">
        <f>[3]R14!$K$12</f>
        <v>0</v>
      </c>
      <c r="AD39" s="708" t="b">
        <f>[3]R14!$P$12</f>
        <v>0</v>
      </c>
      <c r="AE39" s="377">
        <f>[3]R14!$C$13</f>
        <v>25</v>
      </c>
      <c r="AF39" s="378">
        <f t="shared" si="25"/>
        <v>25</v>
      </c>
      <c r="AG39" s="804" t="s">
        <v>238</v>
      </c>
      <c r="AH39" s="805" t="s">
        <v>239</v>
      </c>
      <c r="AI39" s="805"/>
      <c r="AJ39" s="805" t="s">
        <v>240</v>
      </c>
      <c r="AK39" s="311">
        <f>SUMPRODUCT(LARGE(AH26:AH39,{1,2,3,4,5,6,7,8,9,10}))</f>
        <v>0</v>
      </c>
      <c r="AL39" s="379">
        <f>[3]R14!$K$13</f>
        <v>0</v>
      </c>
      <c r="AM39" s="708" t="b">
        <f>[3]R14!$P$13</f>
        <v>0</v>
      </c>
      <c r="AN39" s="633"/>
    </row>
    <row r="40" spans="1:40" s="42" customFormat="1" ht="21.1">
      <c r="A40" s="44">
        <v>15</v>
      </c>
      <c r="B40" s="50" t="str">
        <f>[1]Blank!$D$15</f>
        <v>Beamish</v>
      </c>
      <c r="C40" s="693"/>
      <c r="D40" s="377">
        <f>[3]R15!$C$10</f>
        <v>28</v>
      </c>
      <c r="E40" s="378">
        <f t="shared" si="17"/>
        <v>28</v>
      </c>
      <c r="F40" s="804" t="s">
        <v>241</v>
      </c>
      <c r="G40" s="805" t="s">
        <v>242</v>
      </c>
      <c r="H40" s="805"/>
      <c r="I40" s="805" t="s">
        <v>243</v>
      </c>
      <c r="J40" s="311">
        <f>SUMPRODUCT(LARGE(G26:G40,{1,2,3,4,5,6,7,8,9,10}))</f>
        <v>280</v>
      </c>
      <c r="K40" s="379">
        <f>[3]R15!$K$10</f>
        <v>0</v>
      </c>
      <c r="L40" s="708" t="b">
        <f>[3]R15!$P$10</f>
        <v>0</v>
      </c>
      <c r="M40" s="377">
        <f>[3]R15!$C$11</f>
        <v>17.3</v>
      </c>
      <c r="N40" s="378">
        <f t="shared" si="20"/>
        <v>17</v>
      </c>
      <c r="O40" s="809" t="s">
        <v>241</v>
      </c>
      <c r="P40" s="805" t="s">
        <v>242</v>
      </c>
      <c r="Q40" s="805"/>
      <c r="R40" s="805" t="s">
        <v>243</v>
      </c>
      <c r="S40" s="311">
        <f>SUMPRODUCT(LARGE(P26:P40,{1,2,3,4,5,6,7,8,9,10}))</f>
        <v>302</v>
      </c>
      <c r="T40" s="379">
        <f>[3]R15!$K$11</f>
        <v>0</v>
      </c>
      <c r="U40" s="708" t="b">
        <f>[3]R15!$P$11</f>
        <v>0</v>
      </c>
      <c r="V40" s="377">
        <f>[3]R15!$C$12</f>
        <v>21.6</v>
      </c>
      <c r="W40" s="378">
        <f t="shared" si="22"/>
        <v>22</v>
      </c>
      <c r="X40" s="809" t="s">
        <v>241</v>
      </c>
      <c r="Y40" s="805" t="s">
        <v>242</v>
      </c>
      <c r="Z40" s="805"/>
      <c r="AA40" s="805" t="s">
        <v>243</v>
      </c>
      <c r="AB40" s="311">
        <f>SUMPRODUCT(LARGE(Y26:Y40,{1,2,3,4,5,6,7,8,9,10}))</f>
        <v>284</v>
      </c>
      <c r="AC40" s="379">
        <f>[3]R15!$K$12</f>
        <v>0</v>
      </c>
      <c r="AD40" s="708" t="b">
        <f>[3]R15!$P$12</f>
        <v>0</v>
      </c>
      <c r="AE40" s="377">
        <f>[3]R15!$C$13</f>
        <v>25</v>
      </c>
      <c r="AF40" s="378">
        <f t="shared" si="25"/>
        <v>25</v>
      </c>
      <c r="AG40" s="809" t="s">
        <v>241</v>
      </c>
      <c r="AH40" s="805" t="s">
        <v>242</v>
      </c>
      <c r="AI40" s="805"/>
      <c r="AJ40" s="805" t="s">
        <v>243</v>
      </c>
      <c r="AK40" s="311">
        <f>SUMPRODUCT(LARGE(AH26:AH40,{1,2,3,4,5,6,7,8,9,10}))</f>
        <v>0</v>
      </c>
      <c r="AL40" s="379">
        <f>[3]R15!$K$13</f>
        <v>0</v>
      </c>
      <c r="AM40" s="708" t="b">
        <f>[3]R15!$P$13</f>
        <v>0</v>
      </c>
      <c r="AN40" s="633"/>
    </row>
    <row r="41" spans="1:40" s="42" customFormat="1" ht="21.75" thickBot="1">
      <c r="A41" s="45">
        <v>16</v>
      </c>
      <c r="B41" s="52" t="str">
        <f>[1]Blank!$D$16</f>
        <v>Wearside</v>
      </c>
      <c r="C41" s="693"/>
      <c r="D41" s="377">
        <f>[3]R16!$C$10</f>
        <v>28</v>
      </c>
      <c r="E41" s="378">
        <f t="shared" si="17"/>
        <v>28</v>
      </c>
      <c r="F41" s="638">
        <f>[4]C16!$CB$35</f>
        <v>117</v>
      </c>
      <c r="G41" s="316">
        <f>[3]R16!$F$10</f>
        <v>18</v>
      </c>
      <c r="H41" s="316">
        <f t="shared" si="28"/>
        <v>1</v>
      </c>
      <c r="I41" s="316" t="s">
        <v>153</v>
      </c>
      <c r="J41" s="311">
        <f>SUMPRODUCT(LARGE(G26:G41,{1,2,3,4,5,6,7,8,9,10}))</f>
        <v>280</v>
      </c>
      <c r="K41" s="379">
        <f>[3]R16!$K$10</f>
        <v>1</v>
      </c>
      <c r="L41" s="708" t="b">
        <f>[3]R16!$P$10</f>
        <v>0</v>
      </c>
      <c r="M41" s="377">
        <f>[3]R16!$C$11</f>
        <v>17.3</v>
      </c>
      <c r="N41" s="378">
        <f t="shared" si="20"/>
        <v>17</v>
      </c>
      <c r="O41" s="454" t="s">
        <v>130</v>
      </c>
      <c r="P41" s="316">
        <f>[3]R16!$F$11</f>
        <v>0</v>
      </c>
      <c r="Q41" s="316" t="b">
        <f t="shared" si="29"/>
        <v>0</v>
      </c>
      <c r="R41" s="316" t="s">
        <v>153</v>
      </c>
      <c r="S41" s="311">
        <f>SUMPRODUCT(LARGE(P26:P41,{1,2,3,4,5,6,7,8,9,10}))</f>
        <v>302</v>
      </c>
      <c r="T41" s="379">
        <f>[3]R16!$K$11</f>
        <v>0</v>
      </c>
      <c r="U41" s="708" t="b">
        <f>[3]R16!$P$11</f>
        <v>0</v>
      </c>
      <c r="V41" s="377">
        <f>[3]R16!$C$12</f>
        <v>21.6</v>
      </c>
      <c r="W41" s="378">
        <f t="shared" si="22"/>
        <v>22</v>
      </c>
      <c r="X41" s="454" t="s">
        <v>130</v>
      </c>
      <c r="Y41" s="316">
        <f>[3]R16!$F$12</f>
        <v>0</v>
      </c>
      <c r="Z41" s="316" t="b">
        <f t="shared" si="30"/>
        <v>0</v>
      </c>
      <c r="AA41" s="316">
        <f t="shared" si="23"/>
        <v>0</v>
      </c>
      <c r="AB41" s="311">
        <f>SUMPRODUCT(LARGE(Y26:Y41,{1,2,3,4,5,6,7,8,9,10}))</f>
        <v>284</v>
      </c>
      <c r="AC41" s="379">
        <f>[3]R16!$K$12</f>
        <v>0</v>
      </c>
      <c r="AD41" s="708" t="b">
        <f>[3]R16!$P$12</f>
        <v>0</v>
      </c>
      <c r="AE41" s="377">
        <f>[3]R16!$C$13</f>
        <v>25</v>
      </c>
      <c r="AF41" s="378">
        <f t="shared" si="25"/>
        <v>25</v>
      </c>
      <c r="AG41" s="454" t="s">
        <v>130</v>
      </c>
      <c r="AH41" s="316">
        <f>[3]R16!$F$13</f>
        <v>0</v>
      </c>
      <c r="AI41" s="316" t="b">
        <f t="shared" si="31"/>
        <v>0</v>
      </c>
      <c r="AJ41" s="316">
        <f t="shared" si="27"/>
        <v>0</v>
      </c>
      <c r="AK41" s="311">
        <f>SUMPRODUCT(LARGE(AH26:AH41,{1,2,3,4,5,6,7,8,9,10}))</f>
        <v>0</v>
      </c>
      <c r="AL41" s="379">
        <f>[3]R16!$K$13</f>
        <v>0</v>
      </c>
      <c r="AM41" s="694" t="b">
        <f>[3]R16!$P$13</f>
        <v>0</v>
      </c>
      <c r="AN41" s="633"/>
    </row>
    <row r="42" spans="1:40" s="42" customFormat="1" ht="18.7" customHeight="1" thickBot="1">
      <c r="A42" s="487"/>
      <c r="B42" s="16" t="s">
        <v>8</v>
      </c>
      <c r="C42" s="696"/>
      <c r="D42" s="806">
        <v>28</v>
      </c>
      <c r="E42" s="807">
        <v>28</v>
      </c>
      <c r="F42" s="697">
        <f>SUM(F26:F41)</f>
        <v>1416</v>
      </c>
      <c r="G42" s="697">
        <f>SUM(G26:G41)</f>
        <v>338</v>
      </c>
      <c r="H42" s="698">
        <f>SUM(H26:H41)</f>
        <v>13</v>
      </c>
      <c r="I42" s="699">
        <f>SUM(I26:I41)</f>
        <v>280</v>
      </c>
      <c r="J42" s="810" t="s">
        <v>132</v>
      </c>
      <c r="K42" s="808">
        <v>14</v>
      </c>
      <c r="L42" s="694">
        <f>SUM(L26:L41)</f>
        <v>0</v>
      </c>
      <c r="M42" s="806">
        <v>17.3</v>
      </c>
      <c r="N42" s="807">
        <v>17</v>
      </c>
      <c r="O42" s="697">
        <f>SUM(O26:O41)</f>
        <v>1110</v>
      </c>
      <c r="P42" s="697">
        <f>SUM(P26:P41)</f>
        <v>349</v>
      </c>
      <c r="Q42" s="698">
        <f>SUM(Q26:Q41)</f>
        <v>12</v>
      </c>
      <c r="R42" s="699">
        <f>SUM(R26:R41)</f>
        <v>302</v>
      </c>
      <c r="S42" s="466" t="s">
        <v>132</v>
      </c>
      <c r="T42" s="467">
        <v>9</v>
      </c>
      <c r="U42" s="694">
        <f>SUM(U26:U41)</f>
        <v>0</v>
      </c>
      <c r="V42" s="806">
        <v>21.6</v>
      </c>
      <c r="W42" s="807">
        <v>22</v>
      </c>
      <c r="X42" s="697">
        <f>SUM(X26:X41)</f>
        <v>892</v>
      </c>
      <c r="Y42" s="697">
        <f>SUM(Y26:Y41)</f>
        <v>284</v>
      </c>
      <c r="Z42" s="698">
        <f>SUM(Z26:Z41)</f>
        <v>9</v>
      </c>
      <c r="AA42" s="699">
        <f>SUM(AA26:AA41)</f>
        <v>284</v>
      </c>
      <c r="AB42" s="466" t="s">
        <v>132</v>
      </c>
      <c r="AC42" s="467">
        <v>13</v>
      </c>
      <c r="AD42" s="694">
        <f>SUM(AD26:AD41)</f>
        <v>1</v>
      </c>
      <c r="AE42" s="806">
        <v>25</v>
      </c>
      <c r="AF42" s="807">
        <v>25</v>
      </c>
      <c r="AG42" s="697">
        <f>SUM(AG26:AG41)</f>
        <v>0</v>
      </c>
      <c r="AH42" s="697">
        <f>SUM(AH26:AH41)</f>
        <v>0</v>
      </c>
      <c r="AI42" s="698">
        <f>SUM(AI26:AI41)</f>
        <v>0</v>
      </c>
      <c r="AJ42" s="699">
        <f>SUM(AJ26:AJ41)</f>
        <v>0</v>
      </c>
      <c r="AK42" s="466" t="s">
        <v>132</v>
      </c>
      <c r="AL42" s="467">
        <v>24</v>
      </c>
      <c r="AM42" s="694">
        <f>SUM(AM26:AM41)</f>
        <v>0</v>
      </c>
      <c r="AN42" s="633"/>
    </row>
    <row r="43" spans="1:40">
      <c r="A43" s="622"/>
      <c r="B43" s="629"/>
      <c r="C43" s="629"/>
      <c r="D43" s="630"/>
      <c r="E43" s="629"/>
      <c r="F43" s="629"/>
      <c r="G43" s="629"/>
      <c r="H43" s="629"/>
      <c r="I43" s="631"/>
      <c r="J43" s="629"/>
      <c r="K43" s="629"/>
      <c r="L43" s="688"/>
      <c r="M43" s="630"/>
      <c r="N43" s="629"/>
      <c r="O43" s="629"/>
      <c r="P43" s="629"/>
      <c r="Q43" s="629"/>
      <c r="R43" s="631"/>
      <c r="S43" s="629"/>
      <c r="T43" s="629"/>
      <c r="U43" s="688"/>
      <c r="V43" s="629"/>
      <c r="W43" s="629"/>
      <c r="X43" s="629"/>
      <c r="Y43" s="629"/>
      <c r="Z43" s="629"/>
      <c r="AA43" s="631"/>
      <c r="AB43" s="629"/>
      <c r="AC43" s="629"/>
      <c r="AD43" s="688"/>
      <c r="AE43" s="629"/>
      <c r="AF43" s="629"/>
      <c r="AG43" s="629"/>
      <c r="AH43" s="629"/>
      <c r="AI43" s="629"/>
      <c r="AJ43" s="631"/>
      <c r="AK43" s="629"/>
      <c r="AL43" s="629"/>
      <c r="AM43" s="688"/>
      <c r="AN43" s="632"/>
    </row>
    <row r="44" spans="1:40" ht="0.7" customHeight="1">
      <c r="I44" s="705"/>
      <c r="P44" s="705"/>
      <c r="Q44" s="705"/>
      <c r="R44" s="705"/>
      <c r="Y44" s="705"/>
      <c r="Z44" s="705"/>
      <c r="AA44" s="705"/>
      <c r="AH44" s="705"/>
      <c r="AI44" s="705"/>
      <c r="AJ44" s="705"/>
    </row>
    <row r="45" spans="1:40" ht="18.350000000000001">
      <c r="R45" s="705"/>
      <c r="Z45" s="705"/>
      <c r="AA45" s="705"/>
      <c r="AH45" s="705"/>
      <c r="AI45" s="705"/>
      <c r="AJ45" s="705"/>
    </row>
    <row r="46" spans="1:40" ht="18.350000000000001">
      <c r="I46" s="705"/>
      <c r="P46" s="705"/>
      <c r="Q46" s="705"/>
      <c r="R46" s="705"/>
      <c r="Y46" s="705"/>
      <c r="Z46" s="705"/>
      <c r="AA46" s="705"/>
      <c r="AH46" s="705"/>
      <c r="AI46" s="705"/>
      <c r="AJ46" s="705"/>
    </row>
    <row r="47" spans="1:40" ht="18.350000000000001">
      <c r="I47" s="705"/>
      <c r="P47" s="705"/>
      <c r="Q47" s="705"/>
      <c r="R47" s="705"/>
      <c r="Y47" s="705"/>
      <c r="Z47" s="705"/>
      <c r="AA47" s="705"/>
      <c r="AH47" s="705"/>
      <c r="AI47" s="705"/>
      <c r="AJ47" s="705"/>
    </row>
    <row r="48" spans="1:40" ht="18.350000000000001">
      <c r="I48" s="705"/>
      <c r="P48" s="705"/>
      <c r="Q48" s="705"/>
      <c r="R48" s="705"/>
      <c r="Y48" s="705"/>
      <c r="Z48" s="705"/>
      <c r="AA48" s="705"/>
      <c r="AH48" s="705"/>
      <c r="AI48" s="705"/>
      <c r="AJ48" s="705"/>
    </row>
  </sheetData>
  <mergeCells count="16">
    <mergeCell ref="AG24:AJ24"/>
    <mergeCell ref="AG2:AJ2"/>
    <mergeCell ref="E22:I22"/>
    <mergeCell ref="K22:O22"/>
    <mergeCell ref="R22:T22"/>
    <mergeCell ref="W22:Y22"/>
    <mergeCell ref="AB22:AF22"/>
    <mergeCell ref="AH22:AK22"/>
    <mergeCell ref="A2:A3"/>
    <mergeCell ref="F2:I2"/>
    <mergeCell ref="O2:R2"/>
    <mergeCell ref="X2:AA2"/>
    <mergeCell ref="A24:A25"/>
    <mergeCell ref="F24:I24"/>
    <mergeCell ref="O24:R24"/>
    <mergeCell ref="X24:AA24"/>
  </mergeCells>
  <conditionalFormatting sqref="Z4:Z19">
    <cfRule type="cellIs" dxfId="11474" priority="879" operator="greaterThan">
      <formula>0</formula>
    </cfRule>
    <cfRule type="cellIs" dxfId="11473" priority="880" operator="lessThan">
      <formula>0</formula>
    </cfRule>
    <cfRule type="cellIs" dxfId="11472" priority="881" operator="equal">
      <formula>0</formula>
    </cfRule>
  </conditionalFormatting>
  <conditionalFormatting sqref="Z26:Z41">
    <cfRule type="cellIs" dxfId="11471" priority="867" operator="greaterThan">
      <formula>0</formula>
    </cfRule>
    <cfRule type="cellIs" dxfId="11470" priority="868" operator="lessThan">
      <formula>0</formula>
    </cfRule>
    <cfRule type="cellIs" dxfId="11469" priority="869" operator="equal">
      <formula>0</formula>
    </cfRule>
  </conditionalFormatting>
  <conditionalFormatting sqref="Z4:Z19">
    <cfRule type="cellIs" dxfId="11468" priority="855" operator="greaterThan">
      <formula>0</formula>
    </cfRule>
    <cfRule type="cellIs" dxfId="11467" priority="856" operator="lessThan">
      <formula>0</formula>
    </cfRule>
    <cfRule type="cellIs" dxfId="11466" priority="857" operator="equal">
      <formula>0</formula>
    </cfRule>
  </conditionalFormatting>
  <conditionalFormatting sqref="Z26:Z41">
    <cfRule type="cellIs" dxfId="11465" priority="843" operator="greaterThan">
      <formula>0</formula>
    </cfRule>
    <cfRule type="cellIs" dxfId="11464" priority="844" operator="lessThan">
      <formula>0</formula>
    </cfRule>
    <cfRule type="cellIs" dxfId="11463" priority="845" operator="equal">
      <formula>0</formula>
    </cfRule>
  </conditionalFormatting>
  <conditionalFormatting sqref="Z4:Z19">
    <cfRule type="cellIs" dxfId="11462" priority="825" operator="greaterThan">
      <formula>0</formula>
    </cfRule>
    <cfRule type="cellIs" dxfId="11461" priority="826" operator="lessThan">
      <formula>0</formula>
    </cfRule>
    <cfRule type="cellIs" dxfId="11460" priority="827" operator="equal">
      <formula>0</formula>
    </cfRule>
  </conditionalFormatting>
  <conditionalFormatting sqref="Z4:Z19">
    <cfRule type="cellIs" dxfId="11459" priority="822" operator="greaterThan">
      <formula>0</formula>
    </cfRule>
    <cfRule type="cellIs" dxfId="11458" priority="823" operator="lessThan">
      <formula>0</formula>
    </cfRule>
    <cfRule type="cellIs" dxfId="11457" priority="824" operator="equal">
      <formula>0</formula>
    </cfRule>
  </conditionalFormatting>
  <conditionalFormatting sqref="Z4:Z19">
    <cfRule type="cellIs" dxfId="11456" priority="819" operator="greaterThan">
      <formula>0</formula>
    </cfRule>
    <cfRule type="cellIs" dxfId="11455" priority="820" operator="lessThan">
      <formula>0</formula>
    </cfRule>
    <cfRule type="cellIs" dxfId="11454" priority="821" operator="equal">
      <formula>0</formula>
    </cfRule>
  </conditionalFormatting>
  <conditionalFormatting sqref="Z26:Z41">
    <cfRule type="cellIs" dxfId="11453" priority="756" operator="greaterThan">
      <formula>0</formula>
    </cfRule>
    <cfRule type="cellIs" dxfId="11452" priority="757" operator="lessThan">
      <formula>0</formula>
    </cfRule>
    <cfRule type="cellIs" dxfId="11451" priority="758" operator="equal">
      <formula>0</formula>
    </cfRule>
  </conditionalFormatting>
  <conditionalFormatting sqref="Z26:Z41">
    <cfRule type="cellIs" dxfId="11450" priority="753" operator="greaterThan">
      <formula>0</formula>
    </cfRule>
    <cfRule type="cellIs" dxfId="11449" priority="754" operator="lessThan">
      <formula>0</formula>
    </cfRule>
    <cfRule type="cellIs" dxfId="11448" priority="755" operator="equal">
      <formula>0</formula>
    </cfRule>
  </conditionalFormatting>
  <conditionalFormatting sqref="Z26:Z41">
    <cfRule type="cellIs" dxfId="11447" priority="750" operator="greaterThan">
      <formula>0</formula>
    </cfRule>
    <cfRule type="cellIs" dxfId="11446" priority="751" operator="lessThan">
      <formula>0</formula>
    </cfRule>
    <cfRule type="cellIs" dxfId="11445" priority="752" operator="equal">
      <formula>0</formula>
    </cfRule>
  </conditionalFormatting>
  <conditionalFormatting sqref="Z26:Z41">
    <cfRule type="cellIs" dxfId="11444" priority="747" operator="greaterThan">
      <formula>0</formula>
    </cfRule>
    <cfRule type="cellIs" dxfId="11443" priority="748" operator="lessThan">
      <formula>0</formula>
    </cfRule>
    <cfRule type="cellIs" dxfId="11442" priority="749" operator="equal">
      <formula>0</formula>
    </cfRule>
  </conditionalFormatting>
  <conditionalFormatting sqref="Z26:Z41">
    <cfRule type="cellIs" dxfId="11441" priority="744" operator="greaterThan">
      <formula>0</formula>
    </cfRule>
    <cfRule type="cellIs" dxfId="11440" priority="745" operator="lessThan">
      <formula>0</formula>
    </cfRule>
    <cfRule type="cellIs" dxfId="11439" priority="746" operator="equal">
      <formula>0</formula>
    </cfRule>
  </conditionalFormatting>
  <conditionalFormatting sqref="Z26:Z41">
    <cfRule type="cellIs" dxfId="11438" priority="741" operator="greaterThan">
      <formula>0</formula>
    </cfRule>
    <cfRule type="cellIs" dxfId="11437" priority="742" operator="lessThan">
      <formula>0</formula>
    </cfRule>
    <cfRule type="cellIs" dxfId="11436" priority="743" operator="equal">
      <formula>0</formula>
    </cfRule>
  </conditionalFormatting>
  <conditionalFormatting sqref="Z26:Z41">
    <cfRule type="cellIs" dxfId="11435" priority="738" operator="greaterThan">
      <formula>0</formula>
    </cfRule>
    <cfRule type="cellIs" dxfId="11434" priority="739" operator="lessThan">
      <formula>0</formula>
    </cfRule>
    <cfRule type="cellIs" dxfId="11433" priority="740" operator="equal">
      <formula>0</formula>
    </cfRule>
  </conditionalFormatting>
  <conditionalFormatting sqref="Z26:Z41">
    <cfRule type="cellIs" dxfId="11432" priority="735" operator="greaterThan">
      <formula>0</formula>
    </cfRule>
    <cfRule type="cellIs" dxfId="11431" priority="736" operator="lessThan">
      <formula>0</formula>
    </cfRule>
    <cfRule type="cellIs" dxfId="11430" priority="737" operator="equal">
      <formula>0</formula>
    </cfRule>
  </conditionalFormatting>
  <conditionalFormatting sqref="Z26:Z41">
    <cfRule type="cellIs" dxfId="11429" priority="732" operator="greaterThan">
      <formula>0</formula>
    </cfRule>
    <cfRule type="cellIs" dxfId="11428" priority="733" operator="lessThan">
      <formula>0</formula>
    </cfRule>
    <cfRule type="cellIs" dxfId="11427" priority="734" operator="equal">
      <formula>0</formula>
    </cfRule>
  </conditionalFormatting>
  <conditionalFormatting sqref="Z26:Z41">
    <cfRule type="cellIs" dxfId="11426" priority="729" operator="greaterThan">
      <formula>0</formula>
    </cfRule>
    <cfRule type="cellIs" dxfId="11425" priority="730" operator="lessThan">
      <formula>0</formula>
    </cfRule>
    <cfRule type="cellIs" dxfId="11424" priority="731" operator="equal">
      <formula>0</formula>
    </cfRule>
  </conditionalFormatting>
  <conditionalFormatting sqref="Z26:Z41">
    <cfRule type="cellIs" dxfId="11423" priority="726" operator="greaterThan">
      <formula>0</formula>
    </cfRule>
    <cfRule type="cellIs" dxfId="11422" priority="727" operator="lessThan">
      <formula>0</formula>
    </cfRule>
    <cfRule type="cellIs" dxfId="11421" priority="728" operator="equal">
      <formula>0</formula>
    </cfRule>
  </conditionalFormatting>
  <conditionalFormatting sqref="Z26:Z41">
    <cfRule type="cellIs" dxfId="11420" priority="723" operator="greaterThan">
      <formula>0</formula>
    </cfRule>
    <cfRule type="cellIs" dxfId="11419" priority="724" operator="lessThan">
      <formula>0</formula>
    </cfRule>
    <cfRule type="cellIs" dxfId="11418" priority="725" operator="equal">
      <formula>0</formula>
    </cfRule>
  </conditionalFormatting>
  <conditionalFormatting sqref="Z4:Z19">
    <cfRule type="cellIs" dxfId="11417" priority="672" operator="greaterThan">
      <formula>0</formula>
    </cfRule>
    <cfRule type="cellIs" dxfId="11416" priority="673" operator="lessThan">
      <formula>0</formula>
    </cfRule>
    <cfRule type="cellIs" dxfId="11415" priority="674" operator="equal">
      <formula>0</formula>
    </cfRule>
  </conditionalFormatting>
  <conditionalFormatting sqref="Z4:Z19">
    <cfRule type="cellIs" dxfId="11414" priority="669" operator="greaterThan">
      <formula>0</formula>
    </cfRule>
    <cfRule type="cellIs" dxfId="11413" priority="670" operator="lessThan">
      <formula>0</formula>
    </cfRule>
    <cfRule type="cellIs" dxfId="11412" priority="671" operator="equal">
      <formula>0</formula>
    </cfRule>
  </conditionalFormatting>
  <conditionalFormatting sqref="Z4:Z19">
    <cfRule type="cellIs" dxfId="11411" priority="666" operator="greaterThan">
      <formula>0</formula>
    </cfRule>
    <cfRule type="cellIs" dxfId="11410" priority="667" operator="lessThan">
      <formula>0</formula>
    </cfRule>
    <cfRule type="cellIs" dxfId="11409" priority="668" operator="equal">
      <formula>0</formula>
    </cfRule>
  </conditionalFormatting>
  <conditionalFormatting sqref="Z26:Z41">
    <cfRule type="cellIs" dxfId="11408" priority="603" operator="greaterThan">
      <formula>0</formula>
    </cfRule>
    <cfRule type="cellIs" dxfId="11407" priority="604" operator="lessThan">
      <formula>0</formula>
    </cfRule>
    <cfRule type="cellIs" dxfId="11406" priority="605" operator="equal">
      <formula>0</formula>
    </cfRule>
  </conditionalFormatting>
  <conditionalFormatting sqref="Z26:Z41">
    <cfRule type="cellIs" dxfId="11405" priority="600" operator="greaterThan">
      <formula>0</formula>
    </cfRule>
    <cfRule type="cellIs" dxfId="11404" priority="601" operator="lessThan">
      <formula>0</formula>
    </cfRule>
    <cfRule type="cellIs" dxfId="11403" priority="602" operator="equal">
      <formula>0</formula>
    </cfRule>
  </conditionalFormatting>
  <conditionalFormatting sqref="Z26:Z41">
    <cfRule type="cellIs" dxfId="11402" priority="597" operator="greaterThan">
      <formula>0</formula>
    </cfRule>
    <cfRule type="cellIs" dxfId="11401" priority="598" operator="lessThan">
      <formula>0</formula>
    </cfRule>
    <cfRule type="cellIs" dxfId="11400" priority="599" operator="equal">
      <formula>0</formula>
    </cfRule>
  </conditionalFormatting>
  <conditionalFormatting sqref="Z26:Z41">
    <cfRule type="cellIs" dxfId="11399" priority="594" operator="greaterThan">
      <formula>0</formula>
    </cfRule>
    <cfRule type="cellIs" dxfId="11398" priority="595" operator="lessThan">
      <formula>0</formula>
    </cfRule>
    <cfRule type="cellIs" dxfId="11397" priority="596" operator="equal">
      <formula>0</formula>
    </cfRule>
  </conditionalFormatting>
  <conditionalFormatting sqref="Z26:Z41">
    <cfRule type="cellIs" dxfId="11396" priority="591" operator="greaterThan">
      <formula>0</formula>
    </cfRule>
    <cfRule type="cellIs" dxfId="11395" priority="592" operator="lessThan">
      <formula>0</formula>
    </cfRule>
    <cfRule type="cellIs" dxfId="11394" priority="593" operator="equal">
      <formula>0</formula>
    </cfRule>
  </conditionalFormatting>
  <conditionalFormatting sqref="Z26:Z41">
    <cfRule type="cellIs" dxfId="11393" priority="588" operator="greaterThan">
      <formula>0</formula>
    </cfRule>
    <cfRule type="cellIs" dxfId="11392" priority="589" operator="lessThan">
      <formula>0</formula>
    </cfRule>
    <cfRule type="cellIs" dxfId="11391" priority="590" operator="equal">
      <formula>0</formula>
    </cfRule>
  </conditionalFormatting>
  <conditionalFormatting sqref="Z26:Z41">
    <cfRule type="cellIs" dxfId="11390" priority="585" operator="greaterThan">
      <formula>0</formula>
    </cfRule>
    <cfRule type="cellIs" dxfId="11389" priority="586" operator="lessThan">
      <formula>0</formula>
    </cfRule>
    <cfRule type="cellIs" dxfId="11388" priority="587" operator="equal">
      <formula>0</formula>
    </cfRule>
  </conditionalFormatting>
  <conditionalFormatting sqref="Z26:Z41">
    <cfRule type="cellIs" dxfId="11387" priority="582" operator="greaterThan">
      <formula>0</formula>
    </cfRule>
    <cfRule type="cellIs" dxfId="11386" priority="583" operator="lessThan">
      <formula>0</formula>
    </cfRule>
    <cfRule type="cellIs" dxfId="11385" priority="584" operator="equal">
      <formula>0</formula>
    </cfRule>
  </conditionalFormatting>
  <conditionalFormatting sqref="Z26:Z41">
    <cfRule type="cellIs" dxfId="11384" priority="579" operator="greaterThan">
      <formula>0</formula>
    </cfRule>
    <cfRule type="cellIs" dxfId="11383" priority="580" operator="lessThan">
      <formula>0</formula>
    </cfRule>
    <cfRule type="cellIs" dxfId="11382" priority="581" operator="equal">
      <formula>0</formula>
    </cfRule>
  </conditionalFormatting>
  <conditionalFormatting sqref="Z26:Z41">
    <cfRule type="cellIs" dxfId="11381" priority="576" operator="greaterThan">
      <formula>0</formula>
    </cfRule>
    <cfRule type="cellIs" dxfId="11380" priority="577" operator="lessThan">
      <formula>0</formula>
    </cfRule>
    <cfRule type="cellIs" dxfId="11379" priority="578" operator="equal">
      <formula>0</formula>
    </cfRule>
  </conditionalFormatting>
  <conditionalFormatting sqref="Z26:Z41">
    <cfRule type="cellIs" dxfId="11378" priority="573" operator="greaterThan">
      <formula>0</formula>
    </cfRule>
    <cfRule type="cellIs" dxfId="11377" priority="574" operator="lessThan">
      <formula>0</formula>
    </cfRule>
    <cfRule type="cellIs" dxfId="11376" priority="575" operator="equal">
      <formula>0</formula>
    </cfRule>
  </conditionalFormatting>
  <conditionalFormatting sqref="Z26:Z41">
    <cfRule type="cellIs" dxfId="11375" priority="570" operator="greaterThan">
      <formula>0</formula>
    </cfRule>
    <cfRule type="cellIs" dxfId="11374" priority="571" operator="lessThan">
      <formula>0</formula>
    </cfRule>
    <cfRule type="cellIs" dxfId="11373" priority="572" operator="equal">
      <formula>0</formula>
    </cfRule>
  </conditionalFormatting>
  <conditionalFormatting sqref="Z4:Z19">
    <cfRule type="cellIs" dxfId="11372" priority="519" operator="greaterThan">
      <formula>0</formula>
    </cfRule>
    <cfRule type="cellIs" dxfId="11371" priority="520" operator="lessThan">
      <formula>0</formula>
    </cfRule>
    <cfRule type="cellIs" dxfId="11370" priority="521" operator="equal">
      <formula>0</formula>
    </cfRule>
  </conditionalFormatting>
  <conditionalFormatting sqref="Z4:Z19">
    <cfRule type="cellIs" dxfId="11369" priority="516" operator="greaterThan">
      <formula>0</formula>
    </cfRule>
    <cfRule type="cellIs" dxfId="11368" priority="517" operator="lessThan">
      <formula>0</formula>
    </cfRule>
    <cfRule type="cellIs" dxfId="11367" priority="518" operator="equal">
      <formula>0</formula>
    </cfRule>
  </conditionalFormatting>
  <conditionalFormatting sqref="Z4:Z19">
    <cfRule type="cellIs" dxfId="11366" priority="513" operator="greaterThan">
      <formula>0</formula>
    </cfRule>
    <cfRule type="cellIs" dxfId="11365" priority="514" operator="lessThan">
      <formula>0</formula>
    </cfRule>
    <cfRule type="cellIs" dxfId="11364" priority="515" operator="equal">
      <formula>0</formula>
    </cfRule>
  </conditionalFormatting>
  <conditionalFormatting sqref="Z26:Z41">
    <cfRule type="cellIs" dxfId="11363" priority="450" operator="greaterThan">
      <formula>0</formula>
    </cfRule>
    <cfRule type="cellIs" dxfId="11362" priority="451" operator="lessThan">
      <formula>0</formula>
    </cfRule>
    <cfRule type="cellIs" dxfId="11361" priority="452" operator="equal">
      <formula>0</formula>
    </cfRule>
  </conditionalFormatting>
  <conditionalFormatting sqref="Z26:Z41">
    <cfRule type="cellIs" dxfId="11360" priority="447" operator="greaterThan">
      <formula>0</formula>
    </cfRule>
    <cfRule type="cellIs" dxfId="11359" priority="448" operator="lessThan">
      <formula>0</formula>
    </cfRule>
    <cfRule type="cellIs" dxfId="11358" priority="449" operator="equal">
      <formula>0</formula>
    </cfRule>
  </conditionalFormatting>
  <conditionalFormatting sqref="Z26:Z41">
    <cfRule type="cellIs" dxfId="11357" priority="444" operator="greaterThan">
      <formula>0</formula>
    </cfRule>
    <cfRule type="cellIs" dxfId="11356" priority="445" operator="lessThan">
      <formula>0</formula>
    </cfRule>
    <cfRule type="cellIs" dxfId="11355" priority="446" operator="equal">
      <formula>0</formula>
    </cfRule>
  </conditionalFormatting>
  <conditionalFormatting sqref="Z26:Z41">
    <cfRule type="cellIs" dxfId="11354" priority="441" operator="greaterThan">
      <formula>0</formula>
    </cfRule>
    <cfRule type="cellIs" dxfId="11353" priority="442" operator="lessThan">
      <formula>0</formula>
    </cfRule>
    <cfRule type="cellIs" dxfId="11352" priority="443" operator="equal">
      <formula>0</formula>
    </cfRule>
  </conditionalFormatting>
  <conditionalFormatting sqref="Z26:Z41">
    <cfRule type="cellIs" dxfId="11351" priority="438" operator="greaterThan">
      <formula>0</formula>
    </cfRule>
    <cfRule type="cellIs" dxfId="11350" priority="439" operator="lessThan">
      <formula>0</formula>
    </cfRule>
    <cfRule type="cellIs" dxfId="11349" priority="440" operator="equal">
      <formula>0</formula>
    </cfRule>
  </conditionalFormatting>
  <conditionalFormatting sqref="Z26:Z41">
    <cfRule type="cellIs" dxfId="11348" priority="435" operator="greaterThan">
      <formula>0</formula>
    </cfRule>
    <cfRule type="cellIs" dxfId="11347" priority="436" operator="lessThan">
      <formula>0</formula>
    </cfRule>
    <cfRule type="cellIs" dxfId="11346" priority="437" operator="equal">
      <formula>0</formula>
    </cfRule>
  </conditionalFormatting>
  <conditionalFormatting sqref="Z26:Z41">
    <cfRule type="cellIs" dxfId="11345" priority="432" operator="greaterThan">
      <formula>0</formula>
    </cfRule>
    <cfRule type="cellIs" dxfId="11344" priority="433" operator="lessThan">
      <formula>0</formula>
    </cfRule>
    <cfRule type="cellIs" dxfId="11343" priority="434" operator="equal">
      <formula>0</formula>
    </cfRule>
  </conditionalFormatting>
  <conditionalFormatting sqref="Z26:Z41">
    <cfRule type="cellIs" dxfId="11342" priority="429" operator="greaterThan">
      <formula>0</formula>
    </cfRule>
    <cfRule type="cellIs" dxfId="11341" priority="430" operator="lessThan">
      <formula>0</formula>
    </cfRule>
    <cfRule type="cellIs" dxfId="11340" priority="431" operator="equal">
      <formula>0</formula>
    </cfRule>
  </conditionalFormatting>
  <conditionalFormatting sqref="Z26:Z41">
    <cfRule type="cellIs" dxfId="11339" priority="426" operator="greaterThan">
      <formula>0</formula>
    </cfRule>
    <cfRule type="cellIs" dxfId="11338" priority="427" operator="lessThan">
      <formula>0</formula>
    </cfRule>
    <cfRule type="cellIs" dxfId="11337" priority="428" operator="equal">
      <formula>0</formula>
    </cfRule>
  </conditionalFormatting>
  <conditionalFormatting sqref="Z26:Z41">
    <cfRule type="cellIs" dxfId="11336" priority="423" operator="greaterThan">
      <formula>0</formula>
    </cfRule>
    <cfRule type="cellIs" dxfId="11335" priority="424" operator="lessThan">
      <formula>0</formula>
    </cfRule>
    <cfRule type="cellIs" dxfId="11334" priority="425" operator="equal">
      <formula>0</formula>
    </cfRule>
  </conditionalFormatting>
  <conditionalFormatting sqref="Z26:Z41">
    <cfRule type="cellIs" dxfId="11333" priority="420" operator="greaterThan">
      <formula>0</formula>
    </cfRule>
    <cfRule type="cellIs" dxfId="11332" priority="421" operator="lessThan">
      <formula>0</formula>
    </cfRule>
    <cfRule type="cellIs" dxfId="11331" priority="422" operator="equal">
      <formula>0</formula>
    </cfRule>
  </conditionalFormatting>
  <conditionalFormatting sqref="Z26:Z41">
    <cfRule type="cellIs" dxfId="11330" priority="417" operator="greaterThan">
      <formula>0</formula>
    </cfRule>
    <cfRule type="cellIs" dxfId="11329" priority="418" operator="lessThan">
      <formula>0</formula>
    </cfRule>
    <cfRule type="cellIs" dxfId="11328" priority="419" operator="equal">
      <formula>0</formula>
    </cfRule>
  </conditionalFormatting>
  <conditionalFormatting sqref="Z4:Z19">
    <cfRule type="cellIs" dxfId="11327" priority="366" operator="greaterThan">
      <formula>0</formula>
    </cfRule>
    <cfRule type="cellIs" dxfId="11326" priority="367" operator="lessThan">
      <formula>0</formula>
    </cfRule>
    <cfRule type="cellIs" dxfId="11325" priority="368" operator="equal">
      <formula>0</formula>
    </cfRule>
  </conditionalFormatting>
  <conditionalFormatting sqref="Z4:Z19">
    <cfRule type="cellIs" dxfId="11324" priority="363" operator="greaterThan">
      <formula>0</formula>
    </cfRule>
    <cfRule type="cellIs" dxfId="11323" priority="364" operator="lessThan">
      <formula>0</formula>
    </cfRule>
    <cfRule type="cellIs" dxfId="11322" priority="365" operator="equal">
      <formula>0</formula>
    </cfRule>
  </conditionalFormatting>
  <conditionalFormatting sqref="Z4:Z19">
    <cfRule type="cellIs" dxfId="11321" priority="360" operator="greaterThan">
      <formula>0</formula>
    </cfRule>
    <cfRule type="cellIs" dxfId="11320" priority="361" operator="lessThan">
      <formula>0</formula>
    </cfRule>
    <cfRule type="cellIs" dxfId="11319" priority="362" operator="equal">
      <formula>0</formula>
    </cfRule>
  </conditionalFormatting>
  <conditionalFormatting sqref="Z26:Z41">
    <cfRule type="cellIs" dxfId="11318" priority="297" operator="greaterThan">
      <formula>0</formula>
    </cfRule>
    <cfRule type="cellIs" dxfId="11317" priority="298" operator="lessThan">
      <formula>0</formula>
    </cfRule>
    <cfRule type="cellIs" dxfId="11316" priority="299" operator="equal">
      <formula>0</formula>
    </cfRule>
  </conditionalFormatting>
  <conditionalFormatting sqref="Z26:Z41">
    <cfRule type="cellIs" dxfId="11315" priority="294" operator="greaterThan">
      <formula>0</formula>
    </cfRule>
    <cfRule type="cellIs" dxfId="11314" priority="295" operator="lessThan">
      <formula>0</formula>
    </cfRule>
    <cfRule type="cellIs" dxfId="11313" priority="296" operator="equal">
      <formula>0</formula>
    </cfRule>
  </conditionalFormatting>
  <conditionalFormatting sqref="Z26:Z41">
    <cfRule type="cellIs" dxfId="11312" priority="291" operator="greaterThan">
      <formula>0</formula>
    </cfRule>
    <cfRule type="cellIs" dxfId="11311" priority="292" operator="lessThan">
      <formula>0</formula>
    </cfRule>
    <cfRule type="cellIs" dxfId="11310" priority="293" operator="equal">
      <formula>0</formula>
    </cfRule>
  </conditionalFormatting>
  <conditionalFormatting sqref="Z26:Z41">
    <cfRule type="cellIs" dxfId="11309" priority="288" operator="greaterThan">
      <formula>0</formula>
    </cfRule>
    <cfRule type="cellIs" dxfId="11308" priority="289" operator="lessThan">
      <formula>0</formula>
    </cfRule>
    <cfRule type="cellIs" dxfId="11307" priority="290" operator="equal">
      <formula>0</formula>
    </cfRule>
  </conditionalFormatting>
  <conditionalFormatting sqref="Z26:Z41">
    <cfRule type="cellIs" dxfId="11306" priority="285" operator="greaterThan">
      <formula>0</formula>
    </cfRule>
    <cfRule type="cellIs" dxfId="11305" priority="286" operator="lessThan">
      <formula>0</formula>
    </cfRule>
    <cfRule type="cellIs" dxfId="11304" priority="287" operator="equal">
      <formula>0</formula>
    </cfRule>
  </conditionalFormatting>
  <conditionalFormatting sqref="Z26:Z41">
    <cfRule type="cellIs" dxfId="11303" priority="282" operator="greaterThan">
      <formula>0</formula>
    </cfRule>
    <cfRule type="cellIs" dxfId="11302" priority="283" operator="lessThan">
      <formula>0</formula>
    </cfRule>
    <cfRule type="cellIs" dxfId="11301" priority="284" operator="equal">
      <formula>0</formula>
    </cfRule>
  </conditionalFormatting>
  <conditionalFormatting sqref="Z26:Z41">
    <cfRule type="cellIs" dxfId="11300" priority="279" operator="greaterThan">
      <formula>0</formula>
    </cfRule>
    <cfRule type="cellIs" dxfId="11299" priority="280" operator="lessThan">
      <formula>0</formula>
    </cfRule>
    <cfRule type="cellIs" dxfId="11298" priority="281" operator="equal">
      <formula>0</formula>
    </cfRule>
  </conditionalFormatting>
  <conditionalFormatting sqref="Z26:Z41">
    <cfRule type="cellIs" dxfId="11297" priority="276" operator="greaterThan">
      <formula>0</formula>
    </cfRule>
    <cfRule type="cellIs" dxfId="11296" priority="277" operator="lessThan">
      <formula>0</formula>
    </cfRule>
    <cfRule type="cellIs" dxfId="11295" priority="278" operator="equal">
      <formula>0</formula>
    </cfRule>
  </conditionalFormatting>
  <conditionalFormatting sqref="Z26:Z41">
    <cfRule type="cellIs" dxfId="11294" priority="273" operator="greaterThan">
      <formula>0</formula>
    </cfRule>
    <cfRule type="cellIs" dxfId="11293" priority="274" operator="lessThan">
      <formula>0</formula>
    </cfRule>
    <cfRule type="cellIs" dxfId="11292" priority="275" operator="equal">
      <formula>0</formula>
    </cfRule>
  </conditionalFormatting>
  <conditionalFormatting sqref="Z26:Z41">
    <cfRule type="cellIs" dxfId="11291" priority="270" operator="greaterThan">
      <formula>0</formula>
    </cfRule>
    <cfRule type="cellIs" dxfId="11290" priority="271" operator="lessThan">
      <formula>0</formula>
    </cfRule>
    <cfRule type="cellIs" dxfId="11289" priority="272" operator="equal">
      <formula>0</formula>
    </cfRule>
  </conditionalFormatting>
  <conditionalFormatting sqref="Z26:Z41">
    <cfRule type="cellIs" dxfId="11288" priority="267" operator="greaterThan">
      <formula>0</formula>
    </cfRule>
    <cfRule type="cellIs" dxfId="11287" priority="268" operator="lessThan">
      <formula>0</formula>
    </cfRule>
    <cfRule type="cellIs" dxfId="11286" priority="269" operator="equal">
      <formula>0</formula>
    </cfRule>
  </conditionalFormatting>
  <conditionalFormatting sqref="Z26:Z41">
    <cfRule type="cellIs" dxfId="11285" priority="264" operator="greaterThan">
      <formula>0</formula>
    </cfRule>
    <cfRule type="cellIs" dxfId="11284" priority="265" operator="lessThan">
      <formula>0</formula>
    </cfRule>
    <cfRule type="cellIs" dxfId="11283" priority="266" operator="equal">
      <formula>0</formula>
    </cfRule>
  </conditionalFormatting>
  <conditionalFormatting sqref="E4:E19">
    <cfRule type="cellIs" dxfId="11282" priority="221" operator="equal">
      <formula>"DNP"</formula>
    </cfRule>
  </conditionalFormatting>
  <conditionalFormatting sqref="M4:M19">
    <cfRule type="cellIs" dxfId="11281" priority="213" operator="equal">
      <formula>"DNP"</formula>
    </cfRule>
  </conditionalFormatting>
  <conditionalFormatting sqref="Z4:Z19">
    <cfRule type="cellIs" dxfId="11280" priority="209" operator="greaterThan">
      <formula>0</formula>
    </cfRule>
    <cfRule type="cellIs" dxfId="11279" priority="210" operator="lessThan">
      <formula>0</formula>
    </cfRule>
    <cfRule type="cellIs" dxfId="11278" priority="211" operator="equal">
      <formula>0</formula>
    </cfRule>
  </conditionalFormatting>
  <conditionalFormatting sqref="Z4:Z19">
    <cfRule type="cellIs" dxfId="11277" priority="206" operator="greaterThan">
      <formula>0</formula>
    </cfRule>
    <cfRule type="cellIs" dxfId="11276" priority="207" operator="lessThan">
      <formula>0</formula>
    </cfRule>
    <cfRule type="cellIs" dxfId="11275" priority="208" operator="equal">
      <formula>0</formula>
    </cfRule>
  </conditionalFormatting>
  <conditionalFormatting sqref="Z4:Z19">
    <cfRule type="cellIs" dxfId="11274" priority="203" operator="greaterThan">
      <formula>0</formula>
    </cfRule>
    <cfRule type="cellIs" dxfId="11273" priority="204" operator="lessThan">
      <formula>0</formula>
    </cfRule>
    <cfRule type="cellIs" dxfId="11272" priority="205" operator="equal">
      <formula>0</formula>
    </cfRule>
  </conditionalFormatting>
  <conditionalFormatting sqref="U4:U19">
    <cfRule type="cellIs" dxfId="11271" priority="202" operator="equal">
      <formula>"DNP"</formula>
    </cfRule>
  </conditionalFormatting>
  <conditionalFormatting sqref="AC4:AC19">
    <cfRule type="cellIs" dxfId="11270" priority="188" operator="equal">
      <formula>"DNP"</formula>
    </cfRule>
  </conditionalFormatting>
  <conditionalFormatting sqref="E26:E41">
    <cfRule type="cellIs" dxfId="11269" priority="171" operator="equal">
      <formula>"DNP"</formula>
    </cfRule>
  </conditionalFormatting>
  <conditionalFormatting sqref="M26:M41">
    <cfRule type="cellIs" dxfId="11268" priority="136" operator="equal">
      <formula>"DNP"</formula>
    </cfRule>
  </conditionalFormatting>
  <conditionalFormatting sqref="Z26:Z41">
    <cfRule type="cellIs" dxfId="11267" priority="132" operator="greaterThan">
      <formula>0</formula>
    </cfRule>
    <cfRule type="cellIs" dxfId="11266" priority="133" operator="lessThan">
      <formula>0</formula>
    </cfRule>
    <cfRule type="cellIs" dxfId="11265" priority="134" operator="equal">
      <formula>0</formula>
    </cfRule>
  </conditionalFormatting>
  <conditionalFormatting sqref="Z26:Z41">
    <cfRule type="cellIs" dxfId="11264" priority="129" operator="greaterThan">
      <formula>0</formula>
    </cfRule>
    <cfRule type="cellIs" dxfId="11263" priority="130" operator="lessThan">
      <formula>0</formula>
    </cfRule>
    <cfRule type="cellIs" dxfId="11262" priority="131" operator="equal">
      <formula>0</formula>
    </cfRule>
  </conditionalFormatting>
  <conditionalFormatting sqref="Z26:Z41">
    <cfRule type="cellIs" dxfId="11261" priority="126" operator="greaterThan">
      <formula>0</formula>
    </cfRule>
    <cfRule type="cellIs" dxfId="11260" priority="127" operator="lessThan">
      <formula>0</formula>
    </cfRule>
    <cfRule type="cellIs" dxfId="11259" priority="128" operator="equal">
      <formula>0</formula>
    </cfRule>
  </conditionalFormatting>
  <conditionalFormatting sqref="Z26:Z41">
    <cfRule type="cellIs" dxfId="11258" priority="123" operator="greaterThan">
      <formula>0</formula>
    </cfRule>
    <cfRule type="cellIs" dxfId="11257" priority="124" operator="lessThan">
      <formula>0</formula>
    </cfRule>
    <cfRule type="cellIs" dxfId="11256" priority="125" operator="equal">
      <formula>0</formula>
    </cfRule>
  </conditionalFormatting>
  <conditionalFormatting sqref="Z26:Z41">
    <cfRule type="cellIs" dxfId="11255" priority="120" operator="greaterThan">
      <formula>0</formula>
    </cfRule>
    <cfRule type="cellIs" dxfId="11254" priority="121" operator="lessThan">
      <formula>0</formula>
    </cfRule>
    <cfRule type="cellIs" dxfId="11253" priority="122" operator="equal">
      <formula>0</formula>
    </cfRule>
  </conditionalFormatting>
  <conditionalFormatting sqref="Z26:Z41">
    <cfRule type="cellIs" dxfId="11252" priority="117" operator="greaterThan">
      <formula>0</formula>
    </cfRule>
    <cfRule type="cellIs" dxfId="11251" priority="118" operator="lessThan">
      <formula>0</formula>
    </cfRule>
    <cfRule type="cellIs" dxfId="11250" priority="119" operator="equal">
      <formula>0</formula>
    </cfRule>
  </conditionalFormatting>
  <conditionalFormatting sqref="Z26:Z41">
    <cfRule type="cellIs" dxfId="11249" priority="114" operator="greaterThan">
      <formula>0</formula>
    </cfRule>
    <cfRule type="cellIs" dxfId="11248" priority="115" operator="lessThan">
      <formula>0</formula>
    </cfRule>
    <cfRule type="cellIs" dxfId="11247" priority="116" operator="equal">
      <formula>0</formula>
    </cfRule>
  </conditionalFormatting>
  <conditionalFormatting sqref="Z26:Z41">
    <cfRule type="cellIs" dxfId="11246" priority="111" operator="greaterThan">
      <formula>0</formula>
    </cfRule>
    <cfRule type="cellIs" dxfId="11245" priority="112" operator="lessThan">
      <formula>0</formula>
    </cfRule>
    <cfRule type="cellIs" dxfId="11244" priority="113" operator="equal">
      <formula>0</formula>
    </cfRule>
  </conditionalFormatting>
  <conditionalFormatting sqref="Z26:Z41">
    <cfRule type="cellIs" dxfId="11243" priority="108" operator="greaterThan">
      <formula>0</formula>
    </cfRule>
    <cfRule type="cellIs" dxfId="11242" priority="109" operator="lessThan">
      <formula>0</formula>
    </cfRule>
    <cfRule type="cellIs" dxfId="11241" priority="110" operator="equal">
      <formula>0</formula>
    </cfRule>
  </conditionalFormatting>
  <conditionalFormatting sqref="Z26:Z41">
    <cfRule type="cellIs" dxfId="11240" priority="105" operator="greaterThan">
      <formula>0</formula>
    </cfRule>
    <cfRule type="cellIs" dxfId="11239" priority="106" operator="lessThan">
      <formula>0</formula>
    </cfRule>
    <cfRule type="cellIs" dxfId="11238" priority="107" operator="equal">
      <formula>0</formula>
    </cfRule>
  </conditionalFormatting>
  <conditionalFormatting sqref="Z26:Z41">
    <cfRule type="cellIs" dxfId="11237" priority="102" operator="greaterThan">
      <formula>0</formula>
    </cfRule>
    <cfRule type="cellIs" dxfId="11236" priority="103" operator="lessThan">
      <formula>0</formula>
    </cfRule>
    <cfRule type="cellIs" dxfId="11235" priority="104" operator="equal">
      <formula>0</formula>
    </cfRule>
  </conditionalFormatting>
  <conditionalFormatting sqref="Z26:Z41">
    <cfRule type="cellIs" dxfId="11234" priority="99" operator="greaterThan">
      <formula>0</formula>
    </cfRule>
    <cfRule type="cellIs" dxfId="11233" priority="100" operator="lessThan">
      <formula>0</formula>
    </cfRule>
    <cfRule type="cellIs" dxfId="11232" priority="101" operator="equal">
      <formula>0</formula>
    </cfRule>
  </conditionalFormatting>
  <conditionalFormatting sqref="U26:U41">
    <cfRule type="cellIs" dxfId="11231" priority="98" operator="equal">
      <formula>"DNP"</formula>
    </cfRule>
  </conditionalFormatting>
  <conditionalFormatting sqref="AC26:AC41">
    <cfRule type="cellIs" dxfId="11230" priority="57" operator="equal">
      <formula>"DNP"</formula>
    </cfRule>
  </conditionalFormatting>
  <conditionalFormatting sqref="AF4:AF19">
    <cfRule type="containsText" dxfId="11229" priority="55" operator="containsText" text="Y">
      <formula>NOT(ISERROR(SEARCH("Y",AF4)))</formula>
    </cfRule>
  </conditionalFormatting>
  <conditionalFormatting sqref="X4:X19">
    <cfRule type="containsText" dxfId="11228" priority="54" operator="containsText" text="Y">
      <formula>NOT(ISERROR(SEARCH("Y",X4)))</formula>
    </cfRule>
  </conditionalFormatting>
  <conditionalFormatting sqref="P4:P19">
    <cfRule type="containsText" dxfId="11227" priority="53" operator="containsText" text="Y">
      <formula>NOT(ISERROR(SEARCH("Y",P4)))</formula>
    </cfRule>
  </conditionalFormatting>
  <conditionalFormatting sqref="H4:H19">
    <cfRule type="containsText" dxfId="11226" priority="52" operator="containsText" text="Y">
      <formula>NOT(ISERROR(SEARCH("Y",H4)))</formula>
    </cfRule>
  </conditionalFormatting>
  <conditionalFormatting sqref="P26:P41">
    <cfRule type="containsText" dxfId="11225" priority="51" operator="containsText" text="Y">
      <formula>NOT(ISERROR(SEARCH("Y",P26)))</formula>
    </cfRule>
  </conditionalFormatting>
  <conditionalFormatting sqref="H26:H41">
    <cfRule type="containsText" dxfId="11224" priority="50" operator="containsText" text="Y">
      <formula>NOT(ISERROR(SEARCH("Y",H26)))</formula>
    </cfRule>
  </conditionalFormatting>
  <conditionalFormatting sqref="X26:X41">
    <cfRule type="containsText" dxfId="11223" priority="49" operator="containsText" text="Y">
      <formula>NOT(ISERROR(SEARCH("Y",X26)))</formula>
    </cfRule>
  </conditionalFormatting>
  <conditionalFormatting sqref="AF26:AF41">
    <cfRule type="containsText" dxfId="11222" priority="48" operator="containsText" text="Y">
      <formula>NOT(ISERROR(SEARCH("Y",AF26)))</formula>
    </cfRule>
  </conditionalFormatting>
  <conditionalFormatting sqref="K26:K41 T26:T41 AC26:AC41 AL26:AL41 AC4:AC19 K4:K19 T4:T19 AL4:AL19">
    <cfRule type="cellIs" dxfId="11221" priority="45" operator="greaterThan">
      <formula>0</formula>
    </cfRule>
    <cfRule type="cellIs" dxfId="11220" priority="46" operator="lessThan">
      <formula>0</formula>
    </cfRule>
    <cfRule type="cellIs" dxfId="11219" priority="47" operator="equal">
      <formula>0</formula>
    </cfRule>
  </conditionalFormatting>
  <conditionalFormatting sqref="F4:F19 O4:O19 X4:X19 AG4:AG19 F26:F41 O26:O41 X26:X41 AG26:AG41">
    <cfRule type="cellIs" dxfId="11218" priority="44" operator="equal">
      <formula>"DNP"</formula>
    </cfRule>
  </conditionalFormatting>
  <conditionalFormatting sqref="AJ4:AJ19 AA4:AA19 AJ26:AJ41 I4:I19 AA26:AA41 I26:I41">
    <cfRule type="containsText" dxfId="11217" priority="43" operator="containsText" text="Y">
      <formula>NOT(ISERROR(SEARCH("Y",I4)))</formula>
    </cfRule>
  </conditionalFormatting>
  <conditionalFormatting sqref="I4:I19 AJ26:AJ41 AA4:AA19 AJ4:AJ19 I26:I41 AA26:AA41">
    <cfRule type="cellIs" dxfId="11216" priority="42" operator="equal">
      <formula>"Y"</formula>
    </cfRule>
  </conditionalFormatting>
  <conditionalFormatting sqref="I1:I1048576">
    <cfRule type="containsText" dxfId="11215" priority="41" operator="containsText" text="Y">
      <formula>NOT(ISERROR(SEARCH("Y",I1)))</formula>
    </cfRule>
  </conditionalFormatting>
  <conditionalFormatting sqref="AA1:AA1048576">
    <cfRule type="containsText" dxfId="11214" priority="39" operator="containsText" text="Y">
      <formula>NOT(ISERROR(SEARCH("Y",AA1)))</formula>
    </cfRule>
  </conditionalFormatting>
  <conditionalFormatting sqref="AJ1:AJ1048576">
    <cfRule type="containsText" dxfId="11213" priority="38" operator="containsText" text="Y">
      <formula>NOT(ISERROR(SEARCH("Y",AJ1)))</formula>
    </cfRule>
  </conditionalFormatting>
  <conditionalFormatting sqref="R1:R1048576">
    <cfRule type="containsText" dxfId="11212" priority="37" operator="containsText" text="Y">
      <formula>NOT(ISERROR(SEARCH("Y",R1)))</formula>
    </cfRule>
  </conditionalFormatting>
  <conditionalFormatting sqref="K26:K41 T26:T41 AC26:AC41 AL26:AL41 AC4:AC19 K4:K19 T4:T19 AL4:AL19">
    <cfRule type="cellIs" dxfId="11211" priority="34" operator="greaterThan">
      <formula>0</formula>
    </cfRule>
    <cfRule type="cellIs" dxfId="11210" priority="35" operator="lessThan">
      <formula>0</formula>
    </cfRule>
    <cfRule type="cellIs" dxfId="11209" priority="36" operator="equal">
      <formula>0</formula>
    </cfRule>
  </conditionalFormatting>
  <conditionalFormatting sqref="F4:F19 O4:O19 X4:X19 AG4:AG19 F26:F41 O26:O41 X26:X41 AG26:AG41">
    <cfRule type="cellIs" dxfId="11208" priority="33" operator="equal">
      <formula>"DNP"</formula>
    </cfRule>
  </conditionalFormatting>
  <conditionalFormatting sqref="AJ4:AJ19 AA4:AA19 R4:R19 R26:R41 I26:I41 AA26:AA41 AJ26:AJ41 I4:I19">
    <cfRule type="containsText" dxfId="11207" priority="32" operator="containsText" text="Y">
      <formula>NOT(ISERROR(SEARCH("Y",I4)))</formula>
    </cfRule>
  </conditionalFormatting>
  <conditionalFormatting sqref="R4:R19 AA4:AA19 AJ4:AJ19 I26:I41 R26:R41 AA26:AA41 AJ26:AJ41 I4:I19">
    <cfRule type="cellIs" dxfId="11206" priority="31" operator="equal">
      <formula>"Y"</formula>
    </cfRule>
  </conditionalFormatting>
  <conditionalFormatting sqref="I1:I1048576">
    <cfRule type="containsText" dxfId="11205" priority="30" operator="containsText" text="Y">
      <formula>NOT(ISERROR(SEARCH("Y",I1)))</formula>
    </cfRule>
  </conditionalFormatting>
  <conditionalFormatting sqref="R1:R1048576">
    <cfRule type="containsText" dxfId="11204" priority="29" operator="containsText" text="Y">
      <formula>NOT(ISERROR(SEARCH("Y",R1)))</formula>
    </cfRule>
  </conditionalFormatting>
  <conditionalFormatting sqref="AA1:AA1048576">
    <cfRule type="containsText" dxfId="11203" priority="28" operator="containsText" text="Y">
      <formula>NOT(ISERROR(SEARCH("Y",AA1)))</formula>
    </cfRule>
  </conditionalFormatting>
  <conditionalFormatting sqref="AJ1:AJ1048576">
    <cfRule type="containsText" dxfId="11202" priority="27" operator="containsText" text="Y">
      <formula>NOT(ISERROR(SEARCH("Y",AJ1)))</formula>
    </cfRule>
  </conditionalFormatting>
  <conditionalFormatting sqref="K26:K41 T26:T41 AC26:AC41 AL26:AL41 AC4:AC19 K4:K19 T4:T19 AL4:AL19">
    <cfRule type="cellIs" dxfId="11201" priority="24" operator="greaterThan">
      <formula>0</formula>
    </cfRule>
    <cfRule type="cellIs" dxfId="11200" priority="25" operator="lessThan">
      <formula>0</formula>
    </cfRule>
    <cfRule type="cellIs" dxfId="11199" priority="26" operator="equal">
      <formula>0</formula>
    </cfRule>
  </conditionalFormatting>
  <conditionalFormatting sqref="F4:F19 O4:O19 X4:X19 AG4:AG19 F26:F41 O26:O41 X26:X41 AG26:AG41">
    <cfRule type="cellIs" dxfId="11198" priority="23" operator="equal">
      <formula>"DNP"</formula>
    </cfRule>
  </conditionalFormatting>
  <conditionalFormatting sqref="AJ4:AJ19 AA4:AA19 R4:R19 I4:I19 I26:I41 R26:R41 AA26:AA41 AJ26:AJ41">
    <cfRule type="containsText" dxfId="11197" priority="22" operator="containsText" text="Y">
      <formula>NOT(ISERROR(SEARCH("Y",I4)))</formula>
    </cfRule>
  </conditionalFormatting>
  <conditionalFormatting sqref="R4:R19 AA4:AA19 AJ4:AJ19 I4:I19 I26:I41 R26:R41 AA26:AA41 AJ26:AJ41">
    <cfRule type="cellIs" dxfId="11196" priority="21" operator="equal">
      <formula>"Y"</formula>
    </cfRule>
  </conditionalFormatting>
  <conditionalFormatting sqref="I1:I1048576">
    <cfRule type="containsText" dxfId="11195" priority="20" operator="containsText" text="Y">
      <formula>NOT(ISERROR(SEARCH("Y",I1)))</formula>
    </cfRule>
  </conditionalFormatting>
  <conditionalFormatting sqref="R1:R1048576">
    <cfRule type="containsText" dxfId="11194" priority="19" operator="containsText" text="Y">
      <formula>NOT(ISERROR(SEARCH("Y",R1)))</formula>
    </cfRule>
  </conditionalFormatting>
  <conditionalFormatting sqref="AA1:AA1048576">
    <cfRule type="containsText" dxfId="11193" priority="18" operator="containsText" text="Y">
      <formula>NOT(ISERROR(SEARCH("Y",AA1)))</formula>
    </cfRule>
  </conditionalFormatting>
  <conditionalFormatting sqref="AJ1:AJ1048576">
    <cfRule type="containsText" dxfId="11192" priority="17" operator="containsText" text="Y">
      <formula>NOT(ISERROR(SEARCH("Y",AJ1)))</formula>
    </cfRule>
  </conditionalFormatting>
  <conditionalFormatting sqref="R39">
    <cfRule type="containsText" dxfId="11191" priority="16" operator="containsText" text="Y">
      <formula>NOT(ISERROR(SEARCH("Y",R39)))</formula>
    </cfRule>
  </conditionalFormatting>
  <conditionalFormatting sqref="AA39">
    <cfRule type="containsText" dxfId="11190" priority="15" operator="containsText" text="Y">
      <formula>NOT(ISERROR(SEARCH("Y",AA39)))</formula>
    </cfRule>
  </conditionalFormatting>
  <conditionalFormatting sqref="AJ39">
    <cfRule type="containsText" dxfId="11189" priority="14" operator="containsText" text="Y">
      <formula>NOT(ISERROR(SEARCH("Y",AJ39)))</formula>
    </cfRule>
  </conditionalFormatting>
  <conditionalFormatting sqref="K26:K41 T26:T41 AC26:AC41 AL26:AL41 AC4:AC19 K4:K19 T4:T19 AL4:AL19">
    <cfRule type="cellIs" dxfId="11188" priority="11" operator="greaterThan">
      <formula>0</formula>
    </cfRule>
    <cfRule type="cellIs" dxfId="11187" priority="12" operator="lessThan">
      <formula>0</formula>
    </cfRule>
    <cfRule type="cellIs" dxfId="11186" priority="13" operator="equal">
      <formula>0</formula>
    </cfRule>
  </conditionalFormatting>
  <conditionalFormatting sqref="F4:F19 O4:O19 X4:X19 AG4:AG19 F26:F41 O26:O41 X26:X41 AG26:AG41">
    <cfRule type="cellIs" dxfId="11185" priority="10" operator="equal">
      <formula>"DNP"</formula>
    </cfRule>
  </conditionalFormatting>
  <conditionalFormatting sqref="AJ4:AJ19 AA4:AA19 R4:R19 I4:I19 I26:I41 R26:R41 AA26:AA41 AJ26:AJ41">
    <cfRule type="containsText" dxfId="11184" priority="9" operator="containsText" text="Y">
      <formula>NOT(ISERROR(SEARCH("Y",I4)))</formula>
    </cfRule>
  </conditionalFormatting>
  <conditionalFormatting sqref="R4:R19 AA4:AA19 AJ4:AJ19 I4:I19 I26:I41 R26:R41 AA26:AA41 AJ26:AJ41">
    <cfRule type="cellIs" dxfId="11183" priority="8" operator="equal">
      <formula>"Y"</formula>
    </cfRule>
  </conditionalFormatting>
  <conditionalFormatting sqref="I1:I1048576">
    <cfRule type="containsText" dxfId="11182" priority="7" operator="containsText" text="Y">
      <formula>NOT(ISERROR(SEARCH("Y",I1)))</formula>
    </cfRule>
  </conditionalFormatting>
  <conditionalFormatting sqref="R1:R1048576">
    <cfRule type="containsText" dxfId="11181" priority="6" operator="containsText" text="Y">
      <formula>NOT(ISERROR(SEARCH("Y",R1)))</formula>
    </cfRule>
  </conditionalFormatting>
  <conditionalFormatting sqref="AA1:AA1048576">
    <cfRule type="containsText" dxfId="11180" priority="5" operator="containsText" text="Y">
      <formula>NOT(ISERROR(SEARCH("Y",AA1)))</formula>
    </cfRule>
  </conditionalFormatting>
  <conditionalFormatting sqref="AJ1:AJ1048576">
    <cfRule type="containsText" dxfId="11179" priority="4" operator="containsText" text="Y">
      <formula>NOT(ISERROR(SEARCH("Y",AJ1)))</formula>
    </cfRule>
  </conditionalFormatting>
  <conditionalFormatting sqref="R39">
    <cfRule type="containsText" dxfId="11178" priority="3" operator="containsText" text="Y">
      <formula>NOT(ISERROR(SEARCH("Y",R39)))</formula>
    </cfRule>
  </conditionalFormatting>
  <conditionalFormatting sqref="AA39">
    <cfRule type="containsText" dxfId="11177" priority="2" operator="containsText" text="Y">
      <formula>NOT(ISERROR(SEARCH("Y",AA39)))</formula>
    </cfRule>
  </conditionalFormatting>
  <conditionalFormatting sqref="AJ39">
    <cfRule type="containsText" dxfId="11176" priority="1" operator="containsText" text="Y">
      <formula>NOT(ISERROR(SEARCH("Y",AJ39)))</formula>
    </cfRule>
  </conditionalFormatting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48"/>
  <sheetViews>
    <sheetView zoomScale="76" zoomScaleNormal="76" workbookViewId="0"/>
  </sheetViews>
  <sheetFormatPr defaultRowHeight="15.65"/>
  <cols>
    <col min="1" max="1" width="4.25" style="12" bestFit="1" customWidth="1"/>
    <col min="2" max="2" width="22.625" style="13" customWidth="1"/>
    <col min="3" max="3" width="1.625" style="13" customWidth="1"/>
    <col min="4" max="4" width="6.625" style="56" customWidth="1"/>
    <col min="5" max="5" width="4.625" style="13" customWidth="1"/>
    <col min="6" max="7" width="7.125" style="13" customWidth="1"/>
    <col min="8" max="8" width="7.125" style="13" hidden="1" customWidth="1"/>
    <col min="9" max="9" width="7.125" style="14" customWidth="1"/>
    <col min="10" max="10" width="6.625" style="13" customWidth="1"/>
    <col min="11" max="11" width="6.125" style="13" customWidth="1"/>
    <col min="12" max="12" width="1.625" style="706" customWidth="1"/>
    <col min="13" max="13" width="6.625" style="56" customWidth="1"/>
    <col min="14" max="14" width="4.625" style="13" customWidth="1"/>
    <col min="15" max="16" width="7.125" style="13" customWidth="1"/>
    <col min="17" max="17" width="7.125" style="13" hidden="1" customWidth="1"/>
    <col min="18" max="18" width="7.125" style="14" customWidth="1"/>
    <col min="19" max="19" width="6.625" style="13" customWidth="1"/>
    <col min="20" max="20" width="6.125" style="13" customWidth="1"/>
    <col min="21" max="21" width="1.625" style="706" customWidth="1"/>
    <col min="22" max="22" width="6.625" style="13" customWidth="1"/>
    <col min="23" max="23" width="4.625" style="13" customWidth="1"/>
    <col min="24" max="25" width="7.125" style="13" customWidth="1"/>
    <col min="26" max="26" width="7.125" style="13" hidden="1" customWidth="1"/>
    <col min="27" max="27" width="7.125" style="14" customWidth="1"/>
    <col min="28" max="28" width="6.625" style="13" customWidth="1"/>
    <col min="29" max="29" width="6.125" style="13" customWidth="1"/>
    <col min="30" max="30" width="1.625" style="706" customWidth="1"/>
    <col min="31" max="31" width="6.625" style="13" customWidth="1"/>
    <col min="32" max="32" width="4.625" style="13" customWidth="1"/>
    <col min="33" max="34" width="7.125" style="13" customWidth="1"/>
    <col min="35" max="35" width="7.125" style="13" hidden="1" customWidth="1"/>
    <col min="36" max="36" width="7.125" style="14" customWidth="1"/>
    <col min="37" max="37" width="6.625" style="13" customWidth="1"/>
    <col min="38" max="38" width="6.125" style="13" customWidth="1"/>
    <col min="39" max="39" width="1.625" style="706" customWidth="1"/>
    <col min="40" max="40" width="9" style="15" customWidth="1"/>
    <col min="41" max="41" width="0.125" style="15" customWidth="1"/>
    <col min="42" max="16384" width="9" style="15"/>
  </cols>
  <sheetData>
    <row r="1" spans="1:40" ht="16.3" thickBot="1">
      <c r="A1" s="622"/>
      <c r="B1" s="629"/>
      <c r="D1" s="630"/>
      <c r="E1" s="629"/>
      <c r="F1" s="629"/>
      <c r="G1" s="629"/>
      <c r="H1" s="629"/>
      <c r="I1" s="631"/>
      <c r="J1" s="629"/>
      <c r="K1" s="629"/>
      <c r="L1" s="688"/>
      <c r="M1" s="630"/>
      <c r="N1" s="629"/>
      <c r="O1" s="629"/>
      <c r="P1" s="629"/>
      <c r="Q1" s="629"/>
      <c r="R1" s="631"/>
      <c r="S1" s="629"/>
      <c r="T1" s="629"/>
      <c r="U1" s="688"/>
      <c r="V1" s="629"/>
      <c r="W1" s="629"/>
      <c r="X1" s="629"/>
      <c r="Y1" s="629"/>
      <c r="Z1" s="629"/>
      <c r="AA1" s="631"/>
      <c r="AB1" s="629"/>
      <c r="AC1" s="629"/>
      <c r="AD1" s="688"/>
      <c r="AE1" s="629"/>
      <c r="AF1" s="629"/>
      <c r="AG1" s="629"/>
      <c r="AH1" s="629"/>
      <c r="AI1" s="629"/>
      <c r="AJ1" s="631"/>
      <c r="AK1" s="629"/>
      <c r="AL1" s="629"/>
      <c r="AM1" s="688"/>
      <c r="AN1" s="632"/>
    </row>
    <row r="2" spans="1:40" s="42" customFormat="1" ht="21.75" customHeight="1" thickBot="1">
      <c r="A2" s="882" t="s">
        <v>41</v>
      </c>
      <c r="B2" s="317">
        <f>[9]Blank!$F$1</f>
        <v>2019</v>
      </c>
      <c r="C2" s="689"/>
      <c r="D2" s="608" t="s">
        <v>134</v>
      </c>
      <c r="E2" s="609">
        <f>L20</f>
        <v>1</v>
      </c>
      <c r="F2" s="884" t="str">
        <f>[1]Blank!$B$9</f>
        <v>Derek Griffiths</v>
      </c>
      <c r="G2" s="885"/>
      <c r="H2" s="885"/>
      <c r="I2" s="886"/>
      <c r="J2" s="38" t="s">
        <v>16</v>
      </c>
      <c r="K2" s="47">
        <f>H20</f>
        <v>10</v>
      </c>
      <c r="L2" s="690"/>
      <c r="M2" s="608" t="s">
        <v>134</v>
      </c>
      <c r="N2" s="609">
        <f>U20</f>
        <v>0</v>
      </c>
      <c r="O2" s="884" t="str">
        <f>[1]Blank!$B$10</f>
        <v>Ian Gunn</v>
      </c>
      <c r="P2" s="885"/>
      <c r="Q2" s="885"/>
      <c r="R2" s="886"/>
      <c r="S2" s="38" t="s">
        <v>16</v>
      </c>
      <c r="T2" s="47">
        <f>Q20</f>
        <v>13</v>
      </c>
      <c r="U2" s="690"/>
      <c r="V2" s="608" t="s">
        <v>134</v>
      </c>
      <c r="W2" s="609">
        <f>AD20</f>
        <v>1</v>
      </c>
      <c r="X2" s="884" t="str">
        <f>[1]Blank!$B$11</f>
        <v>Eddie Harrison</v>
      </c>
      <c r="Y2" s="885"/>
      <c r="Z2" s="885"/>
      <c r="AA2" s="886"/>
      <c r="AB2" s="38" t="s">
        <v>16</v>
      </c>
      <c r="AC2" s="47">
        <f>Z20</f>
        <v>7</v>
      </c>
      <c r="AD2" s="690"/>
      <c r="AE2" s="608" t="s">
        <v>134</v>
      </c>
      <c r="AF2" s="609">
        <f>AM20</f>
        <v>0</v>
      </c>
      <c r="AG2" s="884" t="str">
        <f>[1]Blank!$B$12</f>
        <v>Tom McDonald</v>
      </c>
      <c r="AH2" s="885"/>
      <c r="AI2" s="885"/>
      <c r="AJ2" s="886"/>
      <c r="AK2" s="38" t="s">
        <v>16</v>
      </c>
      <c r="AL2" s="47">
        <f>AI20</f>
        <v>2</v>
      </c>
      <c r="AM2" s="690"/>
      <c r="AN2" s="633"/>
    </row>
    <row r="3" spans="1:40" s="42" customFormat="1" ht="18.7" customHeight="1" thickBot="1">
      <c r="A3" s="883"/>
      <c r="B3" s="533" t="s">
        <v>28</v>
      </c>
      <c r="C3" s="417"/>
      <c r="D3" s="421" t="s">
        <v>45</v>
      </c>
      <c r="E3" s="422" t="s">
        <v>30</v>
      </c>
      <c r="F3" s="423" t="s">
        <v>9</v>
      </c>
      <c r="G3" s="424" t="s">
        <v>10</v>
      </c>
      <c r="H3" s="425"/>
      <c r="I3" s="425" t="s">
        <v>34</v>
      </c>
      <c r="J3" s="425" t="s">
        <v>8</v>
      </c>
      <c r="K3" s="426" t="s">
        <v>11</v>
      </c>
      <c r="L3" s="692" t="s">
        <v>173</v>
      </c>
      <c r="M3" s="421" t="s">
        <v>45</v>
      </c>
      <c r="N3" s="422" t="s">
        <v>30</v>
      </c>
      <c r="O3" s="423" t="s">
        <v>9</v>
      </c>
      <c r="P3" s="424" t="s">
        <v>10</v>
      </c>
      <c r="Q3" s="425"/>
      <c r="R3" s="425" t="s">
        <v>34</v>
      </c>
      <c r="S3" s="425" t="s">
        <v>8</v>
      </c>
      <c r="T3" s="426" t="s">
        <v>11</v>
      </c>
      <c r="U3" s="692" t="s">
        <v>173</v>
      </c>
      <c r="V3" s="421" t="s">
        <v>45</v>
      </c>
      <c r="W3" s="422" t="s">
        <v>30</v>
      </c>
      <c r="X3" s="423" t="s">
        <v>9</v>
      </c>
      <c r="Y3" s="424" t="s">
        <v>10</v>
      </c>
      <c r="Z3" s="425"/>
      <c r="AA3" s="425" t="s">
        <v>34</v>
      </c>
      <c r="AB3" s="425" t="s">
        <v>8</v>
      </c>
      <c r="AC3" s="426" t="s">
        <v>11</v>
      </c>
      <c r="AD3" s="692" t="s">
        <v>173</v>
      </c>
      <c r="AE3" s="421" t="s">
        <v>45</v>
      </c>
      <c r="AF3" s="422" t="s">
        <v>30</v>
      </c>
      <c r="AG3" s="423" t="s">
        <v>9</v>
      </c>
      <c r="AH3" s="424" t="s">
        <v>10</v>
      </c>
      <c r="AI3" s="425"/>
      <c r="AJ3" s="425" t="s">
        <v>34</v>
      </c>
      <c r="AK3" s="425" t="s">
        <v>8</v>
      </c>
      <c r="AL3" s="426" t="s">
        <v>11</v>
      </c>
      <c r="AM3" s="692" t="s">
        <v>173</v>
      </c>
      <c r="AN3" s="633"/>
    </row>
    <row r="4" spans="1:40" s="42" customFormat="1" ht="21.1">
      <c r="A4" s="43">
        <v>1</v>
      </c>
      <c r="B4" s="48" t="str">
        <f>[1]Blank!$D$1</f>
        <v>Ravensworth</v>
      </c>
      <c r="C4" s="693"/>
      <c r="D4" s="375">
        <f>[3]R1!$C$14</f>
        <v>24.5</v>
      </c>
      <c r="E4" s="376">
        <f>ROUND(D4,0)</f>
        <v>25</v>
      </c>
      <c r="F4" s="453" t="s">
        <v>130</v>
      </c>
      <c r="G4" s="309">
        <f>[3]R1!$F$14</f>
        <v>0</v>
      </c>
      <c r="H4" s="309" t="b">
        <f>IF(G4&gt;0,1)</f>
        <v>0</v>
      </c>
      <c r="I4" s="309" t="s">
        <v>153</v>
      </c>
      <c r="J4" s="309">
        <f>G4</f>
        <v>0</v>
      </c>
      <c r="K4" s="310">
        <f>[3]R1!$K$14</f>
        <v>0</v>
      </c>
      <c r="L4" s="694" t="b">
        <f>[3]R1!$P$14</f>
        <v>0</v>
      </c>
      <c r="M4" s="375">
        <f>[3]R1!$C$15</f>
        <v>28</v>
      </c>
      <c r="N4" s="376">
        <f>ROUND(M4,0)</f>
        <v>28</v>
      </c>
      <c r="O4" s="453">
        <f>[4]C1!$FI$35</f>
        <v>110</v>
      </c>
      <c r="P4" s="309">
        <f>[3]R1!$F$15</f>
        <v>23</v>
      </c>
      <c r="Q4" s="309">
        <f>IF(P4&gt;0,1)</f>
        <v>1</v>
      </c>
      <c r="R4" s="309">
        <f>P4</f>
        <v>23</v>
      </c>
      <c r="S4" s="309">
        <f>P4</f>
        <v>23</v>
      </c>
      <c r="T4" s="310">
        <f>[3]R1!$K$15</f>
        <v>1</v>
      </c>
      <c r="U4" s="694" t="b">
        <f>[3]R1!$P$15</f>
        <v>0</v>
      </c>
      <c r="V4" s="375">
        <f>[3]R1!$C$16</f>
        <v>15</v>
      </c>
      <c r="W4" s="376">
        <f>ROUND(V4,0)</f>
        <v>15</v>
      </c>
      <c r="X4" s="453">
        <f>[4]C1!$FZ$35</f>
        <v>93</v>
      </c>
      <c r="Y4" s="309">
        <f>[3]R1!$F$16</f>
        <v>27</v>
      </c>
      <c r="Z4" s="309">
        <f>IF(Y4&gt;0,1)</f>
        <v>1</v>
      </c>
      <c r="AA4" s="309">
        <f>Y4</f>
        <v>27</v>
      </c>
      <c r="AB4" s="309">
        <f>Y4</f>
        <v>27</v>
      </c>
      <c r="AC4" s="310">
        <f>[3]R1!$K$16</f>
        <v>0.8</v>
      </c>
      <c r="AD4" s="694" t="b">
        <f>[3]R1!$P$16</f>
        <v>0</v>
      </c>
      <c r="AE4" s="375">
        <f>[3]R1!$C$17</f>
        <v>21</v>
      </c>
      <c r="AF4" s="376">
        <f>ROUND(AE4,0)</f>
        <v>21</v>
      </c>
      <c r="AG4" s="453">
        <f>[4]C1!$GQ$35</f>
        <v>91</v>
      </c>
      <c r="AH4" s="309">
        <f>[3]R1!$F$17</f>
        <v>35</v>
      </c>
      <c r="AI4" s="309">
        <f>IF(AH4&gt;0,1)</f>
        <v>1</v>
      </c>
      <c r="AJ4" s="309">
        <f>AH4</f>
        <v>35</v>
      </c>
      <c r="AK4" s="309">
        <f>AH4</f>
        <v>35</v>
      </c>
      <c r="AL4" s="310">
        <f>[3]R1!$K$17</f>
        <v>0</v>
      </c>
      <c r="AM4" s="694" t="b">
        <f>[3]R1!$P$17</f>
        <v>0</v>
      </c>
      <c r="AN4" s="633"/>
    </row>
    <row r="5" spans="1:40" s="42" customFormat="1" ht="21.1">
      <c r="A5" s="44">
        <v>2</v>
      </c>
      <c r="B5" s="49" t="str">
        <f>[1]Blank!$D$2</f>
        <v>Newbiggin</v>
      </c>
      <c r="C5" s="693"/>
      <c r="D5" s="377">
        <f>[3]R2!$C$14</f>
        <v>24.5</v>
      </c>
      <c r="E5" s="378">
        <f>ROUND(D5,0)</f>
        <v>25</v>
      </c>
      <c r="F5" s="454">
        <f>[4]C2!$ER$35</f>
        <v>100</v>
      </c>
      <c r="G5" s="316">
        <f>[3]R2!$F$14</f>
        <v>33</v>
      </c>
      <c r="H5" s="316">
        <f>IF(G5&gt;0,1)</f>
        <v>1</v>
      </c>
      <c r="I5" s="316">
        <f>G5</f>
        <v>33</v>
      </c>
      <c r="J5" s="311">
        <f>J4+G5</f>
        <v>33</v>
      </c>
      <c r="K5" s="385">
        <f>[3]R2!$K$14</f>
        <v>0</v>
      </c>
      <c r="L5" s="694" t="b">
        <f>[3]R2!$P$14</f>
        <v>0</v>
      </c>
      <c r="M5" s="377">
        <f>[3]R2!$C$15</f>
        <v>28</v>
      </c>
      <c r="N5" s="378">
        <f>ROUND(M5,0)</f>
        <v>28</v>
      </c>
      <c r="O5" s="454">
        <f>[4]C2!$FI$35</f>
        <v>102</v>
      </c>
      <c r="P5" s="316">
        <f>[3]R2!$F$15</f>
        <v>34</v>
      </c>
      <c r="Q5" s="316">
        <f>IF(P5&gt;0,1)</f>
        <v>1</v>
      </c>
      <c r="R5" s="316">
        <f t="shared" ref="R5:R16" si="0">P5</f>
        <v>34</v>
      </c>
      <c r="S5" s="311">
        <f>S4+P5</f>
        <v>57</v>
      </c>
      <c r="T5" s="385">
        <f>[3]R2!$K$15</f>
        <v>0</v>
      </c>
      <c r="U5" s="694" t="b">
        <f>[3]R2!$P$15</f>
        <v>0</v>
      </c>
      <c r="V5" s="377">
        <f>[3]R2!$C$16</f>
        <v>15.8</v>
      </c>
      <c r="W5" s="378">
        <f>ROUND(V5,0)</f>
        <v>16</v>
      </c>
      <c r="X5" s="454" t="s">
        <v>130</v>
      </c>
      <c r="Y5" s="316">
        <f>[3]R2!$F$16</f>
        <v>0</v>
      </c>
      <c r="Z5" s="316" t="b">
        <f>IF(Y5&gt;0,1)</f>
        <v>0</v>
      </c>
      <c r="AA5" s="316" t="s">
        <v>153</v>
      </c>
      <c r="AB5" s="311">
        <f>AB4+Y5</f>
        <v>27</v>
      </c>
      <c r="AC5" s="385">
        <f>[3]R2!$K$16</f>
        <v>0</v>
      </c>
      <c r="AD5" s="694" t="b">
        <f>[3]R2!$P$16</f>
        <v>0</v>
      </c>
      <c r="AE5" s="377">
        <f>[3]R2!$C$17</f>
        <v>21</v>
      </c>
      <c r="AF5" s="378">
        <f>ROUND(AE5,0)</f>
        <v>21</v>
      </c>
      <c r="AG5" s="454" t="s">
        <v>130</v>
      </c>
      <c r="AH5" s="316">
        <f>[3]R2!$F$17</f>
        <v>0</v>
      </c>
      <c r="AI5" s="316" t="b">
        <f>IF(AH5&gt;0,1)</f>
        <v>0</v>
      </c>
      <c r="AJ5" s="316" t="s">
        <v>153</v>
      </c>
      <c r="AK5" s="311">
        <f>AK4+AH5</f>
        <v>35</v>
      </c>
      <c r="AL5" s="385">
        <f>[3]R2!$K$17</f>
        <v>0</v>
      </c>
      <c r="AM5" s="694" t="b">
        <f>[3]R2!$P$17</f>
        <v>0</v>
      </c>
      <c r="AN5" s="633"/>
    </row>
    <row r="6" spans="1:40" s="42" customFormat="1" ht="21.1">
      <c r="A6" s="44">
        <v>3</v>
      </c>
      <c r="B6" s="50" t="str">
        <f>[1]Blank!$D$3</f>
        <v>Woodham</v>
      </c>
      <c r="C6" s="693"/>
      <c r="D6" s="377">
        <f>[3]R3!$C$14</f>
        <v>24.5</v>
      </c>
      <c r="E6" s="378">
        <f t="shared" ref="E6:E19" si="1">ROUND(D6,0)</f>
        <v>25</v>
      </c>
      <c r="F6" s="454">
        <f>[4]C3!$ER$35</f>
        <v>106</v>
      </c>
      <c r="G6" s="316">
        <f>[3]R3!$F$14</f>
        <v>28</v>
      </c>
      <c r="H6" s="316">
        <f>IF(G6&gt;0,1)</f>
        <v>1</v>
      </c>
      <c r="I6" s="316">
        <f t="shared" ref="I6:I19" si="2">G6</f>
        <v>28</v>
      </c>
      <c r="J6" s="311">
        <f t="shared" ref="J6:J13" si="3">J5+G6</f>
        <v>61</v>
      </c>
      <c r="K6" s="385">
        <f>[3]R3!$K$14</f>
        <v>0.60000000000000009</v>
      </c>
      <c r="L6" s="694" t="b">
        <f>[3]R3!$P$14</f>
        <v>0</v>
      </c>
      <c r="M6" s="377">
        <f>[3]R3!$C$15</f>
        <v>28</v>
      </c>
      <c r="N6" s="378">
        <f t="shared" ref="N6:N19" si="4">ROUND(M6,0)</f>
        <v>28</v>
      </c>
      <c r="O6" s="454">
        <f>[4]C3!$FI$35</f>
        <v>119</v>
      </c>
      <c r="P6" s="316">
        <f>[3]R3!$F$15</f>
        <v>18</v>
      </c>
      <c r="Q6" s="316">
        <f>IF(P6&gt;0,1)</f>
        <v>1</v>
      </c>
      <c r="R6" s="316">
        <f t="shared" si="0"/>
        <v>18</v>
      </c>
      <c r="S6" s="311">
        <f t="shared" ref="S6:S13" si="5">S5+P6</f>
        <v>75</v>
      </c>
      <c r="T6" s="385">
        <f>[3]R3!$K$15</f>
        <v>1</v>
      </c>
      <c r="U6" s="694" t="b">
        <f>[3]R3!$P$15</f>
        <v>0</v>
      </c>
      <c r="V6" s="377">
        <f>[3]R3!$C$16</f>
        <v>15.8</v>
      </c>
      <c r="W6" s="378">
        <f t="shared" ref="W6:W19" si="6">ROUND(V6,0)</f>
        <v>16</v>
      </c>
      <c r="X6" s="454" t="s">
        <v>130</v>
      </c>
      <c r="Y6" s="316">
        <f>[3]R3!$F$16</f>
        <v>0</v>
      </c>
      <c r="Z6" s="316" t="b">
        <f>IF(Y6&gt;0,1)</f>
        <v>0</v>
      </c>
      <c r="AA6" s="670" t="s">
        <v>153</v>
      </c>
      <c r="AB6" s="311">
        <f t="shared" ref="AB6:AB13" si="7">AB5+Y6</f>
        <v>27</v>
      </c>
      <c r="AC6" s="385">
        <f>[3]R3!$K$16</f>
        <v>0</v>
      </c>
      <c r="AD6" s="694" t="b">
        <f>[3]R3!$P$16</f>
        <v>0</v>
      </c>
      <c r="AE6" s="377">
        <f>[3]R3!$C$17</f>
        <v>21</v>
      </c>
      <c r="AF6" s="378">
        <f t="shared" ref="AF6:AF19" si="8">ROUND(AE6,0)</f>
        <v>21</v>
      </c>
      <c r="AG6" s="454">
        <f>[4]C3!$GQ$35</f>
        <v>94</v>
      </c>
      <c r="AH6" s="316">
        <f>[3]R3!$F$17</f>
        <v>36</v>
      </c>
      <c r="AI6" s="316">
        <f>IF(AH6&gt;0,1)</f>
        <v>1</v>
      </c>
      <c r="AJ6" s="316">
        <f t="shared" ref="AJ6:AJ19" si="9">AH6</f>
        <v>36</v>
      </c>
      <c r="AK6" s="311">
        <f t="shared" ref="AK6:AK13" si="10">AK5+AH6</f>
        <v>71</v>
      </c>
      <c r="AL6" s="385">
        <f>[3]R3!$K$17</f>
        <v>0</v>
      </c>
      <c r="AM6" s="694" t="b">
        <f>[3]R3!$P$17</f>
        <v>0</v>
      </c>
      <c r="AN6" s="633"/>
    </row>
    <row r="7" spans="1:40" s="42" customFormat="1" ht="21.1">
      <c r="A7" s="44">
        <v>4</v>
      </c>
      <c r="B7" s="49" t="str">
        <f>[1]Blank!$D$4</f>
        <v>Tynemouth</v>
      </c>
      <c r="C7" s="693"/>
      <c r="D7" s="377">
        <f>[3]R4!$C$14</f>
        <v>25.1</v>
      </c>
      <c r="E7" s="378">
        <f t="shared" si="1"/>
        <v>25</v>
      </c>
      <c r="F7" s="454" t="s">
        <v>130</v>
      </c>
      <c r="G7" s="316">
        <f>[3]R4!$F$14</f>
        <v>0</v>
      </c>
      <c r="H7" s="316" t="b">
        <f>IF(G7&gt;0,1)</f>
        <v>0</v>
      </c>
      <c r="I7" s="670" t="s">
        <v>153</v>
      </c>
      <c r="J7" s="311">
        <f t="shared" si="3"/>
        <v>61</v>
      </c>
      <c r="K7" s="385">
        <f>[3]R4!$K$14</f>
        <v>0</v>
      </c>
      <c r="L7" s="694" t="b">
        <f>[3]R4!$P$14</f>
        <v>0</v>
      </c>
      <c r="M7" s="377">
        <f>[3]R4!$C$15</f>
        <v>28</v>
      </c>
      <c r="N7" s="378">
        <f t="shared" si="4"/>
        <v>28</v>
      </c>
      <c r="O7" s="454">
        <f>[4]C4!$FI$35</f>
        <v>109</v>
      </c>
      <c r="P7" s="316">
        <f>[3]R4!$F$15</f>
        <v>26</v>
      </c>
      <c r="Q7" s="316">
        <f>IF(P7&gt;0,1)</f>
        <v>1</v>
      </c>
      <c r="R7" s="316">
        <f t="shared" si="0"/>
        <v>26</v>
      </c>
      <c r="S7" s="311">
        <f t="shared" si="5"/>
        <v>101</v>
      </c>
      <c r="T7" s="385">
        <f>[3]R4!$K$15</f>
        <v>1</v>
      </c>
      <c r="U7" s="694" t="b">
        <f>[3]R4!$P$15</f>
        <v>0</v>
      </c>
      <c r="V7" s="377">
        <f>[3]R4!$C$16</f>
        <v>15.8</v>
      </c>
      <c r="W7" s="378">
        <f t="shared" si="6"/>
        <v>16</v>
      </c>
      <c r="X7" s="454">
        <f>[4]C4!$FZ$35</f>
        <v>86</v>
      </c>
      <c r="Y7" s="316">
        <f>[3]R4!$F$16</f>
        <v>36</v>
      </c>
      <c r="Z7" s="316">
        <f>IF(Y7&gt;0,1)</f>
        <v>1</v>
      </c>
      <c r="AA7" s="316">
        <f t="shared" ref="AA7:AA19" si="11">Y7</f>
        <v>36</v>
      </c>
      <c r="AB7" s="311">
        <f t="shared" si="7"/>
        <v>63</v>
      </c>
      <c r="AC7" s="385">
        <f>[3]R4!$K$16</f>
        <v>0</v>
      </c>
      <c r="AD7" s="694" t="b">
        <f>[3]R4!$P$16</f>
        <v>0</v>
      </c>
      <c r="AE7" s="377">
        <f>[3]R4!$C$17</f>
        <v>21</v>
      </c>
      <c r="AF7" s="378">
        <f t="shared" si="8"/>
        <v>21</v>
      </c>
      <c r="AG7" s="454" t="s">
        <v>130</v>
      </c>
      <c r="AH7" s="316">
        <f>[3]R4!$F$17</f>
        <v>0</v>
      </c>
      <c r="AI7" s="316" t="b">
        <f>IF(AH7&gt;0,1)</f>
        <v>0</v>
      </c>
      <c r="AJ7" s="670" t="s">
        <v>153</v>
      </c>
      <c r="AK7" s="311">
        <f t="shared" si="10"/>
        <v>71</v>
      </c>
      <c r="AL7" s="385">
        <f>[3]R4!$K$17</f>
        <v>0</v>
      </c>
      <c r="AM7" s="694" t="b">
        <f>[3]R4!$P$17</f>
        <v>0</v>
      </c>
      <c r="AN7" s="633"/>
    </row>
    <row r="8" spans="1:40" s="42" customFormat="1" ht="21.1">
      <c r="A8" s="44">
        <v>5</v>
      </c>
      <c r="B8" s="50" t="str">
        <f>[1]Blank!$D$5</f>
        <v>South Leeds</v>
      </c>
      <c r="C8" s="693"/>
      <c r="D8" s="377">
        <f>[3]R5!$C$14</f>
        <v>25.1</v>
      </c>
      <c r="E8" s="378">
        <f t="shared" si="1"/>
        <v>25</v>
      </c>
      <c r="F8" s="454">
        <f>[4]C5!$ER$35</f>
        <v>108</v>
      </c>
      <c r="G8" s="316">
        <f>[3]R5!$F$14</f>
        <v>22</v>
      </c>
      <c r="H8" s="316">
        <f>IF(G8&gt;0,1)</f>
        <v>1</v>
      </c>
      <c r="I8" s="316">
        <f t="shared" si="2"/>
        <v>22</v>
      </c>
      <c r="J8" s="311">
        <f t="shared" si="3"/>
        <v>83</v>
      </c>
      <c r="K8" s="385">
        <f>[3]R5!$K$14</f>
        <v>1</v>
      </c>
      <c r="L8" s="694" t="b">
        <f>[3]R5!$P$14</f>
        <v>0</v>
      </c>
      <c r="M8" s="377">
        <f>[3]R5!$C$15</f>
        <v>28</v>
      </c>
      <c r="N8" s="378">
        <f t="shared" si="4"/>
        <v>28</v>
      </c>
      <c r="O8" s="454">
        <f>[4]C5!$FI$35</f>
        <v>117</v>
      </c>
      <c r="P8" s="316">
        <f>[3]R5!$F$15</f>
        <v>16</v>
      </c>
      <c r="Q8" s="316">
        <f>IF(P8&gt;0,1)</f>
        <v>1</v>
      </c>
      <c r="R8" s="316">
        <f t="shared" si="0"/>
        <v>16</v>
      </c>
      <c r="S8" s="311">
        <f t="shared" si="5"/>
        <v>117</v>
      </c>
      <c r="T8" s="385">
        <f>[3]R5!$K$15</f>
        <v>1</v>
      </c>
      <c r="U8" s="694" t="b">
        <f>[3]R5!$P$15</f>
        <v>0</v>
      </c>
      <c r="V8" s="377">
        <f>[3]R5!$C$16</f>
        <v>15.8</v>
      </c>
      <c r="W8" s="378">
        <f t="shared" si="6"/>
        <v>16</v>
      </c>
      <c r="X8" s="454" t="s">
        <v>130</v>
      </c>
      <c r="Y8" s="316">
        <f>[3]R5!$F$16</f>
        <v>0</v>
      </c>
      <c r="Z8" s="316" t="b">
        <f>IF(Y8&gt;0,1)</f>
        <v>0</v>
      </c>
      <c r="AA8" s="670" t="s">
        <v>153</v>
      </c>
      <c r="AB8" s="311">
        <f t="shared" si="7"/>
        <v>63</v>
      </c>
      <c r="AC8" s="385">
        <f>[3]R5!$K$16</f>
        <v>0</v>
      </c>
      <c r="AD8" s="694" t="b">
        <f>[3]R5!$P$16</f>
        <v>0</v>
      </c>
      <c r="AE8" s="377">
        <f>[3]R5!$C$17</f>
        <v>21</v>
      </c>
      <c r="AF8" s="378">
        <f t="shared" si="8"/>
        <v>21</v>
      </c>
      <c r="AG8" s="454" t="s">
        <v>130</v>
      </c>
      <c r="AH8" s="316">
        <f>[3]R5!$F$17</f>
        <v>0</v>
      </c>
      <c r="AI8" s="316" t="b">
        <f>IF(AH8&gt;0,1)</f>
        <v>0</v>
      </c>
      <c r="AJ8" s="670" t="s">
        <v>153</v>
      </c>
      <c r="AK8" s="311">
        <f t="shared" si="10"/>
        <v>71</v>
      </c>
      <c r="AL8" s="385">
        <f>[3]R5!$K$17</f>
        <v>0</v>
      </c>
      <c r="AM8" s="694" t="b">
        <f>[3]R5!$P$17</f>
        <v>0</v>
      </c>
      <c r="AN8" s="633"/>
    </row>
    <row r="9" spans="1:40" s="42" customFormat="1" ht="21.1">
      <c r="A9" s="44">
        <v>6</v>
      </c>
      <c r="B9" s="51" t="str">
        <f>[1]Blank!$D$6</f>
        <v>Woodhall Hills</v>
      </c>
      <c r="C9" s="693"/>
      <c r="D9" s="377">
        <f>[3]R6!$C$14</f>
        <v>26.1</v>
      </c>
      <c r="E9" s="378">
        <f t="shared" si="1"/>
        <v>26</v>
      </c>
      <c r="F9" s="454">
        <f>[4]C6!$ER$35</f>
        <v>106</v>
      </c>
      <c r="G9" s="316">
        <f>[3]R6!$F$14</f>
        <v>27</v>
      </c>
      <c r="H9" s="316">
        <f t="shared" ref="H9:H19" si="12">IF(G9&gt;0,1)</f>
        <v>1</v>
      </c>
      <c r="I9" s="316">
        <f t="shared" si="2"/>
        <v>27</v>
      </c>
      <c r="J9" s="311">
        <f t="shared" si="3"/>
        <v>110</v>
      </c>
      <c r="K9" s="385">
        <f>[3]R6!$K$14</f>
        <v>0.8</v>
      </c>
      <c r="L9" s="694" t="b">
        <f>[3]R6!$P$14</f>
        <v>0</v>
      </c>
      <c r="M9" s="377">
        <f>[3]R6!$C$15</f>
        <v>28</v>
      </c>
      <c r="N9" s="378">
        <f t="shared" si="4"/>
        <v>28</v>
      </c>
      <c r="O9" s="454">
        <f>[4]C6!$FI$35</f>
        <v>123</v>
      </c>
      <c r="P9" s="316">
        <f>[3]R6!$F$15</f>
        <v>12</v>
      </c>
      <c r="Q9" s="316">
        <f t="shared" ref="Q9:Q19" si="13">IF(P9&gt;0,1)</f>
        <v>1</v>
      </c>
      <c r="R9" s="670" t="s">
        <v>153</v>
      </c>
      <c r="S9" s="311">
        <f t="shared" si="5"/>
        <v>129</v>
      </c>
      <c r="T9" s="385">
        <f>[3]R6!$K$15</f>
        <v>1</v>
      </c>
      <c r="U9" s="694" t="b">
        <f>[3]R6!$P$15</f>
        <v>0</v>
      </c>
      <c r="V9" s="377">
        <f>[3]R6!$C$16</f>
        <v>15.8</v>
      </c>
      <c r="W9" s="378">
        <f t="shared" si="6"/>
        <v>16</v>
      </c>
      <c r="X9" s="454" t="s">
        <v>130</v>
      </c>
      <c r="Y9" s="316">
        <f>[3]R6!$F$16</f>
        <v>0</v>
      </c>
      <c r="Z9" s="316" t="b">
        <f t="shared" ref="Z9:Z19" si="14">IF(Y9&gt;0,1)</f>
        <v>0</v>
      </c>
      <c r="AA9" s="670" t="s">
        <v>153</v>
      </c>
      <c r="AB9" s="311">
        <f t="shared" si="7"/>
        <v>63</v>
      </c>
      <c r="AC9" s="385">
        <f>[3]R6!$K$16</f>
        <v>0</v>
      </c>
      <c r="AD9" s="694" t="b">
        <f>[3]R6!$P$16</f>
        <v>0</v>
      </c>
      <c r="AE9" s="377">
        <f>[3]R6!$C$17</f>
        <v>21</v>
      </c>
      <c r="AF9" s="378">
        <f t="shared" si="8"/>
        <v>21</v>
      </c>
      <c r="AG9" s="454" t="s">
        <v>130</v>
      </c>
      <c r="AH9" s="316">
        <f>[3]R6!$F$17</f>
        <v>0</v>
      </c>
      <c r="AI9" s="316" t="b">
        <f t="shared" ref="AI9:AI19" si="15">IF(AH9&gt;0,1)</f>
        <v>0</v>
      </c>
      <c r="AJ9" s="670" t="s">
        <v>153</v>
      </c>
      <c r="AK9" s="311">
        <f t="shared" si="10"/>
        <v>71</v>
      </c>
      <c r="AL9" s="385">
        <f>[3]R6!$K$17</f>
        <v>0</v>
      </c>
      <c r="AM9" s="694" t="b">
        <f>[3]R6!$P$17</f>
        <v>0</v>
      </c>
      <c r="AN9" s="633"/>
    </row>
    <row r="10" spans="1:40" s="42" customFormat="1" ht="21.1">
      <c r="A10" s="44">
        <v>7</v>
      </c>
      <c r="B10" s="50" t="str">
        <f>[1]Blank!$D$7</f>
        <v>Tyneside</v>
      </c>
      <c r="C10" s="693"/>
      <c r="D10" s="377">
        <f>[3]R7!$C$14</f>
        <v>26.900000000000002</v>
      </c>
      <c r="E10" s="378">
        <f t="shared" si="1"/>
        <v>27</v>
      </c>
      <c r="F10" s="454">
        <f>[4]C7!$ER$35</f>
        <v>102</v>
      </c>
      <c r="G10" s="316">
        <f>[3]R7!$F$14</f>
        <v>31</v>
      </c>
      <c r="H10" s="316">
        <f t="shared" si="12"/>
        <v>1</v>
      </c>
      <c r="I10" s="316">
        <f t="shared" si="2"/>
        <v>31</v>
      </c>
      <c r="J10" s="311">
        <f t="shared" si="3"/>
        <v>141</v>
      </c>
      <c r="K10" s="385">
        <f>[3]R7!$K$14</f>
        <v>0</v>
      </c>
      <c r="L10" s="694" t="b">
        <f>[3]R7!$P$14</f>
        <v>0</v>
      </c>
      <c r="M10" s="377">
        <f>[3]R7!$C$15</f>
        <v>28</v>
      </c>
      <c r="N10" s="378">
        <f t="shared" si="4"/>
        <v>28</v>
      </c>
      <c r="O10" s="454">
        <f>[4]C7!$FI$35</f>
        <v>112</v>
      </c>
      <c r="P10" s="316">
        <f>[3]R7!$F$15</f>
        <v>22</v>
      </c>
      <c r="Q10" s="316">
        <f t="shared" si="13"/>
        <v>1</v>
      </c>
      <c r="R10" s="316">
        <f t="shared" si="0"/>
        <v>22</v>
      </c>
      <c r="S10" s="311">
        <f t="shared" si="5"/>
        <v>151</v>
      </c>
      <c r="T10" s="385">
        <f>[3]R7!$K$15</f>
        <v>1</v>
      </c>
      <c r="U10" s="694" t="b">
        <f>[3]R7!$P$15</f>
        <v>0</v>
      </c>
      <c r="V10" s="377">
        <f>[3]R7!$C$16</f>
        <v>15.8</v>
      </c>
      <c r="W10" s="378">
        <f t="shared" si="6"/>
        <v>16</v>
      </c>
      <c r="X10" s="454">
        <f>[4]C7!$FZ$35</f>
        <v>91</v>
      </c>
      <c r="Y10" s="316">
        <f>[3]R7!$F$16</f>
        <v>31</v>
      </c>
      <c r="Z10" s="316">
        <f t="shared" si="14"/>
        <v>1</v>
      </c>
      <c r="AA10" s="316">
        <f t="shared" si="11"/>
        <v>31</v>
      </c>
      <c r="AB10" s="311">
        <f t="shared" si="7"/>
        <v>94</v>
      </c>
      <c r="AC10" s="385">
        <f>[3]R7!$K$16</f>
        <v>0</v>
      </c>
      <c r="AD10" s="694" t="b">
        <f>[3]R7!$P$16</f>
        <v>0</v>
      </c>
      <c r="AE10" s="377">
        <f>[3]R7!$C$17</f>
        <v>21</v>
      </c>
      <c r="AF10" s="378">
        <f t="shared" si="8"/>
        <v>21</v>
      </c>
      <c r="AG10" s="454" t="s">
        <v>130</v>
      </c>
      <c r="AH10" s="316">
        <f>[3]R7!$F$17</f>
        <v>0</v>
      </c>
      <c r="AI10" s="316" t="b">
        <f t="shared" si="15"/>
        <v>0</v>
      </c>
      <c r="AJ10" s="316">
        <f t="shared" si="9"/>
        <v>0</v>
      </c>
      <c r="AK10" s="311">
        <f t="shared" si="10"/>
        <v>71</v>
      </c>
      <c r="AL10" s="385">
        <f>[3]R7!$K$17</f>
        <v>0</v>
      </c>
      <c r="AM10" s="694" t="b">
        <f>[3]R7!$P$17</f>
        <v>0</v>
      </c>
      <c r="AN10" s="633"/>
    </row>
    <row r="11" spans="1:40" s="42" customFormat="1" ht="21.1">
      <c r="A11" s="44">
        <v>8</v>
      </c>
      <c r="B11" s="51" t="str">
        <f>[1]Blank!$D$8</f>
        <v>Houghton</v>
      </c>
      <c r="C11" s="693"/>
      <c r="D11" s="377">
        <f>[3]R8!$C$14</f>
        <v>26.900000000000002</v>
      </c>
      <c r="E11" s="378">
        <f t="shared" si="1"/>
        <v>27</v>
      </c>
      <c r="F11" s="454">
        <f>[4]C8!$ER$35</f>
        <v>97</v>
      </c>
      <c r="G11" s="316">
        <f>[3]R8!$F$14</f>
        <v>38</v>
      </c>
      <c r="H11" s="316">
        <f t="shared" si="12"/>
        <v>1</v>
      </c>
      <c r="I11" s="316">
        <f t="shared" si="2"/>
        <v>38</v>
      </c>
      <c r="J11" s="311">
        <f t="shared" si="3"/>
        <v>179</v>
      </c>
      <c r="K11" s="385">
        <f>[3]R8!$K$14</f>
        <v>-1</v>
      </c>
      <c r="L11" s="694" t="b">
        <f>[3]R8!$P$14</f>
        <v>0</v>
      </c>
      <c r="M11" s="377">
        <f>[3]R8!$C$15</f>
        <v>28</v>
      </c>
      <c r="N11" s="378">
        <f t="shared" si="4"/>
        <v>28</v>
      </c>
      <c r="O11" s="454">
        <f>[4]C8!$FI$35</f>
        <v>118</v>
      </c>
      <c r="P11" s="316">
        <f>[3]R8!$F$15</f>
        <v>18</v>
      </c>
      <c r="Q11" s="316">
        <f t="shared" si="13"/>
        <v>1</v>
      </c>
      <c r="R11" s="316">
        <f t="shared" si="0"/>
        <v>18</v>
      </c>
      <c r="S11" s="311">
        <f t="shared" si="5"/>
        <v>169</v>
      </c>
      <c r="T11" s="385">
        <f>[3]R8!$K$15</f>
        <v>1</v>
      </c>
      <c r="U11" s="694" t="b">
        <f>[3]R8!$P$15</f>
        <v>0</v>
      </c>
      <c r="V11" s="377">
        <f>[3]R8!$C$16</f>
        <v>15.8</v>
      </c>
      <c r="W11" s="378">
        <f t="shared" si="6"/>
        <v>16</v>
      </c>
      <c r="X11" s="454">
        <f>[4]C8!$FZ$35</f>
        <v>86</v>
      </c>
      <c r="Y11" s="316">
        <f>[3]R8!$F$16</f>
        <v>38</v>
      </c>
      <c r="Z11" s="316">
        <f t="shared" si="14"/>
        <v>1</v>
      </c>
      <c r="AA11" s="316">
        <f t="shared" si="11"/>
        <v>38</v>
      </c>
      <c r="AB11" s="311">
        <f t="shared" si="7"/>
        <v>132</v>
      </c>
      <c r="AC11" s="385">
        <f>[3]R8!$K$16</f>
        <v>-0.6</v>
      </c>
      <c r="AD11" s="694" t="b">
        <f>[3]R8!$P$16</f>
        <v>0</v>
      </c>
      <c r="AE11" s="377">
        <f>[3]R8!$C$17</f>
        <v>21</v>
      </c>
      <c r="AF11" s="378">
        <f t="shared" si="8"/>
        <v>21</v>
      </c>
      <c r="AG11" s="454" t="s">
        <v>130</v>
      </c>
      <c r="AH11" s="316">
        <f>[3]R8!$F$17</f>
        <v>0</v>
      </c>
      <c r="AI11" s="316" t="b">
        <f t="shared" si="15"/>
        <v>0</v>
      </c>
      <c r="AJ11" s="316">
        <f t="shared" si="9"/>
        <v>0</v>
      </c>
      <c r="AK11" s="311">
        <f t="shared" si="10"/>
        <v>71</v>
      </c>
      <c r="AL11" s="385">
        <f>[3]R8!$K$17</f>
        <v>0</v>
      </c>
      <c r="AM11" s="694" t="b">
        <f>[3]R8!$P$17</f>
        <v>0</v>
      </c>
      <c r="AN11" s="633"/>
    </row>
    <row r="12" spans="1:40" s="42" customFormat="1" ht="21.1">
      <c r="A12" s="44">
        <v>9</v>
      </c>
      <c r="B12" s="50" t="str">
        <f>[1]Blank!$D$9</f>
        <v>Blyth</v>
      </c>
      <c r="C12" s="693"/>
      <c r="D12" s="377">
        <f>[3]R9!$C$14</f>
        <v>25.900000000000002</v>
      </c>
      <c r="E12" s="378">
        <f t="shared" si="1"/>
        <v>26</v>
      </c>
      <c r="F12" s="454" t="s">
        <v>130</v>
      </c>
      <c r="G12" s="316">
        <f>[3]R9!$F$14</f>
        <v>0</v>
      </c>
      <c r="H12" s="316" t="b">
        <f t="shared" si="12"/>
        <v>0</v>
      </c>
      <c r="I12" s="670" t="s">
        <v>153</v>
      </c>
      <c r="J12" s="311">
        <f t="shared" si="3"/>
        <v>179</v>
      </c>
      <c r="K12" s="385">
        <f>[3]R9!$K$14</f>
        <v>0</v>
      </c>
      <c r="L12" s="694" t="b">
        <f>[3]R9!$P$14</f>
        <v>0</v>
      </c>
      <c r="M12" s="377">
        <f>[3]R9!$C$15</f>
        <v>28</v>
      </c>
      <c r="N12" s="378">
        <f t="shared" si="4"/>
        <v>28</v>
      </c>
      <c r="O12" s="454">
        <f>[4]C9!$FI$35</f>
        <v>118</v>
      </c>
      <c r="P12" s="316">
        <f>[3]R9!$F$15</f>
        <v>18</v>
      </c>
      <c r="Q12" s="316">
        <f t="shared" si="13"/>
        <v>1</v>
      </c>
      <c r="R12" s="316">
        <f t="shared" si="0"/>
        <v>18</v>
      </c>
      <c r="S12" s="311">
        <f t="shared" si="5"/>
        <v>187</v>
      </c>
      <c r="T12" s="385">
        <f>[3]R9!$K$15</f>
        <v>1</v>
      </c>
      <c r="U12" s="694" t="b">
        <f>[3]R9!$P$15</f>
        <v>0</v>
      </c>
      <c r="V12" s="377">
        <f>[3]R9!$C$16</f>
        <v>15.200000000000001</v>
      </c>
      <c r="W12" s="378">
        <f t="shared" si="6"/>
        <v>15</v>
      </c>
      <c r="X12" s="454" t="s">
        <v>130</v>
      </c>
      <c r="Y12" s="316">
        <f>[3]R9!$F$16</f>
        <v>0</v>
      </c>
      <c r="Z12" s="316" t="b">
        <f t="shared" si="14"/>
        <v>0</v>
      </c>
      <c r="AA12" s="316">
        <f t="shared" si="11"/>
        <v>0</v>
      </c>
      <c r="AB12" s="311">
        <f t="shared" si="7"/>
        <v>132</v>
      </c>
      <c r="AC12" s="385">
        <f>[3]R9!$K$16</f>
        <v>0</v>
      </c>
      <c r="AD12" s="694" t="b">
        <f>[3]R9!$P$16</f>
        <v>0</v>
      </c>
      <c r="AE12" s="377">
        <f>[3]R9!$C$17</f>
        <v>21</v>
      </c>
      <c r="AF12" s="378">
        <f t="shared" si="8"/>
        <v>21</v>
      </c>
      <c r="AG12" s="454" t="s">
        <v>130</v>
      </c>
      <c r="AH12" s="316">
        <f>[3]R9!$F$17</f>
        <v>0</v>
      </c>
      <c r="AI12" s="316" t="b">
        <f t="shared" si="15"/>
        <v>0</v>
      </c>
      <c r="AJ12" s="316">
        <f t="shared" si="9"/>
        <v>0</v>
      </c>
      <c r="AK12" s="311">
        <f t="shared" si="10"/>
        <v>71</v>
      </c>
      <c r="AL12" s="385">
        <f>[3]R9!$K$17</f>
        <v>0</v>
      </c>
      <c r="AM12" s="694" t="b">
        <f>[3]R9!$P$17</f>
        <v>0</v>
      </c>
      <c r="AN12" s="633"/>
    </row>
    <row r="13" spans="1:40" s="42" customFormat="1" ht="21.75" thickBot="1">
      <c r="A13" s="45">
        <v>10</v>
      </c>
      <c r="B13" s="52" t="str">
        <f>[1]Blank!$D$10</f>
        <v>Whickham</v>
      </c>
      <c r="C13" s="693"/>
      <c r="D13" s="377">
        <f>[3]R10!$C$14</f>
        <v>25.900000000000002</v>
      </c>
      <c r="E13" s="378">
        <f t="shared" si="1"/>
        <v>26</v>
      </c>
      <c r="F13" s="454" t="s">
        <v>130</v>
      </c>
      <c r="G13" s="316">
        <f>[3]R10!$F$14</f>
        <v>0</v>
      </c>
      <c r="H13" s="316" t="b">
        <f t="shared" si="12"/>
        <v>0</v>
      </c>
      <c r="I13" s="670" t="s">
        <v>153</v>
      </c>
      <c r="J13" s="311">
        <f t="shared" si="3"/>
        <v>179</v>
      </c>
      <c r="K13" s="385">
        <f>[3]R10!$K$14</f>
        <v>0</v>
      </c>
      <c r="L13" s="694" t="b">
        <f>[3]R10!$P$14</f>
        <v>0</v>
      </c>
      <c r="M13" s="377">
        <f>[3]R10!$C$15</f>
        <v>28</v>
      </c>
      <c r="N13" s="378">
        <f t="shared" si="4"/>
        <v>28</v>
      </c>
      <c r="O13" s="454" t="s">
        <v>130</v>
      </c>
      <c r="P13" s="316">
        <f>[3]R10!$F$15</f>
        <v>0</v>
      </c>
      <c r="Q13" s="316" t="b">
        <f t="shared" si="13"/>
        <v>0</v>
      </c>
      <c r="R13" s="316" t="s">
        <v>153</v>
      </c>
      <c r="S13" s="311">
        <f t="shared" si="5"/>
        <v>187</v>
      </c>
      <c r="T13" s="385">
        <f>[3]R10!$K$15</f>
        <v>0</v>
      </c>
      <c r="U13" s="694" t="b">
        <f>[3]R10!$P$15</f>
        <v>0</v>
      </c>
      <c r="V13" s="377">
        <f>[3]R10!$C$16</f>
        <v>15.200000000000001</v>
      </c>
      <c r="W13" s="378">
        <f t="shared" si="6"/>
        <v>15</v>
      </c>
      <c r="X13" s="454" t="s">
        <v>130</v>
      </c>
      <c r="Y13" s="316">
        <f>[3]R10!$F$16</f>
        <v>0</v>
      </c>
      <c r="Z13" s="316" t="b">
        <f t="shared" si="14"/>
        <v>0</v>
      </c>
      <c r="AA13" s="316">
        <f t="shared" si="11"/>
        <v>0</v>
      </c>
      <c r="AB13" s="311">
        <f t="shared" si="7"/>
        <v>132</v>
      </c>
      <c r="AC13" s="385">
        <f>[3]R10!$K$16</f>
        <v>0</v>
      </c>
      <c r="AD13" s="694" t="b">
        <f>[3]R10!$P$16</f>
        <v>0</v>
      </c>
      <c r="AE13" s="377">
        <f>[3]R10!$C$17</f>
        <v>21</v>
      </c>
      <c r="AF13" s="378">
        <f t="shared" si="8"/>
        <v>21</v>
      </c>
      <c r="AG13" s="454" t="s">
        <v>130</v>
      </c>
      <c r="AH13" s="316">
        <f>[3]R10!$F$17</f>
        <v>0</v>
      </c>
      <c r="AI13" s="316" t="b">
        <f t="shared" si="15"/>
        <v>0</v>
      </c>
      <c r="AJ13" s="316">
        <f t="shared" si="9"/>
        <v>0</v>
      </c>
      <c r="AK13" s="311">
        <f t="shared" si="10"/>
        <v>71</v>
      </c>
      <c r="AL13" s="385">
        <f>[3]R10!$K$17</f>
        <v>0</v>
      </c>
      <c r="AM13" s="694" t="b">
        <f>[3]R10!$P$17</f>
        <v>0</v>
      </c>
      <c r="AN13" s="633"/>
    </row>
    <row r="14" spans="1:40" s="42" customFormat="1" ht="21.1">
      <c r="A14" s="46">
        <v>11</v>
      </c>
      <c r="B14" s="48" t="str">
        <f>[1]Blank!$D$11</f>
        <v>Stocksfield</v>
      </c>
      <c r="C14" s="693"/>
      <c r="D14" s="377">
        <f>[3]R11!$C$14</f>
        <v>25.900000000000002</v>
      </c>
      <c r="E14" s="378">
        <f t="shared" si="1"/>
        <v>26</v>
      </c>
      <c r="F14" s="454">
        <f>[4]C11!$ER$35</f>
        <v>89</v>
      </c>
      <c r="G14" s="650">
        <f>[3]R11!$F$14</f>
        <v>47</v>
      </c>
      <c r="H14" s="316">
        <f t="shared" si="12"/>
        <v>1</v>
      </c>
      <c r="I14" s="316">
        <f t="shared" si="2"/>
        <v>47</v>
      </c>
      <c r="J14" s="311">
        <f>SUMPRODUCT(LARGE(G4:G14,{1,2,3,4,5,6,7,8,9,10}))</f>
        <v>226</v>
      </c>
      <c r="K14" s="385">
        <f>[3]R11!$K$14</f>
        <v>-6</v>
      </c>
      <c r="L14" s="694">
        <f>[3]R11!$P$14</f>
        <v>1</v>
      </c>
      <c r="M14" s="377">
        <f>[3]R11!$C$15</f>
        <v>28</v>
      </c>
      <c r="N14" s="378">
        <f t="shared" si="4"/>
        <v>28</v>
      </c>
      <c r="O14" s="454">
        <f>[4]C11!$FI$35</f>
        <v>118</v>
      </c>
      <c r="P14" s="316">
        <f>[3]R11!$F$15</f>
        <v>15</v>
      </c>
      <c r="Q14" s="316">
        <f t="shared" si="13"/>
        <v>1</v>
      </c>
      <c r="R14" s="670" t="s">
        <v>153</v>
      </c>
      <c r="S14" s="311">
        <f>SUMPRODUCT(LARGE(P4:P14,{1,2,3,4,5,6,7,8,9,10}))</f>
        <v>202</v>
      </c>
      <c r="T14" s="385">
        <f>[3]R11!$K$15</f>
        <v>1</v>
      </c>
      <c r="U14" s="694" t="b">
        <f>[3]R11!$P$15</f>
        <v>0</v>
      </c>
      <c r="V14" s="377">
        <f>[3]R11!$C$16</f>
        <v>15.200000000000001</v>
      </c>
      <c r="W14" s="378">
        <f t="shared" si="6"/>
        <v>15</v>
      </c>
      <c r="X14" s="454" t="s">
        <v>130</v>
      </c>
      <c r="Y14" s="316">
        <f>[3]R11!$F$16</f>
        <v>0</v>
      </c>
      <c r="Z14" s="316" t="b">
        <f t="shared" si="14"/>
        <v>0</v>
      </c>
      <c r="AA14" s="316">
        <f t="shared" si="11"/>
        <v>0</v>
      </c>
      <c r="AB14" s="311">
        <f>SUMPRODUCT(LARGE(Y4:Y14,{1,2,3,4,5,6,7,8,9,10}))</f>
        <v>132</v>
      </c>
      <c r="AC14" s="385">
        <f>[3]R11!$K$16</f>
        <v>0</v>
      </c>
      <c r="AD14" s="694" t="b">
        <f>[3]R11!$P$16</f>
        <v>0</v>
      </c>
      <c r="AE14" s="377">
        <f>[3]R11!$C$17</f>
        <v>21</v>
      </c>
      <c r="AF14" s="378">
        <f t="shared" si="8"/>
        <v>21</v>
      </c>
      <c r="AG14" s="454" t="s">
        <v>130</v>
      </c>
      <c r="AH14" s="316">
        <f>[3]R11!$F$17</f>
        <v>0</v>
      </c>
      <c r="AI14" s="316" t="b">
        <f t="shared" si="15"/>
        <v>0</v>
      </c>
      <c r="AJ14" s="316">
        <f t="shared" si="9"/>
        <v>0</v>
      </c>
      <c r="AK14" s="311">
        <f>SUMPRODUCT(LARGE(AH4:AH14,{1,2,3,4,5,6,7,8,9,10}))</f>
        <v>71</v>
      </c>
      <c r="AL14" s="385">
        <f>[3]R11!$K$17</f>
        <v>0</v>
      </c>
      <c r="AM14" s="694" t="b">
        <f>[3]R11!$P$17</f>
        <v>0</v>
      </c>
      <c r="AN14" s="633"/>
    </row>
    <row r="15" spans="1:40" s="42" customFormat="1" ht="21.1">
      <c r="A15" s="46">
        <v>12</v>
      </c>
      <c r="B15" s="51" t="str">
        <f>[1]Blank!$D$12</f>
        <v>Brancepeth</v>
      </c>
      <c r="C15" s="693"/>
      <c r="D15" s="377">
        <f>[3]R12!$C$14</f>
        <v>19.900000000000002</v>
      </c>
      <c r="E15" s="378">
        <f t="shared" si="1"/>
        <v>20</v>
      </c>
      <c r="F15" s="454">
        <f>[4]C12!$ER$35</f>
        <v>110</v>
      </c>
      <c r="G15" s="316">
        <f>[3]R12!$F$14</f>
        <v>16</v>
      </c>
      <c r="H15" s="316">
        <f t="shared" si="12"/>
        <v>1</v>
      </c>
      <c r="I15" s="316">
        <f t="shared" si="2"/>
        <v>16</v>
      </c>
      <c r="J15" s="311">
        <f>SUMPRODUCT(LARGE(G4:G15,{1,2,3,4,5,6,7,8,9,10}))</f>
        <v>242</v>
      </c>
      <c r="K15" s="385">
        <f>[3]R12!$K$14</f>
        <v>1</v>
      </c>
      <c r="L15" s="694" t="b">
        <f>[3]R12!$P$14</f>
        <v>0</v>
      </c>
      <c r="M15" s="377">
        <f>[3]R12!$C$15</f>
        <v>28</v>
      </c>
      <c r="N15" s="378">
        <f t="shared" si="4"/>
        <v>28</v>
      </c>
      <c r="O15" s="454">
        <f>[4]C12!$FI$35</f>
        <v>114</v>
      </c>
      <c r="P15" s="316">
        <f>[3]R12!$F$15</f>
        <v>20</v>
      </c>
      <c r="Q15" s="316">
        <f t="shared" si="13"/>
        <v>1</v>
      </c>
      <c r="R15" s="316">
        <f t="shared" si="0"/>
        <v>20</v>
      </c>
      <c r="S15" s="311">
        <f>SUMPRODUCT(LARGE(P4:P15,{1,2,3,4,5,6,7,8,9,10}))</f>
        <v>210</v>
      </c>
      <c r="T15" s="385">
        <f>[3]R12!$K$15</f>
        <v>1</v>
      </c>
      <c r="U15" s="694" t="b">
        <f>[3]R12!$P$15</f>
        <v>0</v>
      </c>
      <c r="V15" s="377">
        <f>[3]R12!$C$16</f>
        <v>15.200000000000001</v>
      </c>
      <c r="W15" s="378">
        <f t="shared" si="6"/>
        <v>15</v>
      </c>
      <c r="X15" s="454">
        <f>[4]C12!$FZ$35</f>
        <v>93</v>
      </c>
      <c r="Y15" s="316">
        <f>[3]R12!$F$16</f>
        <v>28</v>
      </c>
      <c r="Z15" s="316">
        <f t="shared" si="14"/>
        <v>1</v>
      </c>
      <c r="AA15" s="316">
        <f t="shared" si="11"/>
        <v>28</v>
      </c>
      <c r="AB15" s="311">
        <f>SUMPRODUCT(LARGE(Y4:Y15,{1,2,3,4,5,6,7,8,9,10}))</f>
        <v>160</v>
      </c>
      <c r="AC15" s="385">
        <f>[3]R12!$K$16</f>
        <v>0.60000000000000009</v>
      </c>
      <c r="AD15" s="694" t="b">
        <f>[3]R12!$P$16</f>
        <v>0</v>
      </c>
      <c r="AE15" s="377">
        <f>[3]R12!$C$17</f>
        <v>21</v>
      </c>
      <c r="AF15" s="378">
        <f t="shared" si="8"/>
        <v>21</v>
      </c>
      <c r="AG15" s="454" t="s">
        <v>130</v>
      </c>
      <c r="AH15" s="316">
        <f>[3]R12!$F$17</f>
        <v>0</v>
      </c>
      <c r="AI15" s="316" t="b">
        <f t="shared" si="15"/>
        <v>0</v>
      </c>
      <c r="AJ15" s="316">
        <f t="shared" si="9"/>
        <v>0</v>
      </c>
      <c r="AK15" s="311">
        <f>SUMPRODUCT(LARGE(AH4:AH15,{1,2,3,4,5,6,7,8,9,10}))</f>
        <v>71</v>
      </c>
      <c r="AL15" s="385">
        <f>[3]R12!$K$17</f>
        <v>0</v>
      </c>
      <c r="AM15" s="694" t="b">
        <f>[3]R12!$P$17</f>
        <v>0</v>
      </c>
      <c r="AN15" s="633"/>
    </row>
    <row r="16" spans="1:40" s="42" customFormat="1" ht="21.1">
      <c r="A16" s="44">
        <v>13</v>
      </c>
      <c r="B16" s="50" t="str">
        <f>[1]Blank!$D$13</f>
        <v>South Shields</v>
      </c>
      <c r="C16" s="693"/>
      <c r="D16" s="377">
        <f>[3]R13!$C$14</f>
        <v>20.900000000000002</v>
      </c>
      <c r="E16" s="378">
        <f t="shared" si="1"/>
        <v>21</v>
      </c>
      <c r="F16" s="454">
        <f>[4]C13!$ER$35</f>
        <v>103</v>
      </c>
      <c r="G16" s="316">
        <f>[3]R13!$F$14</f>
        <v>25</v>
      </c>
      <c r="H16" s="316">
        <f t="shared" si="12"/>
        <v>1</v>
      </c>
      <c r="I16" s="316">
        <f t="shared" si="2"/>
        <v>25</v>
      </c>
      <c r="J16" s="311">
        <f>SUMPRODUCT(LARGE(G4:G16,{1,2,3,4,5,6,7,8,9,10}))</f>
        <v>267</v>
      </c>
      <c r="K16" s="379">
        <f>[3]R13!$K$14</f>
        <v>1</v>
      </c>
      <c r="L16" s="708" t="b">
        <f>[3]R13!$P$14</f>
        <v>0</v>
      </c>
      <c r="M16" s="377">
        <f>[3]R13!$C$15</f>
        <v>28</v>
      </c>
      <c r="N16" s="378">
        <f t="shared" si="4"/>
        <v>28</v>
      </c>
      <c r="O16" s="454">
        <f>[4]C13!$FI$35</f>
        <v>104</v>
      </c>
      <c r="P16" s="316">
        <f>[3]R13!$F$15</f>
        <v>31</v>
      </c>
      <c r="Q16" s="316">
        <f t="shared" si="13"/>
        <v>1</v>
      </c>
      <c r="R16" s="316">
        <f t="shared" si="0"/>
        <v>31</v>
      </c>
      <c r="S16" s="311">
        <f>SUMPRODUCT(LARGE(P4:P16,{1,2,3,4,5,6,7,8,9,10}))</f>
        <v>226</v>
      </c>
      <c r="T16" s="379">
        <f>[3]R13!$K$15</f>
        <v>0</v>
      </c>
      <c r="U16" s="708" t="b">
        <f>[3]R13!$P$15</f>
        <v>0</v>
      </c>
      <c r="V16" s="377">
        <f>[3]R13!$C$16</f>
        <v>15.8</v>
      </c>
      <c r="W16" s="378">
        <f t="shared" si="6"/>
        <v>16</v>
      </c>
      <c r="X16" s="454">
        <f>[4]C13!$FZ$35</f>
        <v>87</v>
      </c>
      <c r="Y16" s="316">
        <f>[3]R13!$F$16</f>
        <v>37</v>
      </c>
      <c r="Z16" s="316">
        <f t="shared" si="14"/>
        <v>1</v>
      </c>
      <c r="AA16" s="316">
        <f t="shared" si="11"/>
        <v>37</v>
      </c>
      <c r="AB16" s="311">
        <f>SUMPRODUCT(LARGE(Y4:Y16,{1,2,3,4,5,6,7,8,9,10}))</f>
        <v>197</v>
      </c>
      <c r="AC16" s="379">
        <f>[3]R13!$K$16</f>
        <v>-0.3</v>
      </c>
      <c r="AD16" s="708" t="b">
        <f>[3]R13!$P$16</f>
        <v>0</v>
      </c>
      <c r="AE16" s="377">
        <f>[3]R13!$C$17</f>
        <v>21</v>
      </c>
      <c r="AF16" s="378">
        <f t="shared" si="8"/>
        <v>21</v>
      </c>
      <c r="AG16" s="454" t="s">
        <v>130</v>
      </c>
      <c r="AH16" s="316">
        <f>[3]R13!$F$17</f>
        <v>0</v>
      </c>
      <c r="AI16" s="316" t="b">
        <f t="shared" si="15"/>
        <v>0</v>
      </c>
      <c r="AJ16" s="316">
        <f t="shared" si="9"/>
        <v>0</v>
      </c>
      <c r="AK16" s="311">
        <f>SUMPRODUCT(LARGE(AH4:AH16,{1,2,3,4,5,6,7,8,9,10}))</f>
        <v>71</v>
      </c>
      <c r="AL16" s="379">
        <f>[3]R13!$K$17</f>
        <v>0</v>
      </c>
      <c r="AM16" s="694" t="b">
        <f>[3]R13!$P$17</f>
        <v>0</v>
      </c>
      <c r="AN16" s="633"/>
    </row>
    <row r="17" spans="1:40" s="42" customFormat="1" ht="21.1">
      <c r="A17" s="44">
        <v>14</v>
      </c>
      <c r="B17" s="51" t="str">
        <f>[1]Blank!$D$14</f>
        <v>Durham City</v>
      </c>
      <c r="C17" s="693"/>
      <c r="D17" s="377">
        <f>[3]R14!$C$14</f>
        <v>21.900000000000002</v>
      </c>
      <c r="E17" s="378">
        <f t="shared" si="1"/>
        <v>22</v>
      </c>
      <c r="F17" s="804" t="s">
        <v>238</v>
      </c>
      <c r="G17" s="805" t="s">
        <v>239</v>
      </c>
      <c r="H17" s="805"/>
      <c r="I17" s="805" t="s">
        <v>240</v>
      </c>
      <c r="J17" s="311">
        <f>SUMPRODUCT(LARGE(G4:G17,{1,2,3,4,5,6,7,8,9,10}))</f>
        <v>267</v>
      </c>
      <c r="K17" s="379">
        <f>[3]R14!$K$14</f>
        <v>0</v>
      </c>
      <c r="L17" s="708" t="b">
        <f>[3]R14!$P$14</f>
        <v>0</v>
      </c>
      <c r="M17" s="377">
        <f>[3]R14!$C$15</f>
        <v>28</v>
      </c>
      <c r="N17" s="378">
        <f t="shared" si="4"/>
        <v>28</v>
      </c>
      <c r="O17" s="804" t="s">
        <v>238</v>
      </c>
      <c r="P17" s="805" t="s">
        <v>239</v>
      </c>
      <c r="Q17" s="805"/>
      <c r="R17" s="805" t="s">
        <v>240</v>
      </c>
      <c r="S17" s="311">
        <f>SUMPRODUCT(LARGE(P4:P17,{1,2,3,4,5,6,7,8,9,10}))</f>
        <v>226</v>
      </c>
      <c r="T17" s="379">
        <f>[3]R14!$K$15</f>
        <v>0</v>
      </c>
      <c r="U17" s="708" t="b">
        <f>[3]R14!$P$15</f>
        <v>0</v>
      </c>
      <c r="V17" s="377">
        <f>[3]R14!$C$16</f>
        <v>15.5</v>
      </c>
      <c r="W17" s="378">
        <f t="shared" si="6"/>
        <v>16</v>
      </c>
      <c r="X17" s="804" t="s">
        <v>238</v>
      </c>
      <c r="Y17" s="805" t="s">
        <v>239</v>
      </c>
      <c r="Z17" s="805"/>
      <c r="AA17" s="805" t="s">
        <v>240</v>
      </c>
      <c r="AB17" s="311">
        <f>SUMPRODUCT(LARGE(Y4:Y17,{1,2,3,4,5,6,7,8,9,10}))</f>
        <v>197</v>
      </c>
      <c r="AC17" s="379">
        <f>[3]R14!$K$16</f>
        <v>0</v>
      </c>
      <c r="AD17" s="708" t="b">
        <f>[3]R14!$P$16</f>
        <v>0</v>
      </c>
      <c r="AE17" s="377">
        <f>[3]R14!$C$17</f>
        <v>21</v>
      </c>
      <c r="AF17" s="378">
        <f t="shared" si="8"/>
        <v>21</v>
      </c>
      <c r="AG17" s="804" t="s">
        <v>238</v>
      </c>
      <c r="AH17" s="805" t="s">
        <v>239</v>
      </c>
      <c r="AI17" s="805"/>
      <c r="AJ17" s="805" t="s">
        <v>240</v>
      </c>
      <c r="AK17" s="311">
        <f>SUMPRODUCT(LARGE(AH4:AH17,{1,2,3,4,5,6,7,8,9,10}))</f>
        <v>71</v>
      </c>
      <c r="AL17" s="379">
        <f>[3]R14!$K$168</f>
        <v>0</v>
      </c>
      <c r="AM17" s="708" t="b">
        <f>[3]R14!$P$17</f>
        <v>0</v>
      </c>
      <c r="AN17" s="633"/>
    </row>
    <row r="18" spans="1:40" s="42" customFormat="1" ht="21.1">
      <c r="A18" s="44">
        <v>15</v>
      </c>
      <c r="B18" s="50" t="str">
        <f>[1]Blank!$D$15</f>
        <v>Beamish</v>
      </c>
      <c r="C18" s="693"/>
      <c r="D18" s="377">
        <f>[3]R15!$C$14</f>
        <v>21.900000000000002</v>
      </c>
      <c r="E18" s="378">
        <f t="shared" si="1"/>
        <v>22</v>
      </c>
      <c r="F18" s="809" t="s">
        <v>241</v>
      </c>
      <c r="G18" s="805" t="s">
        <v>242</v>
      </c>
      <c r="H18" s="805"/>
      <c r="I18" s="805" t="s">
        <v>243</v>
      </c>
      <c r="J18" s="311">
        <f>SUMPRODUCT(LARGE(G4:G18,{1,2,3,4,5,6,7,8,9,10}))</f>
        <v>267</v>
      </c>
      <c r="K18" s="379">
        <f>[3]R15!$K$14</f>
        <v>0</v>
      </c>
      <c r="L18" s="708" t="b">
        <f>[3]R15!$P$14</f>
        <v>0</v>
      </c>
      <c r="M18" s="377">
        <f>[3]R15!$C$15</f>
        <v>28</v>
      </c>
      <c r="N18" s="378">
        <f t="shared" si="4"/>
        <v>28</v>
      </c>
      <c r="O18" s="809" t="s">
        <v>241</v>
      </c>
      <c r="P18" s="805" t="s">
        <v>242</v>
      </c>
      <c r="Q18" s="805"/>
      <c r="R18" s="805" t="s">
        <v>243</v>
      </c>
      <c r="S18" s="311">
        <f>SUMPRODUCT(LARGE(P4:P18,{1,2,3,4,5,6,7,8,9,10}))</f>
        <v>226</v>
      </c>
      <c r="T18" s="379">
        <f>[3]R15!$K$15</f>
        <v>0</v>
      </c>
      <c r="U18" s="708" t="b">
        <f>[3]R15!$P$15</f>
        <v>0</v>
      </c>
      <c r="V18" s="377">
        <f>[3]R15!$C$16</f>
        <v>15.5</v>
      </c>
      <c r="W18" s="378">
        <f t="shared" si="6"/>
        <v>16</v>
      </c>
      <c r="X18" s="809" t="s">
        <v>241</v>
      </c>
      <c r="Y18" s="805" t="s">
        <v>242</v>
      </c>
      <c r="Z18" s="805"/>
      <c r="AA18" s="805" t="s">
        <v>243</v>
      </c>
      <c r="AB18" s="311">
        <f>SUMPRODUCT(LARGE(Y4:Y18,{1,2,3,4,5,6,7,8,9,10}))</f>
        <v>197</v>
      </c>
      <c r="AC18" s="379">
        <f>[3]R15!$K$16</f>
        <v>0</v>
      </c>
      <c r="AD18" s="708" t="b">
        <f>[3]R15!$P$16</f>
        <v>0</v>
      </c>
      <c r="AE18" s="377">
        <f>[3]R15!$C$17</f>
        <v>21</v>
      </c>
      <c r="AF18" s="378">
        <f t="shared" si="8"/>
        <v>21</v>
      </c>
      <c r="AG18" s="809" t="s">
        <v>241</v>
      </c>
      <c r="AH18" s="805" t="s">
        <v>242</v>
      </c>
      <c r="AI18" s="805"/>
      <c r="AJ18" s="805" t="s">
        <v>243</v>
      </c>
      <c r="AK18" s="311">
        <f>SUMPRODUCT(LARGE(AH4:AH18,{1,2,3,4,5,6,7,8,9,10}))</f>
        <v>71</v>
      </c>
      <c r="AL18" s="379">
        <f>[3]R15!$K$17</f>
        <v>0</v>
      </c>
      <c r="AM18" s="708" t="b">
        <f>[3]R15!$P$17</f>
        <v>0</v>
      </c>
      <c r="AN18" s="633"/>
    </row>
    <row r="19" spans="1:40" s="42" customFormat="1" ht="21.75" thickBot="1">
      <c r="A19" s="45">
        <v>16</v>
      </c>
      <c r="B19" s="52" t="str">
        <f>[1]Blank!$D$16</f>
        <v>Wearside</v>
      </c>
      <c r="C19" s="693"/>
      <c r="D19" s="377">
        <f>[3]R16!$C$14</f>
        <v>21.900000000000002</v>
      </c>
      <c r="E19" s="378">
        <f t="shared" si="1"/>
        <v>22</v>
      </c>
      <c r="F19" s="454">
        <f>[4]C16!$ER$35</f>
        <v>99</v>
      </c>
      <c r="G19" s="316">
        <f>[3]R16!$F$14</f>
        <v>30</v>
      </c>
      <c r="H19" s="316">
        <f t="shared" si="12"/>
        <v>1</v>
      </c>
      <c r="I19" s="316">
        <f t="shared" si="2"/>
        <v>30</v>
      </c>
      <c r="J19" s="311">
        <f>SUMPRODUCT(LARGE(G4:G19,{1,2,3,4,5,6,7,8,9,10}))</f>
        <v>297</v>
      </c>
      <c r="K19" s="379">
        <f>[3]R16!$K$14</f>
        <v>0.2</v>
      </c>
      <c r="L19" s="708" t="b">
        <f>[3]R16!$P$14</f>
        <v>0</v>
      </c>
      <c r="M19" s="377">
        <f>[3]R16!$C$15</f>
        <v>28</v>
      </c>
      <c r="N19" s="378">
        <f t="shared" si="4"/>
        <v>28</v>
      </c>
      <c r="O19" s="454">
        <f>[4]C16!$FI$35</f>
        <v>123</v>
      </c>
      <c r="P19" s="316">
        <f>[3]R16!$F$15</f>
        <v>12</v>
      </c>
      <c r="Q19" s="316">
        <f t="shared" si="13"/>
        <v>1</v>
      </c>
      <c r="R19" s="316" t="s">
        <v>153</v>
      </c>
      <c r="S19" s="311">
        <f>SUMPRODUCT(LARGE(P4:P19,{1,2,3,4,5,6,7,8,9,10}))</f>
        <v>226</v>
      </c>
      <c r="T19" s="379">
        <f>[3]R16!$K$15</f>
        <v>1</v>
      </c>
      <c r="U19" s="708" t="b">
        <f>[3]R16!$P$15</f>
        <v>0</v>
      </c>
      <c r="V19" s="377">
        <f>[3]R16!$C$16</f>
        <v>15.5</v>
      </c>
      <c r="W19" s="378">
        <f t="shared" si="6"/>
        <v>16</v>
      </c>
      <c r="X19" s="454">
        <f>[4]C16!$FZ$35</f>
        <v>88</v>
      </c>
      <c r="Y19" s="316">
        <f>[3]R16!$F$16</f>
        <v>41</v>
      </c>
      <c r="Z19" s="316">
        <f t="shared" si="14"/>
        <v>1</v>
      </c>
      <c r="AA19" s="650">
        <f t="shared" si="11"/>
        <v>41</v>
      </c>
      <c r="AB19" s="311">
        <f>SUMPRODUCT(LARGE(Y4:Y19,{1,2,3,4,5,6,7,8,9,10}))</f>
        <v>238</v>
      </c>
      <c r="AC19" s="379">
        <f>[3]R16!$K$16</f>
        <v>-2</v>
      </c>
      <c r="AD19" s="708">
        <f>[3]R16!$P$16</f>
        <v>1</v>
      </c>
      <c r="AE19" s="377">
        <f>[3]R16!$C$17</f>
        <v>21</v>
      </c>
      <c r="AF19" s="378">
        <f t="shared" si="8"/>
        <v>21</v>
      </c>
      <c r="AG19" s="454" t="s">
        <v>130</v>
      </c>
      <c r="AH19" s="316">
        <f>[3]R16!$F$17</f>
        <v>0</v>
      </c>
      <c r="AI19" s="316" t="b">
        <f t="shared" si="15"/>
        <v>0</v>
      </c>
      <c r="AJ19" s="316">
        <f t="shared" si="9"/>
        <v>0</v>
      </c>
      <c r="AK19" s="311">
        <f>SUMPRODUCT(LARGE(AH4:AH19,{1,2,3,4,5,6,7,8,9,10}))</f>
        <v>71</v>
      </c>
      <c r="AL19" s="379">
        <f>[3]R16!$K$17</f>
        <v>0</v>
      </c>
      <c r="AM19" s="708" t="b">
        <f>[3]R16!$P$17</f>
        <v>0</v>
      </c>
      <c r="AN19" s="633"/>
    </row>
    <row r="20" spans="1:40" s="42" customFormat="1" ht="18.7" customHeight="1" thickBot="1">
      <c r="A20" s="487"/>
      <c r="B20" s="16" t="s">
        <v>8</v>
      </c>
      <c r="C20" s="696"/>
      <c r="D20" s="806">
        <v>22.1</v>
      </c>
      <c r="E20" s="807">
        <v>22</v>
      </c>
      <c r="F20" s="697">
        <f>SUM(F4:F19)</f>
        <v>1020</v>
      </c>
      <c r="G20" s="697">
        <f>SUM(G4:G19)</f>
        <v>297</v>
      </c>
      <c r="H20" s="698">
        <f>SUM(H4:H19)</f>
        <v>10</v>
      </c>
      <c r="I20" s="699">
        <f>SUM(I4:I19)</f>
        <v>297</v>
      </c>
      <c r="J20" s="466" t="s">
        <v>132</v>
      </c>
      <c r="K20" s="467">
        <v>11</v>
      </c>
      <c r="L20" s="694">
        <f>SUM(L4:L19)</f>
        <v>1</v>
      </c>
      <c r="M20" s="806">
        <v>28</v>
      </c>
      <c r="N20" s="807">
        <v>28</v>
      </c>
      <c r="O20" s="697">
        <f>SUM(O4:O19)</f>
        <v>1487</v>
      </c>
      <c r="P20" s="697">
        <f>SUM(P4:P19)</f>
        <v>265</v>
      </c>
      <c r="Q20" s="698">
        <f>SUM(Q4:Q19)</f>
        <v>13</v>
      </c>
      <c r="R20" s="699">
        <f>SUM(R4:R19)</f>
        <v>226</v>
      </c>
      <c r="S20" s="466" t="s">
        <v>132</v>
      </c>
      <c r="T20" s="467">
        <v>16</v>
      </c>
      <c r="U20" s="694">
        <f>SUM(U4:U19)</f>
        <v>0</v>
      </c>
      <c r="V20" s="806">
        <v>13.5</v>
      </c>
      <c r="W20" s="807">
        <v>14</v>
      </c>
      <c r="X20" s="697">
        <f>SUM(X4:X19)</f>
        <v>624</v>
      </c>
      <c r="Y20" s="697">
        <f>SUM(Y4:Y19)</f>
        <v>238</v>
      </c>
      <c r="Z20" s="698">
        <f>SUM(Z4:Z19)</f>
        <v>7</v>
      </c>
      <c r="AA20" s="699">
        <f>SUM(AA4:AA19)</f>
        <v>238</v>
      </c>
      <c r="AB20" s="466" t="s">
        <v>132</v>
      </c>
      <c r="AC20" s="467">
        <v>15</v>
      </c>
      <c r="AD20" s="694">
        <f>SUM(AD4:AD19)</f>
        <v>1</v>
      </c>
      <c r="AE20" s="806">
        <v>21</v>
      </c>
      <c r="AF20" s="807">
        <v>21</v>
      </c>
      <c r="AG20" s="697">
        <f>SUM(AG4:AG19)</f>
        <v>185</v>
      </c>
      <c r="AH20" s="697">
        <f>SUM(AH4:AH19)</f>
        <v>71</v>
      </c>
      <c r="AI20" s="698">
        <f>SUM(AI4:AI19)</f>
        <v>2</v>
      </c>
      <c r="AJ20" s="699">
        <f>SUM(AJ4:AJ19)</f>
        <v>71</v>
      </c>
      <c r="AK20" s="466" t="s">
        <v>132</v>
      </c>
      <c r="AL20" s="467">
        <v>22</v>
      </c>
      <c r="AM20" s="694">
        <f>SUM(AM4:AM19)</f>
        <v>0</v>
      </c>
      <c r="AN20" s="633"/>
    </row>
    <row r="21" spans="1:40" ht="4.95" customHeight="1" thickBot="1">
      <c r="A21" s="622"/>
      <c r="B21" s="623"/>
      <c r="C21" s="623"/>
      <c r="D21" s="624"/>
      <c r="E21" s="625"/>
      <c r="F21" s="625"/>
      <c r="G21" s="625"/>
      <c r="H21" s="625"/>
      <c r="I21" s="625"/>
      <c r="J21" s="625"/>
      <c r="K21" s="625"/>
      <c r="L21" s="700"/>
      <c r="M21" s="624"/>
      <c r="N21" s="625"/>
      <c r="O21" s="625"/>
      <c r="P21" s="625"/>
      <c r="Q21" s="625"/>
      <c r="R21" s="625"/>
      <c r="S21" s="625"/>
      <c r="T21" s="625"/>
      <c r="U21" s="700"/>
      <c r="V21" s="625"/>
      <c r="W21" s="625"/>
      <c r="X21" s="625"/>
      <c r="Y21" s="625"/>
      <c r="Z21" s="625"/>
      <c r="AA21" s="625"/>
      <c r="AB21" s="625"/>
      <c r="AC21" s="625"/>
      <c r="AD21" s="700"/>
      <c r="AE21" s="625"/>
      <c r="AF21" s="625"/>
      <c r="AG21" s="625"/>
      <c r="AH21" s="625"/>
      <c r="AI21" s="625"/>
      <c r="AJ21" s="625"/>
      <c r="AK21" s="625"/>
      <c r="AL21" s="625"/>
      <c r="AM21" s="700"/>
      <c r="AN21" s="632"/>
    </row>
    <row r="22" spans="1:40" ht="16.3" thickBot="1">
      <c r="B22" s="701" t="s">
        <v>209</v>
      </c>
      <c r="C22" s="702"/>
      <c r="E22" s="887" t="s">
        <v>37</v>
      </c>
      <c r="F22" s="888"/>
      <c r="G22" s="888"/>
      <c r="H22" s="888"/>
      <c r="I22" s="889"/>
      <c r="K22" s="890" t="s">
        <v>32</v>
      </c>
      <c r="L22" s="891"/>
      <c r="M22" s="891"/>
      <c r="N22" s="891"/>
      <c r="O22" s="892"/>
      <c r="R22" s="893" t="s">
        <v>210</v>
      </c>
      <c r="S22" s="894"/>
      <c r="T22" s="895"/>
      <c r="U22" s="703"/>
      <c r="W22" s="896" t="s">
        <v>51</v>
      </c>
      <c r="X22" s="897"/>
      <c r="Y22" s="898"/>
      <c r="AA22" s="703"/>
      <c r="AB22" s="899" t="s">
        <v>36</v>
      </c>
      <c r="AC22" s="900"/>
      <c r="AD22" s="900"/>
      <c r="AE22" s="900"/>
      <c r="AF22" s="901"/>
      <c r="AG22" s="703"/>
      <c r="AH22" s="902" t="s">
        <v>38</v>
      </c>
      <c r="AI22" s="903"/>
      <c r="AJ22" s="903"/>
      <c r="AK22" s="904"/>
      <c r="AL22" s="703"/>
      <c r="AM22" s="704"/>
      <c r="AN22" s="632"/>
    </row>
    <row r="23" spans="1:40" ht="4.95" customHeight="1" thickBot="1">
      <c r="A23" s="622"/>
      <c r="B23" s="625"/>
      <c r="C23" s="625"/>
      <c r="D23" s="626"/>
      <c r="E23" s="627"/>
      <c r="F23" s="627"/>
      <c r="G23" s="628"/>
      <c r="H23" s="628"/>
      <c r="I23" s="627"/>
      <c r="J23" s="625"/>
      <c r="K23" s="625"/>
      <c r="L23" s="700"/>
      <c r="M23" s="626"/>
      <c r="N23" s="627"/>
      <c r="O23" s="627"/>
      <c r="P23" s="628"/>
      <c r="Q23" s="628"/>
      <c r="R23" s="627"/>
      <c r="S23" s="625"/>
      <c r="T23" s="625"/>
      <c r="U23" s="700"/>
      <c r="V23" s="627"/>
      <c r="W23" s="627"/>
      <c r="X23" s="627"/>
      <c r="Y23" s="628"/>
      <c r="Z23" s="628"/>
      <c r="AA23" s="627"/>
      <c r="AB23" s="625"/>
      <c r="AC23" s="625"/>
      <c r="AD23" s="700"/>
      <c r="AE23" s="627"/>
      <c r="AF23" s="627"/>
      <c r="AG23" s="627"/>
      <c r="AH23" s="628"/>
      <c r="AI23" s="628"/>
      <c r="AJ23" s="627"/>
      <c r="AK23" s="625"/>
      <c r="AL23" s="625"/>
      <c r="AM23" s="700"/>
      <c r="AN23" s="632"/>
    </row>
    <row r="24" spans="1:40" s="42" customFormat="1" ht="21.75" customHeight="1" thickBot="1">
      <c r="A24" s="882" t="s">
        <v>41</v>
      </c>
      <c r="B24" s="317">
        <f>[9]Blank!$F$1</f>
        <v>2019</v>
      </c>
      <c r="C24" s="689"/>
      <c r="D24" s="608" t="s">
        <v>134</v>
      </c>
      <c r="E24" s="609">
        <f>L42</f>
        <v>1</v>
      </c>
      <c r="F24" s="884" t="str">
        <f>[1]Blank!$B$13</f>
        <v>Bryan Mountford</v>
      </c>
      <c r="G24" s="885"/>
      <c r="H24" s="885"/>
      <c r="I24" s="886"/>
      <c r="J24" s="38" t="s">
        <v>16</v>
      </c>
      <c r="K24" s="47">
        <f>H42</f>
        <v>12</v>
      </c>
      <c r="L24" s="690"/>
      <c r="M24" s="608" t="s">
        <v>134</v>
      </c>
      <c r="N24" s="609">
        <f>U42</f>
        <v>0</v>
      </c>
      <c r="O24" s="884" t="str">
        <f>[1]Blank!$B$14</f>
        <v>Paul Rawlinson</v>
      </c>
      <c r="P24" s="885"/>
      <c r="Q24" s="885"/>
      <c r="R24" s="886"/>
      <c r="S24" s="38" t="s">
        <v>16</v>
      </c>
      <c r="T24" s="47">
        <f>Q42</f>
        <v>3</v>
      </c>
      <c r="U24" s="690"/>
      <c r="V24" s="608" t="s">
        <v>134</v>
      </c>
      <c r="W24" s="609">
        <f>AD42</f>
        <v>0</v>
      </c>
      <c r="X24" s="884" t="str">
        <f>[1]Blank!$B$15</f>
        <v>Jim Rooks</v>
      </c>
      <c r="Y24" s="885"/>
      <c r="Z24" s="885"/>
      <c r="AA24" s="886"/>
      <c r="AB24" s="38" t="s">
        <v>16</v>
      </c>
      <c r="AC24" s="47">
        <f>Z42</f>
        <v>13</v>
      </c>
      <c r="AD24" s="690"/>
      <c r="AE24" s="608" t="s">
        <v>134</v>
      </c>
      <c r="AF24" s="609">
        <f>AM42</f>
        <v>0</v>
      </c>
      <c r="AG24" s="884" t="str">
        <f>[1]Blank!$B$16</f>
        <v>Steve Rudd</v>
      </c>
      <c r="AH24" s="885"/>
      <c r="AI24" s="885"/>
      <c r="AJ24" s="886"/>
      <c r="AK24" s="38" t="s">
        <v>16</v>
      </c>
      <c r="AL24" s="47">
        <f>AI42</f>
        <v>4</v>
      </c>
      <c r="AM24" s="690"/>
      <c r="AN24" s="633"/>
    </row>
    <row r="25" spans="1:40" s="42" customFormat="1" ht="18.7" customHeight="1" thickBot="1">
      <c r="A25" s="883"/>
      <c r="B25" s="533" t="s">
        <v>28</v>
      </c>
      <c r="C25" s="417"/>
      <c r="D25" s="421" t="s">
        <v>45</v>
      </c>
      <c r="E25" s="422" t="s">
        <v>30</v>
      </c>
      <c r="F25" s="423" t="s">
        <v>9</v>
      </c>
      <c r="G25" s="424" t="s">
        <v>10</v>
      </c>
      <c r="H25" s="425"/>
      <c r="I25" s="425" t="s">
        <v>34</v>
      </c>
      <c r="J25" s="425" t="s">
        <v>8</v>
      </c>
      <c r="K25" s="426" t="s">
        <v>11</v>
      </c>
      <c r="L25" s="692" t="s">
        <v>173</v>
      </c>
      <c r="M25" s="421" t="s">
        <v>45</v>
      </c>
      <c r="N25" s="422" t="s">
        <v>30</v>
      </c>
      <c r="O25" s="423" t="s">
        <v>9</v>
      </c>
      <c r="P25" s="424" t="s">
        <v>10</v>
      </c>
      <c r="Q25" s="425"/>
      <c r="R25" s="425" t="s">
        <v>34</v>
      </c>
      <c r="S25" s="425" t="s">
        <v>8</v>
      </c>
      <c r="T25" s="426" t="s">
        <v>11</v>
      </c>
      <c r="U25" s="692" t="s">
        <v>173</v>
      </c>
      <c r="V25" s="421" t="s">
        <v>45</v>
      </c>
      <c r="W25" s="422" t="s">
        <v>30</v>
      </c>
      <c r="X25" s="423" t="s">
        <v>9</v>
      </c>
      <c r="Y25" s="424" t="s">
        <v>10</v>
      </c>
      <c r="Z25" s="425"/>
      <c r="AA25" s="425" t="s">
        <v>34</v>
      </c>
      <c r="AB25" s="425" t="s">
        <v>8</v>
      </c>
      <c r="AC25" s="426" t="s">
        <v>11</v>
      </c>
      <c r="AD25" s="692" t="s">
        <v>173</v>
      </c>
      <c r="AE25" s="421" t="s">
        <v>45</v>
      </c>
      <c r="AF25" s="422" t="s">
        <v>30</v>
      </c>
      <c r="AG25" s="423" t="s">
        <v>9</v>
      </c>
      <c r="AH25" s="424" t="s">
        <v>10</v>
      </c>
      <c r="AI25" s="425"/>
      <c r="AJ25" s="425" t="s">
        <v>34</v>
      </c>
      <c r="AK25" s="425" t="s">
        <v>8</v>
      </c>
      <c r="AL25" s="426" t="s">
        <v>11</v>
      </c>
      <c r="AM25" s="692" t="s">
        <v>173</v>
      </c>
      <c r="AN25" s="633"/>
    </row>
    <row r="26" spans="1:40" s="42" customFormat="1" ht="21.1">
      <c r="A26" s="43">
        <v>1</v>
      </c>
      <c r="B26" s="48" t="str">
        <f>[1]Blank!$D$1</f>
        <v>Ravensworth</v>
      </c>
      <c r="C26" s="693"/>
      <c r="D26" s="375">
        <f>[3]R1!$C$18</f>
        <v>21.3</v>
      </c>
      <c r="E26" s="376">
        <f>ROUND(D26,0)</f>
        <v>21</v>
      </c>
      <c r="F26" s="453">
        <f>[4]C1!$L$74</f>
        <v>87</v>
      </c>
      <c r="G26" s="634">
        <f>[3]R1!$F$18</f>
        <v>44</v>
      </c>
      <c r="H26" s="309">
        <f>IF(G26&gt;0,1)</f>
        <v>1</v>
      </c>
      <c r="I26" s="309">
        <f>G26</f>
        <v>44</v>
      </c>
      <c r="J26" s="635">
        <f>G26</f>
        <v>44</v>
      </c>
      <c r="K26" s="310">
        <f>[3]R1!$K$18</f>
        <v>-4.5</v>
      </c>
      <c r="L26" s="694">
        <f>[3]R1!$P$18</f>
        <v>1</v>
      </c>
      <c r="M26" s="375">
        <f>[3]R1!$C$19</f>
        <v>15</v>
      </c>
      <c r="N26" s="376">
        <f>ROUND(M26,0)</f>
        <v>15</v>
      </c>
      <c r="O26" s="453">
        <f>[4]C1!$AC$74</f>
        <v>98</v>
      </c>
      <c r="P26" s="309">
        <f>[3]R1!$F$19</f>
        <v>22</v>
      </c>
      <c r="Q26" s="309">
        <f>IF(P26&gt;0,1)</f>
        <v>1</v>
      </c>
      <c r="R26" s="309">
        <f>P26</f>
        <v>22</v>
      </c>
      <c r="S26" s="309">
        <f>P26</f>
        <v>22</v>
      </c>
      <c r="T26" s="310">
        <f>[3]R1!$K$19</f>
        <v>1</v>
      </c>
      <c r="U26" s="694" t="b">
        <f>[3]R1!$P$19</f>
        <v>0</v>
      </c>
      <c r="V26" s="375">
        <f>[3]R1!$C$20</f>
        <v>8</v>
      </c>
      <c r="W26" s="376">
        <f>ROUND(V26,0)</f>
        <v>8</v>
      </c>
      <c r="X26" s="453">
        <f>[4]C1!$AT$74</f>
        <v>80</v>
      </c>
      <c r="Y26" s="309">
        <f>[3]R1!$F$20</f>
        <v>33</v>
      </c>
      <c r="Z26" s="309">
        <f>IF(Y26&gt;0,1)</f>
        <v>1</v>
      </c>
      <c r="AA26" s="309">
        <f>Y26</f>
        <v>33</v>
      </c>
      <c r="AB26" s="309">
        <f>Y26</f>
        <v>33</v>
      </c>
      <c r="AC26" s="310">
        <f>[3]R1!$K$20</f>
        <v>0</v>
      </c>
      <c r="AD26" s="694" t="b">
        <f>[3]R1!$P$20</f>
        <v>0</v>
      </c>
      <c r="AE26" s="375">
        <f>[3]R1!$C$21</f>
        <v>22.1</v>
      </c>
      <c r="AF26" s="376">
        <f>ROUND(AE26,0)</f>
        <v>22</v>
      </c>
      <c r="AG26" s="453" t="s">
        <v>130</v>
      </c>
      <c r="AH26" s="309">
        <f>[3]R1!$F$21</f>
        <v>0</v>
      </c>
      <c r="AI26" s="309" t="b">
        <f>IF(AH26&gt;0,1)</f>
        <v>0</v>
      </c>
      <c r="AJ26" s="309" t="s">
        <v>153</v>
      </c>
      <c r="AK26" s="309">
        <f>AH26</f>
        <v>0</v>
      </c>
      <c r="AL26" s="310">
        <f>[3]R1!$K$21</f>
        <v>0</v>
      </c>
      <c r="AM26" s="694" t="b">
        <f>[3]R1!$P$21</f>
        <v>0</v>
      </c>
      <c r="AN26" s="633"/>
    </row>
    <row r="27" spans="1:40" s="42" customFormat="1" ht="21.1">
      <c r="A27" s="44">
        <v>2</v>
      </c>
      <c r="B27" s="49" t="str">
        <f>[1]Blank!$D$2</f>
        <v>Newbiggin</v>
      </c>
      <c r="C27" s="693"/>
      <c r="D27" s="377">
        <f>[3]R2!$C$18</f>
        <v>16.8</v>
      </c>
      <c r="E27" s="378">
        <f>ROUND(D27,0)</f>
        <v>17</v>
      </c>
      <c r="F27" s="454" t="s">
        <v>130</v>
      </c>
      <c r="G27" s="316">
        <f>[3]R2!$F$18</f>
        <v>0</v>
      </c>
      <c r="H27" s="316" t="b">
        <f>IF(G27&gt;0,1)</f>
        <v>0</v>
      </c>
      <c r="I27" s="316" t="s">
        <v>153</v>
      </c>
      <c r="J27" s="311">
        <f>J26+G27</f>
        <v>44</v>
      </c>
      <c r="K27" s="385">
        <f>[3]R2!$K$18</f>
        <v>0</v>
      </c>
      <c r="L27" s="694" t="b">
        <f>[3]R2!$P$18</f>
        <v>0</v>
      </c>
      <c r="M27" s="377">
        <f>[3]R2!$C$19</f>
        <v>16</v>
      </c>
      <c r="N27" s="378">
        <f>ROUND(M27,0)</f>
        <v>16</v>
      </c>
      <c r="O27" s="454" t="s">
        <v>130</v>
      </c>
      <c r="P27" s="316">
        <f>[3]R2!$F$19</f>
        <v>0</v>
      </c>
      <c r="Q27" s="316" t="b">
        <f>IF(P27&gt;0,1)</f>
        <v>0</v>
      </c>
      <c r="R27" s="316" t="s">
        <v>153</v>
      </c>
      <c r="S27" s="311">
        <f>S26+P27</f>
        <v>22</v>
      </c>
      <c r="T27" s="385">
        <f>[3]R2!$K$19</f>
        <v>0</v>
      </c>
      <c r="U27" s="694" t="b">
        <f>[3]R2!$P$19</f>
        <v>0</v>
      </c>
      <c r="V27" s="377">
        <f>[3]R2!$C$20</f>
        <v>8</v>
      </c>
      <c r="W27" s="378">
        <f>ROUND(V27,0)</f>
        <v>8</v>
      </c>
      <c r="X27" s="454">
        <f>[4]C2!$AT$74</f>
        <v>81</v>
      </c>
      <c r="Y27" s="316">
        <f>[3]R2!$F$20</f>
        <v>35</v>
      </c>
      <c r="Z27" s="316">
        <f>IF(Y27&gt;0,1)</f>
        <v>1</v>
      </c>
      <c r="AA27" s="316">
        <f>Y27</f>
        <v>35</v>
      </c>
      <c r="AB27" s="311">
        <f>AB26+Y27</f>
        <v>68</v>
      </c>
      <c r="AC27" s="385">
        <f>[3]R2!$K$20</f>
        <v>0</v>
      </c>
      <c r="AD27" s="694" t="b">
        <f>[3]R2!$P$20</f>
        <v>0</v>
      </c>
      <c r="AE27" s="377">
        <f>[3]R2!$C$21</f>
        <v>22.1</v>
      </c>
      <c r="AF27" s="378">
        <f>ROUND(AE27,0)</f>
        <v>22</v>
      </c>
      <c r="AG27" s="454">
        <f>[4]C2!$BK$74</f>
        <v>93</v>
      </c>
      <c r="AH27" s="316">
        <f>[3]R2!$F$21</f>
        <v>37</v>
      </c>
      <c r="AI27" s="316">
        <f>IF(AH27&gt;0,1)</f>
        <v>1</v>
      </c>
      <c r="AJ27" s="316">
        <f>AH27</f>
        <v>37</v>
      </c>
      <c r="AK27" s="311">
        <f>AK26+AH27</f>
        <v>37</v>
      </c>
      <c r="AL27" s="385">
        <f>[3]R2!$K$21</f>
        <v>-0.5</v>
      </c>
      <c r="AM27" s="694" t="b">
        <f>[3]R2!$P$21</f>
        <v>0</v>
      </c>
      <c r="AN27" s="633"/>
    </row>
    <row r="28" spans="1:40" s="42" customFormat="1" ht="21.1">
      <c r="A28" s="44">
        <v>3</v>
      </c>
      <c r="B28" s="50" t="str">
        <f>[1]Blank!$D$3</f>
        <v>Woodham</v>
      </c>
      <c r="C28" s="693"/>
      <c r="D28" s="377">
        <f>[3]R3!$C$18</f>
        <v>16.8</v>
      </c>
      <c r="E28" s="378">
        <f t="shared" ref="E28:E41" si="16">ROUND(D28,0)</f>
        <v>17</v>
      </c>
      <c r="F28" s="454">
        <f>[4]C3!$L$74</f>
        <v>94</v>
      </c>
      <c r="G28" s="316">
        <f>[3]R3!$F$18</f>
        <v>32</v>
      </c>
      <c r="H28" s="316">
        <f>IF(G28&gt;0,1)</f>
        <v>1</v>
      </c>
      <c r="I28" s="316">
        <f t="shared" ref="I28:I41" si="17">G28</f>
        <v>32</v>
      </c>
      <c r="J28" s="311">
        <f t="shared" ref="J28:J35" si="18">J27+G28</f>
        <v>76</v>
      </c>
      <c r="K28" s="385">
        <f>[3]R3!$K$18</f>
        <v>0</v>
      </c>
      <c r="L28" s="694" t="b">
        <f>[3]R3!$P$18</f>
        <v>0</v>
      </c>
      <c r="M28" s="377">
        <f>[3]R3!$C$19</f>
        <v>16</v>
      </c>
      <c r="N28" s="378">
        <f t="shared" ref="N28:N41" si="19">ROUND(M28,0)</f>
        <v>16</v>
      </c>
      <c r="O28" s="454">
        <f>[4]C3!$AC$74</f>
        <v>97</v>
      </c>
      <c r="P28" s="316">
        <f>[3]R3!$F$19</f>
        <v>28</v>
      </c>
      <c r="Q28" s="316">
        <f>IF(P28&gt;0,1)</f>
        <v>1</v>
      </c>
      <c r="R28" s="316">
        <f t="shared" ref="R28:R41" si="20">P28</f>
        <v>28</v>
      </c>
      <c r="S28" s="311">
        <f t="shared" ref="S28:S35" si="21">S27+P28</f>
        <v>50</v>
      </c>
      <c r="T28" s="385">
        <f>[3]R3!$K$19</f>
        <v>0.60000000000000009</v>
      </c>
      <c r="U28" s="694" t="b">
        <f>[3]R3!$P$19</f>
        <v>0</v>
      </c>
      <c r="V28" s="377">
        <f>[3]R3!$C$20</f>
        <v>8</v>
      </c>
      <c r="W28" s="378">
        <f t="shared" ref="W28:W41" si="22">ROUND(V28,0)</f>
        <v>8</v>
      </c>
      <c r="X28" s="454">
        <f>[4]C3!$AT$74</f>
        <v>82</v>
      </c>
      <c r="Y28" s="316">
        <f>[3]R3!$F$20</f>
        <v>35</v>
      </c>
      <c r="Z28" s="316">
        <f>IF(Y28&gt;0,1)</f>
        <v>1</v>
      </c>
      <c r="AA28" s="316">
        <f t="shared" ref="AA28:AA38" si="23">Y28</f>
        <v>35</v>
      </c>
      <c r="AB28" s="311">
        <f t="shared" ref="AB28:AB35" si="24">AB27+Y28</f>
        <v>103</v>
      </c>
      <c r="AC28" s="385">
        <f>[3]R3!$K$20</f>
        <v>0</v>
      </c>
      <c r="AD28" s="694" t="b">
        <f>[3]R3!$P$20</f>
        <v>0</v>
      </c>
      <c r="AE28" s="377">
        <f>[3]R3!$C$21</f>
        <v>21.6</v>
      </c>
      <c r="AF28" s="378">
        <f t="shared" ref="AF28:AF41" si="25">ROUND(AE28,0)</f>
        <v>22</v>
      </c>
      <c r="AG28" s="454">
        <f>[4]C3!$BK$74</f>
        <v>103</v>
      </c>
      <c r="AH28" s="316">
        <f>[3]R3!$F$21</f>
        <v>28</v>
      </c>
      <c r="AI28" s="316">
        <f>IF(AH28&gt;0,1)</f>
        <v>1</v>
      </c>
      <c r="AJ28" s="316">
        <f t="shared" ref="AJ28:AJ41" si="26">AH28</f>
        <v>28</v>
      </c>
      <c r="AK28" s="311">
        <f t="shared" ref="AK28:AK35" si="27">AK27+AH28</f>
        <v>65</v>
      </c>
      <c r="AL28" s="385">
        <f>[3]R3!$K$21</f>
        <v>0.60000000000000009</v>
      </c>
      <c r="AM28" s="694" t="b">
        <f>[3]R3!$P$21</f>
        <v>0</v>
      </c>
      <c r="AN28" s="633"/>
    </row>
    <row r="29" spans="1:40" s="42" customFormat="1" ht="21.1">
      <c r="A29" s="44">
        <v>4</v>
      </c>
      <c r="B29" s="49" t="str">
        <f>[1]Blank!$D$4</f>
        <v>Tynemouth</v>
      </c>
      <c r="C29" s="693"/>
      <c r="D29" s="377">
        <f>[3]R4!$C$18</f>
        <v>16.8</v>
      </c>
      <c r="E29" s="378">
        <f t="shared" si="16"/>
        <v>17</v>
      </c>
      <c r="F29" s="454">
        <f>[4]C4!$L$74</f>
        <v>91</v>
      </c>
      <c r="G29" s="316">
        <f>[3]R4!$F$18</f>
        <v>32</v>
      </c>
      <c r="H29" s="316">
        <f>IF(G29&gt;0,1)</f>
        <v>1</v>
      </c>
      <c r="I29" s="316">
        <f t="shared" si="17"/>
        <v>32</v>
      </c>
      <c r="J29" s="311">
        <f t="shared" si="18"/>
        <v>108</v>
      </c>
      <c r="K29" s="385">
        <f>[3]R4!$K$18</f>
        <v>0</v>
      </c>
      <c r="L29" s="694" t="b">
        <f>[3]R4!$P$18</f>
        <v>0</v>
      </c>
      <c r="M29" s="377">
        <f>[3]R4!$C$19</f>
        <v>16.600000000000001</v>
      </c>
      <c r="N29" s="378">
        <f t="shared" si="19"/>
        <v>17</v>
      </c>
      <c r="O29" s="454" t="s">
        <v>130</v>
      </c>
      <c r="P29" s="316">
        <f>[3]R4!$F$19</f>
        <v>0</v>
      </c>
      <c r="Q29" s="316" t="b">
        <f>IF(P29&gt;0,1)</f>
        <v>0</v>
      </c>
      <c r="R29" s="670" t="s">
        <v>153</v>
      </c>
      <c r="S29" s="311">
        <f t="shared" si="21"/>
        <v>50</v>
      </c>
      <c r="T29" s="385">
        <f>[3]R4!$K$19</f>
        <v>0</v>
      </c>
      <c r="U29" s="694" t="b">
        <f>[3]R4!$P$19</f>
        <v>0</v>
      </c>
      <c r="V29" s="377">
        <f>[3]R4!$C$20</f>
        <v>8</v>
      </c>
      <c r="W29" s="378">
        <f t="shared" si="22"/>
        <v>8</v>
      </c>
      <c r="X29" s="454">
        <f>[4]C4!$AT$74</f>
        <v>86</v>
      </c>
      <c r="Y29" s="316">
        <f>[3]R4!$F$20</f>
        <v>28</v>
      </c>
      <c r="Z29" s="316">
        <f>IF(Y29&gt;0,1)</f>
        <v>1</v>
      </c>
      <c r="AA29" s="316">
        <f t="shared" si="23"/>
        <v>28</v>
      </c>
      <c r="AB29" s="311">
        <f t="shared" si="24"/>
        <v>131</v>
      </c>
      <c r="AC29" s="385">
        <f>[3]R4!$K$20</f>
        <v>0.60000000000000009</v>
      </c>
      <c r="AD29" s="694" t="b">
        <f>[3]R4!$P$20</f>
        <v>0</v>
      </c>
      <c r="AE29" s="377">
        <f>[3]R4!$C$21</f>
        <v>22.200000000000003</v>
      </c>
      <c r="AF29" s="378">
        <f t="shared" si="25"/>
        <v>22</v>
      </c>
      <c r="AG29" s="454" t="s">
        <v>130</v>
      </c>
      <c r="AH29" s="316">
        <f>[3]R4!$F$21</f>
        <v>0</v>
      </c>
      <c r="AI29" s="316" t="b">
        <f>IF(AH29&gt;0,1)</f>
        <v>0</v>
      </c>
      <c r="AJ29" s="670" t="s">
        <v>153</v>
      </c>
      <c r="AK29" s="311">
        <f t="shared" si="27"/>
        <v>65</v>
      </c>
      <c r="AL29" s="385">
        <f>[3]R4!$K$21</f>
        <v>0</v>
      </c>
      <c r="AM29" s="694" t="b">
        <f>[3]R4!$P$21</f>
        <v>0</v>
      </c>
      <c r="AN29" s="633"/>
    </row>
    <row r="30" spans="1:40" s="42" customFormat="1" ht="21.1">
      <c r="A30" s="44">
        <v>5</v>
      </c>
      <c r="B30" s="50" t="str">
        <f>[1]Blank!$D$5</f>
        <v>South Leeds</v>
      </c>
      <c r="C30" s="693"/>
      <c r="D30" s="377">
        <f>[3]R5!$C$18</f>
        <v>16.8</v>
      </c>
      <c r="E30" s="378">
        <f t="shared" si="16"/>
        <v>17</v>
      </c>
      <c r="F30" s="454">
        <f>[4]C5!$L$74</f>
        <v>105</v>
      </c>
      <c r="G30" s="316">
        <f>[3]R5!$F$18</f>
        <v>17</v>
      </c>
      <c r="H30" s="316">
        <f>IF(G30&gt;0,1)</f>
        <v>1</v>
      </c>
      <c r="I30" s="670" t="s">
        <v>153</v>
      </c>
      <c r="J30" s="311">
        <f t="shared" si="18"/>
        <v>125</v>
      </c>
      <c r="K30" s="385">
        <f>[3]R5!$K$18</f>
        <v>1</v>
      </c>
      <c r="L30" s="694" t="b">
        <f>[3]R5!$P$18</f>
        <v>0</v>
      </c>
      <c r="M30" s="377">
        <f>[3]R5!$C$19</f>
        <v>16.600000000000001</v>
      </c>
      <c r="N30" s="378">
        <f t="shared" si="19"/>
        <v>17</v>
      </c>
      <c r="O30" s="454" t="s">
        <v>130</v>
      </c>
      <c r="P30" s="316">
        <f>[3]R5!$F$19</f>
        <v>0</v>
      </c>
      <c r="Q30" s="316" t="b">
        <f>IF(P30&gt;0,1)</f>
        <v>0</v>
      </c>
      <c r="R30" s="670" t="s">
        <v>153</v>
      </c>
      <c r="S30" s="311">
        <f t="shared" si="21"/>
        <v>50</v>
      </c>
      <c r="T30" s="385">
        <f>[3]R5!$K$19</f>
        <v>0</v>
      </c>
      <c r="U30" s="694" t="b">
        <f>[3]R5!$P$19</f>
        <v>0</v>
      </c>
      <c r="V30" s="377">
        <f>[3]R5!$C$20</f>
        <v>8.6</v>
      </c>
      <c r="W30" s="378">
        <f t="shared" si="22"/>
        <v>9</v>
      </c>
      <c r="X30" s="454">
        <f>[4]C5!$AT$74</f>
        <v>88</v>
      </c>
      <c r="Y30" s="316">
        <f>[3]R5!$F$20</f>
        <v>26</v>
      </c>
      <c r="Z30" s="316">
        <f>IF(Y30&gt;0,1)</f>
        <v>1</v>
      </c>
      <c r="AA30" s="316">
        <f t="shared" si="23"/>
        <v>26</v>
      </c>
      <c r="AB30" s="311">
        <f t="shared" si="24"/>
        <v>157</v>
      </c>
      <c r="AC30" s="385">
        <f>[3]R5!$K$20</f>
        <v>1</v>
      </c>
      <c r="AD30" s="694" t="b">
        <f>[3]R5!$P$20</f>
        <v>0</v>
      </c>
      <c r="AE30" s="377">
        <f>[3]R5!$C$21</f>
        <v>22.200000000000003</v>
      </c>
      <c r="AF30" s="378">
        <f t="shared" si="25"/>
        <v>22</v>
      </c>
      <c r="AG30" s="454" t="s">
        <v>130</v>
      </c>
      <c r="AH30" s="316">
        <f>[3]R5!$F$21</f>
        <v>0</v>
      </c>
      <c r="AI30" s="316" t="b">
        <f>IF(AH30&gt;0,1)</f>
        <v>0</v>
      </c>
      <c r="AJ30" s="670" t="s">
        <v>153</v>
      </c>
      <c r="AK30" s="311">
        <f t="shared" si="27"/>
        <v>65</v>
      </c>
      <c r="AL30" s="385">
        <f>[3]R5!$K$21</f>
        <v>0</v>
      </c>
      <c r="AM30" s="694" t="b">
        <f>[3]R5!$P$21</f>
        <v>0</v>
      </c>
      <c r="AN30" s="633"/>
    </row>
    <row r="31" spans="1:40" s="42" customFormat="1" ht="21.1">
      <c r="A31" s="44">
        <v>6</v>
      </c>
      <c r="B31" s="51" t="str">
        <f>[1]Blank!$D$6</f>
        <v>Woodhall Hills</v>
      </c>
      <c r="C31" s="693"/>
      <c r="D31" s="377">
        <f>[3]R6!$C$18</f>
        <v>17.8</v>
      </c>
      <c r="E31" s="378">
        <f t="shared" si="16"/>
        <v>18</v>
      </c>
      <c r="F31" s="454">
        <f>[4]C6!$L$74</f>
        <v>99</v>
      </c>
      <c r="G31" s="316">
        <f>[3]R6!$F$18</f>
        <v>26</v>
      </c>
      <c r="H31" s="316">
        <f t="shared" ref="H31:H41" si="28">IF(G31&gt;0,1)</f>
        <v>1</v>
      </c>
      <c r="I31" s="316">
        <f t="shared" si="17"/>
        <v>26</v>
      </c>
      <c r="J31" s="311">
        <f t="shared" si="18"/>
        <v>151</v>
      </c>
      <c r="K31" s="385">
        <f>[3]R6!$K$18</f>
        <v>1</v>
      </c>
      <c r="L31" s="694" t="b">
        <f>[3]R6!$P$18</f>
        <v>0</v>
      </c>
      <c r="M31" s="377">
        <f>[3]R6!$C$19</f>
        <v>16.600000000000001</v>
      </c>
      <c r="N31" s="378">
        <f t="shared" si="19"/>
        <v>17</v>
      </c>
      <c r="O31" s="454" t="s">
        <v>130</v>
      </c>
      <c r="P31" s="316">
        <f>[3]R6!$F$19</f>
        <v>0</v>
      </c>
      <c r="Q31" s="316" t="b">
        <f t="shared" ref="Q31:Q41" si="29">IF(P31&gt;0,1)</f>
        <v>0</v>
      </c>
      <c r="R31" s="670" t="s">
        <v>153</v>
      </c>
      <c r="S31" s="311">
        <f t="shared" si="21"/>
        <v>50</v>
      </c>
      <c r="T31" s="385">
        <f>[3]R6!$K$19</f>
        <v>0</v>
      </c>
      <c r="U31" s="694" t="b">
        <f>[3]R6!$P$19</f>
        <v>0</v>
      </c>
      <c r="V31" s="377">
        <f>[3]R6!$C$20</f>
        <v>9.6</v>
      </c>
      <c r="W31" s="378">
        <f t="shared" si="22"/>
        <v>10</v>
      </c>
      <c r="X31" s="454">
        <f>[4]C6!$AT$74</f>
        <v>89</v>
      </c>
      <c r="Y31" s="316">
        <f>[3]R6!$F$20</f>
        <v>28</v>
      </c>
      <c r="Z31" s="316">
        <f t="shared" ref="Z31:Z41" si="30">IF(Y31&gt;0,1)</f>
        <v>1</v>
      </c>
      <c r="AA31" s="316">
        <f t="shared" si="23"/>
        <v>28</v>
      </c>
      <c r="AB31" s="311">
        <f t="shared" si="24"/>
        <v>185</v>
      </c>
      <c r="AC31" s="385">
        <f>[3]R6!$K$20</f>
        <v>0.60000000000000009</v>
      </c>
      <c r="AD31" s="694" t="b">
        <f>[3]R6!$P$20</f>
        <v>0</v>
      </c>
      <c r="AE31" s="377">
        <f>[3]R6!$C$21</f>
        <v>22.200000000000003</v>
      </c>
      <c r="AF31" s="378">
        <f t="shared" si="25"/>
        <v>22</v>
      </c>
      <c r="AG31" s="454" t="s">
        <v>130</v>
      </c>
      <c r="AH31" s="316">
        <f>[3]R6!$F$21</f>
        <v>0</v>
      </c>
      <c r="AI31" s="316" t="b">
        <f t="shared" ref="AI31:AI41" si="31">IF(AH31&gt;0,1)</f>
        <v>0</v>
      </c>
      <c r="AJ31" s="670" t="s">
        <v>153</v>
      </c>
      <c r="AK31" s="311">
        <f t="shared" si="27"/>
        <v>65</v>
      </c>
      <c r="AL31" s="385">
        <f>[3]R6!$K$21</f>
        <v>0</v>
      </c>
      <c r="AM31" s="694" t="b">
        <f>[3]R6!$P$21</f>
        <v>0</v>
      </c>
      <c r="AN31" s="633"/>
    </row>
    <row r="32" spans="1:40" s="42" customFormat="1" ht="21.1">
      <c r="A32" s="44">
        <v>7</v>
      </c>
      <c r="B32" s="50" t="str">
        <f>[1]Blank!$D$7</f>
        <v>Tyneside</v>
      </c>
      <c r="C32" s="693"/>
      <c r="D32" s="377">
        <f>[3]R7!$C$18</f>
        <v>18.8</v>
      </c>
      <c r="E32" s="378">
        <f t="shared" si="16"/>
        <v>19</v>
      </c>
      <c r="F32" s="454">
        <f>[4]C7!$L$74</f>
        <v>89</v>
      </c>
      <c r="G32" s="316">
        <f>[3]R7!$F$18</f>
        <v>36</v>
      </c>
      <c r="H32" s="316">
        <f t="shared" si="28"/>
        <v>1</v>
      </c>
      <c r="I32" s="316">
        <f t="shared" si="17"/>
        <v>36</v>
      </c>
      <c r="J32" s="311">
        <f t="shared" si="18"/>
        <v>187</v>
      </c>
      <c r="K32" s="385">
        <f>[3]R7!$K$18</f>
        <v>0</v>
      </c>
      <c r="L32" s="694" t="b">
        <f>[3]R7!$P$18</f>
        <v>0</v>
      </c>
      <c r="M32" s="377">
        <f>[3]R7!$C$19</f>
        <v>16.600000000000001</v>
      </c>
      <c r="N32" s="378">
        <f t="shared" si="19"/>
        <v>17</v>
      </c>
      <c r="O32" s="454" t="s">
        <v>130</v>
      </c>
      <c r="P32" s="316">
        <f>[3]R7!$F$19</f>
        <v>0</v>
      </c>
      <c r="Q32" s="316" t="b">
        <f t="shared" si="29"/>
        <v>0</v>
      </c>
      <c r="R32" s="316">
        <f t="shared" si="20"/>
        <v>0</v>
      </c>
      <c r="S32" s="311">
        <f t="shared" si="21"/>
        <v>50</v>
      </c>
      <c r="T32" s="385">
        <f>[3]R7!$K$19</f>
        <v>0</v>
      </c>
      <c r="U32" s="694" t="b">
        <f>[3]R7!$P$19</f>
        <v>0</v>
      </c>
      <c r="V32" s="377">
        <f>[3]R7!$C$20</f>
        <v>10.199999999999999</v>
      </c>
      <c r="W32" s="378">
        <f t="shared" si="22"/>
        <v>10</v>
      </c>
      <c r="X32" s="454">
        <f>[4]C7!$AT$74</f>
        <v>82</v>
      </c>
      <c r="Y32" s="316">
        <f>[3]R7!$F$20</f>
        <v>34</v>
      </c>
      <c r="Z32" s="316">
        <f t="shared" si="30"/>
        <v>1</v>
      </c>
      <c r="AA32" s="316">
        <f t="shared" si="23"/>
        <v>34</v>
      </c>
      <c r="AB32" s="311">
        <f t="shared" si="24"/>
        <v>219</v>
      </c>
      <c r="AC32" s="385">
        <f>[3]R7!$K$20</f>
        <v>0</v>
      </c>
      <c r="AD32" s="694" t="b">
        <f>[3]R7!$P$20</f>
        <v>0</v>
      </c>
      <c r="AE32" s="377">
        <f>[3]R7!$C$21</f>
        <v>22.200000000000003</v>
      </c>
      <c r="AF32" s="378">
        <f t="shared" si="25"/>
        <v>22</v>
      </c>
      <c r="AG32" s="454">
        <f>[4]C7!$BK$74</f>
        <v>102</v>
      </c>
      <c r="AH32" s="316">
        <f>[3]R7!$F$21</f>
        <v>26</v>
      </c>
      <c r="AI32" s="316">
        <f t="shared" si="31"/>
        <v>1</v>
      </c>
      <c r="AJ32" s="316">
        <f t="shared" si="26"/>
        <v>26</v>
      </c>
      <c r="AK32" s="311">
        <f t="shared" si="27"/>
        <v>91</v>
      </c>
      <c r="AL32" s="385">
        <f>[3]R7!$K$21</f>
        <v>1</v>
      </c>
      <c r="AM32" s="694" t="b">
        <f>[3]R7!$P$21</f>
        <v>0</v>
      </c>
      <c r="AN32" s="633"/>
    </row>
    <row r="33" spans="1:40" s="42" customFormat="1" ht="21.1">
      <c r="A33" s="44">
        <v>8</v>
      </c>
      <c r="B33" s="51" t="str">
        <f>[1]Blank!$D$8</f>
        <v>Houghton</v>
      </c>
      <c r="C33" s="693"/>
      <c r="D33" s="377">
        <f>[3]R8!$C$18</f>
        <v>18.8</v>
      </c>
      <c r="E33" s="378">
        <f t="shared" si="16"/>
        <v>19</v>
      </c>
      <c r="F33" s="454">
        <f>[4]C8!$L$74</f>
        <v>97</v>
      </c>
      <c r="G33" s="316">
        <f>[3]R8!$F$18</f>
        <v>30</v>
      </c>
      <c r="H33" s="316">
        <f t="shared" si="28"/>
        <v>1</v>
      </c>
      <c r="I33" s="316">
        <f t="shared" si="17"/>
        <v>30</v>
      </c>
      <c r="J33" s="311">
        <f t="shared" si="18"/>
        <v>217</v>
      </c>
      <c r="K33" s="385">
        <f>[3]R8!$K$18</f>
        <v>0.2</v>
      </c>
      <c r="L33" s="694" t="b">
        <f>[3]R8!$P$18</f>
        <v>0</v>
      </c>
      <c r="M33" s="377">
        <f>[3]R8!$C$19</f>
        <v>16.600000000000001</v>
      </c>
      <c r="N33" s="378">
        <f t="shared" si="19"/>
        <v>17</v>
      </c>
      <c r="O33" s="454" t="s">
        <v>130</v>
      </c>
      <c r="P33" s="316">
        <f>[3]R8!$F$19</f>
        <v>0</v>
      </c>
      <c r="Q33" s="316" t="b">
        <f t="shared" si="29"/>
        <v>0</v>
      </c>
      <c r="R33" s="316">
        <f t="shared" si="20"/>
        <v>0</v>
      </c>
      <c r="S33" s="311">
        <f t="shared" si="21"/>
        <v>50</v>
      </c>
      <c r="T33" s="385">
        <f>[3]R8!$K$19</f>
        <v>0</v>
      </c>
      <c r="U33" s="694" t="b">
        <f>[3]R8!$P$19</f>
        <v>0</v>
      </c>
      <c r="V33" s="377">
        <f>[3]R8!$C$20</f>
        <v>10.199999999999999</v>
      </c>
      <c r="W33" s="378">
        <f t="shared" si="22"/>
        <v>10</v>
      </c>
      <c r="X33" s="454">
        <f>[4]C8!$AT$74</f>
        <v>84</v>
      </c>
      <c r="Y33" s="316">
        <f>[3]R8!$F$20</f>
        <v>34</v>
      </c>
      <c r="Z33" s="316">
        <f t="shared" si="30"/>
        <v>1</v>
      </c>
      <c r="AA33" s="316">
        <f t="shared" si="23"/>
        <v>34</v>
      </c>
      <c r="AB33" s="311">
        <f t="shared" si="24"/>
        <v>253</v>
      </c>
      <c r="AC33" s="385">
        <f>[3]R8!$K$20</f>
        <v>0</v>
      </c>
      <c r="AD33" s="694" t="b">
        <f>[3]R8!$P$20</f>
        <v>0</v>
      </c>
      <c r="AE33" s="377">
        <f>[3]R8!$C$21</f>
        <v>23.200000000000003</v>
      </c>
      <c r="AF33" s="378">
        <f t="shared" si="25"/>
        <v>23</v>
      </c>
      <c r="AG33" s="454">
        <f>[4]C8!$BK$74</f>
        <v>109</v>
      </c>
      <c r="AH33" s="316">
        <f>[3]R8!$F$21</f>
        <v>22</v>
      </c>
      <c r="AI33" s="316">
        <f t="shared" si="31"/>
        <v>1</v>
      </c>
      <c r="AJ33" s="316">
        <f t="shared" si="26"/>
        <v>22</v>
      </c>
      <c r="AK33" s="311">
        <f t="shared" si="27"/>
        <v>113</v>
      </c>
      <c r="AL33" s="385">
        <f>[3]R8!$K$21</f>
        <v>1</v>
      </c>
      <c r="AM33" s="694" t="b">
        <f>[3]R8!$P$21</f>
        <v>0</v>
      </c>
      <c r="AN33" s="633"/>
    </row>
    <row r="34" spans="1:40" s="42" customFormat="1" ht="21.1">
      <c r="A34" s="44">
        <v>9</v>
      </c>
      <c r="B34" s="50" t="str">
        <f>[1]Blank!$D$9</f>
        <v>Blyth</v>
      </c>
      <c r="C34" s="693"/>
      <c r="D34" s="377">
        <f>[3]R9!$C$18</f>
        <v>19</v>
      </c>
      <c r="E34" s="378">
        <f t="shared" si="16"/>
        <v>19</v>
      </c>
      <c r="F34" s="454">
        <f>[4]C9!$L$74</f>
        <v>102</v>
      </c>
      <c r="G34" s="316">
        <f>[3]R9!$F$18</f>
        <v>25</v>
      </c>
      <c r="H34" s="316">
        <f t="shared" si="28"/>
        <v>1</v>
      </c>
      <c r="I34" s="316">
        <f t="shared" si="17"/>
        <v>25</v>
      </c>
      <c r="J34" s="311">
        <f t="shared" si="18"/>
        <v>242</v>
      </c>
      <c r="K34" s="385">
        <f>[3]R9!$K$18</f>
        <v>1</v>
      </c>
      <c r="L34" s="694" t="b">
        <f>[3]R9!$P$18</f>
        <v>0</v>
      </c>
      <c r="M34" s="377">
        <f>[3]R9!$C$19</f>
        <v>16.600000000000001</v>
      </c>
      <c r="N34" s="378">
        <f t="shared" si="19"/>
        <v>17</v>
      </c>
      <c r="O34" s="454" t="s">
        <v>130</v>
      </c>
      <c r="P34" s="316">
        <f>[3]R9!$F$19</f>
        <v>0</v>
      </c>
      <c r="Q34" s="316" t="b">
        <f t="shared" si="29"/>
        <v>0</v>
      </c>
      <c r="R34" s="316">
        <f t="shared" si="20"/>
        <v>0</v>
      </c>
      <c r="S34" s="311">
        <f t="shared" si="21"/>
        <v>50</v>
      </c>
      <c r="T34" s="385">
        <f>[3]R9!$K$19</f>
        <v>0</v>
      </c>
      <c r="U34" s="694" t="b">
        <f>[3]R9!$P$19</f>
        <v>0</v>
      </c>
      <c r="V34" s="377">
        <f>[3]R9!$C$20</f>
        <v>10.199999999999999</v>
      </c>
      <c r="W34" s="378">
        <f t="shared" si="22"/>
        <v>10</v>
      </c>
      <c r="X34" s="454">
        <f>[4]C9!$AT$74</f>
        <v>98</v>
      </c>
      <c r="Y34" s="316">
        <f>[3]R9!$F$20</f>
        <v>20</v>
      </c>
      <c r="Z34" s="316">
        <f t="shared" si="30"/>
        <v>1</v>
      </c>
      <c r="AA34" s="670" t="s">
        <v>153</v>
      </c>
      <c r="AB34" s="311">
        <f t="shared" si="24"/>
        <v>273</v>
      </c>
      <c r="AC34" s="385">
        <f>[3]R9!$K$20</f>
        <v>1</v>
      </c>
      <c r="AD34" s="694" t="b">
        <f>[3]R9!$P$20</f>
        <v>0</v>
      </c>
      <c r="AE34" s="377">
        <f>[3]R9!$C$21</f>
        <v>24.200000000000003</v>
      </c>
      <c r="AF34" s="378">
        <f t="shared" si="25"/>
        <v>24</v>
      </c>
      <c r="AG34" s="454" t="s">
        <v>130</v>
      </c>
      <c r="AH34" s="316">
        <f>[3]R9!$F$21</f>
        <v>0</v>
      </c>
      <c r="AI34" s="316" t="b">
        <f t="shared" si="31"/>
        <v>0</v>
      </c>
      <c r="AJ34" s="316">
        <f t="shared" si="26"/>
        <v>0</v>
      </c>
      <c r="AK34" s="311">
        <f t="shared" si="27"/>
        <v>113</v>
      </c>
      <c r="AL34" s="385">
        <f>[3]R9!$K$21</f>
        <v>0</v>
      </c>
      <c r="AM34" s="694" t="b">
        <f>[3]R9!$P$21</f>
        <v>0</v>
      </c>
      <c r="AN34" s="633"/>
    </row>
    <row r="35" spans="1:40" s="42" customFormat="1" ht="21.75" thickBot="1">
      <c r="A35" s="45">
        <v>10</v>
      </c>
      <c r="B35" s="52" t="str">
        <f>[1]Blank!$D$10</f>
        <v>Whickham</v>
      </c>
      <c r="C35" s="693"/>
      <c r="D35" s="377">
        <f>[3]R10!$C$18</f>
        <v>20</v>
      </c>
      <c r="E35" s="378">
        <f t="shared" si="16"/>
        <v>20</v>
      </c>
      <c r="F35" s="454">
        <f>[4]C10!$L$74</f>
        <v>103</v>
      </c>
      <c r="G35" s="316">
        <f>[3]R10!$F$18</f>
        <v>24</v>
      </c>
      <c r="H35" s="316">
        <f t="shared" si="28"/>
        <v>1</v>
      </c>
      <c r="I35" s="670" t="s">
        <v>153</v>
      </c>
      <c r="J35" s="311">
        <f t="shared" si="18"/>
        <v>266</v>
      </c>
      <c r="K35" s="385">
        <f>[3]R10!$K$18</f>
        <v>1</v>
      </c>
      <c r="L35" s="694" t="b">
        <f>[3]R10!$P$18</f>
        <v>0</v>
      </c>
      <c r="M35" s="377">
        <f>[3]R10!$C$19</f>
        <v>16.600000000000001</v>
      </c>
      <c r="N35" s="378">
        <f t="shared" si="19"/>
        <v>17</v>
      </c>
      <c r="O35" s="454" t="s">
        <v>130</v>
      </c>
      <c r="P35" s="316">
        <f>[3]R10!$F$19</f>
        <v>0</v>
      </c>
      <c r="Q35" s="316" t="b">
        <f t="shared" si="29"/>
        <v>0</v>
      </c>
      <c r="R35" s="316">
        <f t="shared" si="20"/>
        <v>0</v>
      </c>
      <c r="S35" s="311">
        <f t="shared" si="21"/>
        <v>50</v>
      </c>
      <c r="T35" s="385">
        <f>[3]R10!$K$19</f>
        <v>0</v>
      </c>
      <c r="U35" s="694" t="b">
        <f>[3]R10!$P$19</f>
        <v>0</v>
      </c>
      <c r="V35" s="377">
        <f>[3]R10!$C$20</f>
        <v>11.2</v>
      </c>
      <c r="W35" s="378">
        <f t="shared" si="22"/>
        <v>11</v>
      </c>
      <c r="X35" s="454" t="s">
        <v>130</v>
      </c>
      <c r="Y35" s="316">
        <f>[3]R10!$F$20</f>
        <v>0</v>
      </c>
      <c r="Z35" s="316" t="b">
        <f t="shared" si="30"/>
        <v>0</v>
      </c>
      <c r="AA35" s="316" t="s">
        <v>153</v>
      </c>
      <c r="AB35" s="311">
        <f t="shared" si="24"/>
        <v>273</v>
      </c>
      <c r="AC35" s="385">
        <f>[3]R10!$K$20</f>
        <v>0</v>
      </c>
      <c r="AD35" s="694" t="b">
        <f>[3]R10!$P$20</f>
        <v>0</v>
      </c>
      <c r="AE35" s="377">
        <f>[3]R10!$C$21</f>
        <v>24.200000000000003</v>
      </c>
      <c r="AF35" s="378">
        <f t="shared" si="25"/>
        <v>24</v>
      </c>
      <c r="AG35" s="454" t="s">
        <v>130</v>
      </c>
      <c r="AH35" s="316">
        <f>[3]R10!$F$21</f>
        <v>0</v>
      </c>
      <c r="AI35" s="316" t="b">
        <f t="shared" si="31"/>
        <v>0</v>
      </c>
      <c r="AJ35" s="316">
        <f t="shared" si="26"/>
        <v>0</v>
      </c>
      <c r="AK35" s="311">
        <f t="shared" si="27"/>
        <v>113</v>
      </c>
      <c r="AL35" s="385">
        <f>[3]R10!$K$21</f>
        <v>0</v>
      </c>
      <c r="AM35" s="694" t="b">
        <f>[3]R10!$P$21</f>
        <v>0</v>
      </c>
      <c r="AN35" s="633"/>
    </row>
    <row r="36" spans="1:40" s="42" customFormat="1" ht="21.1">
      <c r="A36" s="46">
        <v>11</v>
      </c>
      <c r="B36" s="48" t="str">
        <f>[1]Blank!$D$11</f>
        <v>Stocksfield</v>
      </c>
      <c r="C36" s="693"/>
      <c r="D36" s="377">
        <f>[3]R11!$C$18</f>
        <v>21</v>
      </c>
      <c r="E36" s="378">
        <f t="shared" si="16"/>
        <v>21</v>
      </c>
      <c r="F36" s="454" t="s">
        <v>130</v>
      </c>
      <c r="G36" s="316">
        <f>[3]R11!$F$18</f>
        <v>0</v>
      </c>
      <c r="H36" s="316" t="b">
        <f t="shared" si="28"/>
        <v>0</v>
      </c>
      <c r="I36" s="670" t="s">
        <v>153</v>
      </c>
      <c r="J36" s="311">
        <f>SUMPRODUCT(LARGE(G26:G36,{1,2,3,4,5,6,7,8,9,10}))</f>
        <v>266</v>
      </c>
      <c r="K36" s="385">
        <f>[3]R11!$K$18</f>
        <v>0</v>
      </c>
      <c r="L36" s="694" t="b">
        <f>[3]R11!$P$18</f>
        <v>0</v>
      </c>
      <c r="M36" s="377">
        <f>[3]R11!$C$19</f>
        <v>16.600000000000001</v>
      </c>
      <c r="N36" s="378">
        <f t="shared" si="19"/>
        <v>17</v>
      </c>
      <c r="O36" s="454" t="s">
        <v>130</v>
      </c>
      <c r="P36" s="316">
        <f>[3]R11!$F$19</f>
        <v>0</v>
      </c>
      <c r="Q36" s="316" t="b">
        <f t="shared" si="29"/>
        <v>0</v>
      </c>
      <c r="R36" s="316">
        <f t="shared" si="20"/>
        <v>0</v>
      </c>
      <c r="S36" s="311">
        <f>SUMPRODUCT(LARGE(P26:P36,{1,2,3,4,5,6,7,8,9,10}))</f>
        <v>50</v>
      </c>
      <c r="T36" s="385">
        <f>[3]R11!$K$19</f>
        <v>0</v>
      </c>
      <c r="U36" s="694" t="b">
        <f>[3]R11!$P$19</f>
        <v>0</v>
      </c>
      <c r="V36" s="377">
        <f>[3]R11!$C$20</f>
        <v>11.2</v>
      </c>
      <c r="W36" s="378">
        <f t="shared" si="22"/>
        <v>11</v>
      </c>
      <c r="X36" s="454">
        <f>[4]C11!$AT$74</f>
        <v>87</v>
      </c>
      <c r="Y36" s="316">
        <f>[3]R11!$F$20</f>
        <v>29</v>
      </c>
      <c r="Z36" s="316">
        <f t="shared" si="30"/>
        <v>1</v>
      </c>
      <c r="AA36" s="316">
        <f t="shared" si="23"/>
        <v>29</v>
      </c>
      <c r="AB36" s="311">
        <f>SUMPRODUCT(LARGE(Y26:Y36,{1,2,3,4,5,6,7,8,9,10}))</f>
        <v>302</v>
      </c>
      <c r="AC36" s="385">
        <f>[3]R11!$K$20</f>
        <v>0.4</v>
      </c>
      <c r="AD36" s="694" t="b">
        <f>[3]R11!$P$20</f>
        <v>0</v>
      </c>
      <c r="AE36" s="377">
        <f>[3]R11!$C$21</f>
        <v>24.200000000000003</v>
      </c>
      <c r="AF36" s="378">
        <f t="shared" si="25"/>
        <v>24</v>
      </c>
      <c r="AG36" s="454" t="s">
        <v>130</v>
      </c>
      <c r="AH36" s="316">
        <f>[3]R11!$F$21</f>
        <v>0</v>
      </c>
      <c r="AI36" s="316" t="b">
        <f t="shared" si="31"/>
        <v>0</v>
      </c>
      <c r="AJ36" s="316">
        <f t="shared" si="26"/>
        <v>0</v>
      </c>
      <c r="AK36" s="311">
        <f>SUMPRODUCT(LARGE(AH26:AH36,{1,2,3,4,5,6,7,8,9,10}))</f>
        <v>113</v>
      </c>
      <c r="AL36" s="385">
        <f>[3]R11!$K$21</f>
        <v>0</v>
      </c>
      <c r="AM36" s="694" t="b">
        <f>[3]R11!$P$21</f>
        <v>0</v>
      </c>
      <c r="AN36" s="633"/>
    </row>
    <row r="37" spans="1:40" s="42" customFormat="1" ht="21.1">
      <c r="A37" s="46">
        <v>12</v>
      </c>
      <c r="B37" s="51" t="str">
        <f>[1]Blank!$D$12</f>
        <v>Brancepeth</v>
      </c>
      <c r="C37" s="693"/>
      <c r="D37" s="377">
        <f>[3]R12!$C$18</f>
        <v>21</v>
      </c>
      <c r="E37" s="378">
        <f t="shared" si="16"/>
        <v>21</v>
      </c>
      <c r="F37" s="454">
        <f>[4]C12!$L$74</f>
        <v>103</v>
      </c>
      <c r="G37" s="316">
        <f>[3]R12!$F$18</f>
        <v>24</v>
      </c>
      <c r="H37" s="316">
        <f t="shared" si="28"/>
        <v>1</v>
      </c>
      <c r="I37" s="316">
        <f t="shared" si="17"/>
        <v>24</v>
      </c>
      <c r="J37" s="311">
        <f>SUMPRODUCT(LARGE(G26:G37,{1,2,3,4,5,6,7,8,9,10}))</f>
        <v>290</v>
      </c>
      <c r="K37" s="385">
        <f>[3]R12!$K$18</f>
        <v>1</v>
      </c>
      <c r="L37" s="694" t="b">
        <f>[3]R12!$P$18</f>
        <v>0</v>
      </c>
      <c r="M37" s="377">
        <f>[3]R12!$C$19</f>
        <v>16.600000000000001</v>
      </c>
      <c r="N37" s="378">
        <f t="shared" si="19"/>
        <v>17</v>
      </c>
      <c r="O37" s="454">
        <f>[4]C12!$AC$74</f>
        <v>106</v>
      </c>
      <c r="P37" s="316">
        <f>[3]R12!$F$19</f>
        <v>17</v>
      </c>
      <c r="Q37" s="316">
        <f t="shared" si="29"/>
        <v>1</v>
      </c>
      <c r="R37" s="316">
        <f t="shared" si="20"/>
        <v>17</v>
      </c>
      <c r="S37" s="311">
        <f>SUMPRODUCT(LARGE(P26:P37,{1,2,3,4,5,6,7,8,9,10}))</f>
        <v>67</v>
      </c>
      <c r="T37" s="385">
        <f>[3]R12!$K$19</f>
        <v>1</v>
      </c>
      <c r="U37" s="694" t="b">
        <f>[3]R12!$P$19</f>
        <v>0</v>
      </c>
      <c r="V37" s="377">
        <f>[3]R12!$C$20</f>
        <v>11.6</v>
      </c>
      <c r="W37" s="378">
        <f t="shared" si="22"/>
        <v>12</v>
      </c>
      <c r="X37" s="454">
        <f>[4]C12!$AT$74</f>
        <v>97</v>
      </c>
      <c r="Y37" s="316">
        <f>[3]R12!$F$20</f>
        <v>21</v>
      </c>
      <c r="Z37" s="316">
        <f t="shared" si="30"/>
        <v>1</v>
      </c>
      <c r="AA37" s="670" t="s">
        <v>153</v>
      </c>
      <c r="AB37" s="311">
        <f>SUMPRODUCT(LARGE(Y26:Y37,{1,2,3,4,5,6,7,8,9,10}))</f>
        <v>303</v>
      </c>
      <c r="AC37" s="385">
        <f>[3]R12!$K$20</f>
        <v>1</v>
      </c>
      <c r="AD37" s="694" t="b">
        <f>[3]R12!$P$20</f>
        <v>0</v>
      </c>
      <c r="AE37" s="377">
        <f>[3]R12!$C$21</f>
        <v>24.200000000000003</v>
      </c>
      <c r="AF37" s="378">
        <f t="shared" si="25"/>
        <v>24</v>
      </c>
      <c r="AG37" s="454" t="s">
        <v>130</v>
      </c>
      <c r="AH37" s="316">
        <f>[3]R12!$F$21</f>
        <v>0</v>
      </c>
      <c r="AI37" s="316" t="b">
        <f t="shared" si="31"/>
        <v>0</v>
      </c>
      <c r="AJ37" s="316">
        <f t="shared" si="26"/>
        <v>0</v>
      </c>
      <c r="AK37" s="311">
        <f>SUMPRODUCT(LARGE(AH26:AH37,{1,2,3,4,5,6,7,8,9,10}))</f>
        <v>113</v>
      </c>
      <c r="AL37" s="385">
        <f>[3]R12!$K$21</f>
        <v>0</v>
      </c>
      <c r="AM37" s="694" t="b">
        <f>[3]R12!$P$21</f>
        <v>0</v>
      </c>
      <c r="AN37" s="633"/>
    </row>
    <row r="38" spans="1:40" s="42" customFormat="1" ht="21.1">
      <c r="A38" s="44">
        <v>13</v>
      </c>
      <c r="B38" s="50" t="str">
        <f>[1]Blank!$D$13</f>
        <v>South Shields</v>
      </c>
      <c r="C38" s="693"/>
      <c r="D38" s="377">
        <f>[3]R13!$C$18</f>
        <v>22</v>
      </c>
      <c r="E38" s="378">
        <f t="shared" si="16"/>
        <v>22</v>
      </c>
      <c r="F38" s="454">
        <f>[4]C13!$L$74</f>
        <v>103</v>
      </c>
      <c r="G38" s="316">
        <f>[3]R13!$F$18</f>
        <v>26</v>
      </c>
      <c r="H38" s="316">
        <f t="shared" si="28"/>
        <v>1</v>
      </c>
      <c r="I38" s="316">
        <f t="shared" si="17"/>
        <v>26</v>
      </c>
      <c r="J38" s="311">
        <f>SUMPRODUCT(LARGE(G26:G38,{1,2,3,4,5,6,7,8,9,10}))</f>
        <v>299</v>
      </c>
      <c r="K38" s="379">
        <f>[3]R13!$K$18</f>
        <v>1</v>
      </c>
      <c r="L38" s="708" t="b">
        <f>[3]R13!$P$18</f>
        <v>0</v>
      </c>
      <c r="M38" s="377">
        <f>[3]R13!$C$19</f>
        <v>17.600000000000001</v>
      </c>
      <c r="N38" s="378">
        <f t="shared" si="19"/>
        <v>18</v>
      </c>
      <c r="O38" s="454" t="s">
        <v>130</v>
      </c>
      <c r="P38" s="316">
        <f>[3]R13!$F$19</f>
        <v>0</v>
      </c>
      <c r="Q38" s="316" t="b">
        <f t="shared" si="29"/>
        <v>0</v>
      </c>
      <c r="R38" s="316">
        <f t="shared" si="20"/>
        <v>0</v>
      </c>
      <c r="S38" s="311">
        <f>SUMPRODUCT(LARGE(P26:P38,{1,2,3,4,5,6,7,8,9,10}))</f>
        <v>67</v>
      </c>
      <c r="T38" s="379">
        <f>[3]R13!$K$19</f>
        <v>0</v>
      </c>
      <c r="U38" s="708" t="b">
        <f>[3]R13!$P$19</f>
        <v>0</v>
      </c>
      <c r="V38" s="377">
        <f>[3]R13!$C$20</f>
        <v>12.6</v>
      </c>
      <c r="W38" s="378">
        <f t="shared" si="22"/>
        <v>13</v>
      </c>
      <c r="X38" s="454">
        <f>[4]C13!$AT$74</f>
        <v>81</v>
      </c>
      <c r="Y38" s="316">
        <f>[3]R13!$F$20</f>
        <v>39</v>
      </c>
      <c r="Z38" s="316">
        <f t="shared" si="30"/>
        <v>1</v>
      </c>
      <c r="AA38" s="316">
        <f t="shared" si="23"/>
        <v>39</v>
      </c>
      <c r="AB38" s="311">
        <f>SUMPRODUCT(LARGE(Y26:Y38,{1,2,3,4,5,6,7,8,9,10}))</f>
        <v>321</v>
      </c>
      <c r="AC38" s="379">
        <f>[3]R13!$K$20</f>
        <v>-0.89999999999999991</v>
      </c>
      <c r="AD38" s="708" t="b">
        <f>[3]R13!$P$20</f>
        <v>0</v>
      </c>
      <c r="AE38" s="377">
        <f>[3]R13!$C$21</f>
        <v>24.200000000000003</v>
      </c>
      <c r="AF38" s="378">
        <f t="shared" si="25"/>
        <v>24</v>
      </c>
      <c r="AG38" s="454" t="s">
        <v>130</v>
      </c>
      <c r="AH38" s="316">
        <f>[3]R13!$F$21</f>
        <v>0</v>
      </c>
      <c r="AI38" s="316" t="b">
        <f t="shared" si="31"/>
        <v>0</v>
      </c>
      <c r="AJ38" s="316">
        <f t="shared" si="26"/>
        <v>0</v>
      </c>
      <c r="AK38" s="311">
        <f>SUMPRODUCT(LARGE(AH26:AH38,{1,2,3,4,5,6,7,8,9,10}))</f>
        <v>113</v>
      </c>
      <c r="AL38" s="379">
        <f>[3]R13!$K$21</f>
        <v>0</v>
      </c>
      <c r="AM38" s="694" t="b">
        <f>[3]R13!$P$21</f>
        <v>0</v>
      </c>
      <c r="AN38" s="633"/>
    </row>
    <row r="39" spans="1:40" s="42" customFormat="1" ht="21.1">
      <c r="A39" s="44">
        <v>14</v>
      </c>
      <c r="B39" s="51" t="str">
        <f>[1]Blank!$D$14</f>
        <v>Durham City</v>
      </c>
      <c r="C39" s="693"/>
      <c r="D39" s="377">
        <f>[3]R14!$C$18</f>
        <v>23</v>
      </c>
      <c r="E39" s="378">
        <f t="shared" si="16"/>
        <v>23</v>
      </c>
      <c r="F39" s="804" t="s">
        <v>238</v>
      </c>
      <c r="G39" s="805" t="s">
        <v>239</v>
      </c>
      <c r="H39" s="805"/>
      <c r="I39" s="805" t="s">
        <v>240</v>
      </c>
      <c r="J39" s="311">
        <f>SUMPRODUCT(LARGE(G26:G39,{1,2,3,4,5,6,7,8,9,10}))</f>
        <v>299</v>
      </c>
      <c r="K39" s="379">
        <f>[3]R14!$K$18</f>
        <v>0</v>
      </c>
      <c r="L39" s="708" t="b">
        <f>[3]R14!$P$18</f>
        <v>0</v>
      </c>
      <c r="M39" s="377">
        <f>[3]R14!$C$19</f>
        <v>17.600000000000001</v>
      </c>
      <c r="N39" s="378">
        <f t="shared" si="19"/>
        <v>18</v>
      </c>
      <c r="O39" s="804" t="s">
        <v>238</v>
      </c>
      <c r="P39" s="805" t="s">
        <v>239</v>
      </c>
      <c r="Q39" s="805"/>
      <c r="R39" s="805" t="s">
        <v>240</v>
      </c>
      <c r="S39" s="311">
        <f>SUMPRODUCT(LARGE(P26:P39,{1,2,3,4,5,6,7,8,9,10}))</f>
        <v>67</v>
      </c>
      <c r="T39" s="379">
        <f>[3]R14!$K$19</f>
        <v>0</v>
      </c>
      <c r="U39" s="708" t="b">
        <f>[3]R14!$P$19</f>
        <v>0</v>
      </c>
      <c r="V39" s="377">
        <f>[3]R14!$C$20</f>
        <v>11.7</v>
      </c>
      <c r="W39" s="378">
        <f t="shared" si="22"/>
        <v>12</v>
      </c>
      <c r="X39" s="804" t="s">
        <v>238</v>
      </c>
      <c r="Y39" s="805" t="s">
        <v>239</v>
      </c>
      <c r="Z39" s="805"/>
      <c r="AA39" s="805" t="s">
        <v>240</v>
      </c>
      <c r="AB39" s="311">
        <f>SUMPRODUCT(LARGE(Y26:Y39,{1,2,3,4,5,6,7,8,9,10}))</f>
        <v>321</v>
      </c>
      <c r="AC39" s="379">
        <f>[3]R14!$K$20</f>
        <v>0</v>
      </c>
      <c r="AD39" s="708" t="b">
        <f>[3]R14!$P$20</f>
        <v>0</v>
      </c>
      <c r="AE39" s="377">
        <f>[3]R14!$C$21</f>
        <v>24.200000000000003</v>
      </c>
      <c r="AF39" s="378">
        <f t="shared" si="25"/>
        <v>24</v>
      </c>
      <c r="AG39" s="804" t="s">
        <v>238</v>
      </c>
      <c r="AH39" s="805" t="s">
        <v>239</v>
      </c>
      <c r="AI39" s="805"/>
      <c r="AJ39" s="805" t="s">
        <v>240</v>
      </c>
      <c r="AK39" s="311">
        <f>SUMPRODUCT(LARGE(AH26:AH39,{1,2,3,4,5,6,7,8,9,10}))</f>
        <v>113</v>
      </c>
      <c r="AL39" s="379">
        <f>[3]R14!$K$21</f>
        <v>0</v>
      </c>
      <c r="AM39" s="708" t="b">
        <f>[3]R14!$P$21</f>
        <v>0</v>
      </c>
      <c r="AN39" s="633"/>
    </row>
    <row r="40" spans="1:40" s="42" customFormat="1" ht="21.1">
      <c r="A40" s="44">
        <v>15</v>
      </c>
      <c r="B40" s="50" t="str">
        <f>[1]Blank!$D$15</f>
        <v>Beamish</v>
      </c>
      <c r="C40" s="693"/>
      <c r="D40" s="377">
        <f>[3]R15!$C$18</f>
        <v>23</v>
      </c>
      <c r="E40" s="378">
        <f t="shared" si="16"/>
        <v>23</v>
      </c>
      <c r="F40" s="809" t="s">
        <v>241</v>
      </c>
      <c r="G40" s="805" t="s">
        <v>242</v>
      </c>
      <c r="H40" s="805"/>
      <c r="I40" s="805" t="s">
        <v>243</v>
      </c>
      <c r="J40" s="311">
        <f>SUMPRODUCT(LARGE(G26:G40,{1,2,3,4,5,6,7,8,9,10}))</f>
        <v>299</v>
      </c>
      <c r="K40" s="379">
        <f>[3]R15!$K$18</f>
        <v>0</v>
      </c>
      <c r="L40" s="708" t="b">
        <f>[3]R15!$P$18</f>
        <v>0</v>
      </c>
      <c r="M40" s="377">
        <f>[3]R15!$C$19</f>
        <v>17.600000000000001</v>
      </c>
      <c r="N40" s="378">
        <f t="shared" si="19"/>
        <v>18</v>
      </c>
      <c r="O40" s="809" t="s">
        <v>241</v>
      </c>
      <c r="P40" s="805" t="s">
        <v>242</v>
      </c>
      <c r="Q40" s="805"/>
      <c r="R40" s="805" t="s">
        <v>243</v>
      </c>
      <c r="S40" s="311">
        <f>SUMPRODUCT(LARGE(P26:P40,{1,2,3,4,5,6,7,8,9,10}))</f>
        <v>67</v>
      </c>
      <c r="T40" s="379">
        <f>[3]R15!$K$19</f>
        <v>0</v>
      </c>
      <c r="U40" s="708" t="b">
        <f>[3]R15!$P$19</f>
        <v>0</v>
      </c>
      <c r="V40" s="377">
        <f>[3]R15!$C$20</f>
        <v>11.7</v>
      </c>
      <c r="W40" s="378">
        <f t="shared" si="22"/>
        <v>12</v>
      </c>
      <c r="X40" s="809" t="s">
        <v>241</v>
      </c>
      <c r="Y40" s="805" t="s">
        <v>242</v>
      </c>
      <c r="Z40" s="805"/>
      <c r="AA40" s="805" t="s">
        <v>243</v>
      </c>
      <c r="AB40" s="311">
        <f>SUMPRODUCT(LARGE(Y26:Y40,{1,2,3,4,5,6,7,8,9,10}))</f>
        <v>321</v>
      </c>
      <c r="AC40" s="379">
        <f>[3]R15!$K$20</f>
        <v>0</v>
      </c>
      <c r="AD40" s="708" t="b">
        <f>[3]R15!$P$20</f>
        <v>0</v>
      </c>
      <c r="AE40" s="377">
        <f>[3]R15!$C$21</f>
        <v>24.200000000000003</v>
      </c>
      <c r="AF40" s="378">
        <f t="shared" si="25"/>
        <v>24</v>
      </c>
      <c r="AG40" s="809" t="s">
        <v>241</v>
      </c>
      <c r="AH40" s="805" t="s">
        <v>242</v>
      </c>
      <c r="AI40" s="805"/>
      <c r="AJ40" s="805" t="s">
        <v>243</v>
      </c>
      <c r="AK40" s="311">
        <f>SUMPRODUCT(LARGE(AH26:AH40,{1,2,3,4,5,6,7,8,9,10}))</f>
        <v>113</v>
      </c>
      <c r="AL40" s="379">
        <f>[3]R15!$K$21</f>
        <v>0</v>
      </c>
      <c r="AM40" s="708" t="b">
        <f>[3]R15!$P$21</f>
        <v>0</v>
      </c>
      <c r="AN40" s="633"/>
    </row>
    <row r="41" spans="1:40" s="42" customFormat="1" ht="21.75" thickBot="1">
      <c r="A41" s="45">
        <v>16</v>
      </c>
      <c r="B41" s="52" t="str">
        <f>[1]Blank!$D$16</f>
        <v>Wearside</v>
      </c>
      <c r="C41" s="693"/>
      <c r="D41" s="377">
        <f>[3]R16!$C$18</f>
        <v>23</v>
      </c>
      <c r="E41" s="378">
        <f t="shared" si="16"/>
        <v>23</v>
      </c>
      <c r="F41" s="454">
        <f>[4]C16!$L$74</f>
        <v>100</v>
      </c>
      <c r="G41" s="316">
        <f>[3]R16!$F$18</f>
        <v>30</v>
      </c>
      <c r="H41" s="316">
        <f t="shared" si="28"/>
        <v>1</v>
      </c>
      <c r="I41" s="316">
        <f t="shared" si="17"/>
        <v>30</v>
      </c>
      <c r="J41" s="311">
        <f>SUMPRODUCT(LARGE(G26:G41,{1,2,3,4,5,6,7,8,9,10}))</f>
        <v>305</v>
      </c>
      <c r="K41" s="379">
        <f>[3]R16!$K$18</f>
        <v>0.2</v>
      </c>
      <c r="L41" s="708" t="b">
        <f>[3]R16!$P$18</f>
        <v>0</v>
      </c>
      <c r="M41" s="377">
        <f>[3]R16!$C$19</f>
        <v>17.600000000000001</v>
      </c>
      <c r="N41" s="378">
        <f t="shared" si="19"/>
        <v>18</v>
      </c>
      <c r="O41" s="454" t="s">
        <v>130</v>
      </c>
      <c r="P41" s="316">
        <f>[3]R16!$F$19</f>
        <v>0</v>
      </c>
      <c r="Q41" s="316" t="b">
        <f t="shared" si="29"/>
        <v>0</v>
      </c>
      <c r="R41" s="316">
        <f t="shared" si="20"/>
        <v>0</v>
      </c>
      <c r="S41" s="311">
        <f>SUMPRODUCT(LARGE(P26:P41,{1,2,3,4,5,6,7,8,9,10}))</f>
        <v>67</v>
      </c>
      <c r="T41" s="379">
        <f>[3]R16!$K$19</f>
        <v>0</v>
      </c>
      <c r="U41" s="708" t="b">
        <f>[3]R16!$P$19</f>
        <v>0</v>
      </c>
      <c r="V41" s="377">
        <f>[3]R16!$C$20</f>
        <v>11.7</v>
      </c>
      <c r="W41" s="378">
        <f t="shared" si="22"/>
        <v>12</v>
      </c>
      <c r="X41" s="454">
        <f>[4]C16!$AT$74</f>
        <v>96</v>
      </c>
      <c r="Y41" s="316">
        <f>[3]R16!$F$20</f>
        <v>23</v>
      </c>
      <c r="Z41" s="316">
        <f t="shared" si="30"/>
        <v>1</v>
      </c>
      <c r="AA41" s="316" t="s">
        <v>153</v>
      </c>
      <c r="AB41" s="311">
        <f>SUMPRODUCT(LARGE(Y26:Y41,{1,2,3,4,5,6,7,8,9,10}))</f>
        <v>321</v>
      </c>
      <c r="AC41" s="379">
        <f>[3]R16!$K$20</f>
        <v>1</v>
      </c>
      <c r="AD41" s="708" t="b">
        <f>[3]R16!$P$20</f>
        <v>0</v>
      </c>
      <c r="AE41" s="377">
        <f>[3]R16!$C$21</f>
        <v>24.200000000000003</v>
      </c>
      <c r="AF41" s="378">
        <f t="shared" si="25"/>
        <v>24</v>
      </c>
      <c r="AG41" s="454" t="s">
        <v>130</v>
      </c>
      <c r="AH41" s="316">
        <f>[3]R16!$F$21</f>
        <v>0</v>
      </c>
      <c r="AI41" s="316" t="b">
        <f t="shared" si="31"/>
        <v>0</v>
      </c>
      <c r="AJ41" s="316">
        <f t="shared" si="26"/>
        <v>0</v>
      </c>
      <c r="AK41" s="311">
        <f>SUMPRODUCT(LARGE(AH26:AH41,{1,2,3,4,5,6,7,8,9,10}))</f>
        <v>113</v>
      </c>
      <c r="AL41" s="379">
        <f>[3]R16!$K$21</f>
        <v>0</v>
      </c>
      <c r="AM41" s="694" t="b">
        <f>[3]R16!$P$21</f>
        <v>0</v>
      </c>
      <c r="AN41" s="633"/>
    </row>
    <row r="42" spans="1:40" s="42" customFormat="1" ht="18.7" customHeight="1" thickBot="1">
      <c r="A42" s="487"/>
      <c r="B42" s="16" t="s">
        <v>8</v>
      </c>
      <c r="C42" s="696"/>
      <c r="D42" s="806">
        <v>23.2</v>
      </c>
      <c r="E42" s="807">
        <v>23</v>
      </c>
      <c r="F42" s="697">
        <f>SUM(F26:F41)</f>
        <v>1173</v>
      </c>
      <c r="G42" s="697">
        <f>SUM(G26:G41)</f>
        <v>346</v>
      </c>
      <c r="H42" s="698">
        <f>SUM(H26:H41)</f>
        <v>12</v>
      </c>
      <c r="I42" s="699">
        <f>SUM(I26:I41)</f>
        <v>305</v>
      </c>
      <c r="J42" s="466" t="s">
        <v>132</v>
      </c>
      <c r="K42" s="467">
        <v>8</v>
      </c>
      <c r="L42" s="694">
        <f>SUM(L26:L41)</f>
        <v>1</v>
      </c>
      <c r="M42" s="806">
        <v>17.600000000000001</v>
      </c>
      <c r="N42" s="807">
        <v>18</v>
      </c>
      <c r="O42" s="697">
        <f>SUM(O26:O41)</f>
        <v>301</v>
      </c>
      <c r="P42" s="697">
        <f>SUM(P26:P41)</f>
        <v>67</v>
      </c>
      <c r="Q42" s="698">
        <f>SUM(Q26:Q41)</f>
        <v>3</v>
      </c>
      <c r="R42" s="699">
        <f>SUM(R26:R41)</f>
        <v>67</v>
      </c>
      <c r="S42" s="466" t="s">
        <v>132</v>
      </c>
      <c r="T42" s="467">
        <v>23</v>
      </c>
      <c r="U42" s="694">
        <f>SUM(U26:U41)</f>
        <v>0</v>
      </c>
      <c r="V42" s="806">
        <v>12.7</v>
      </c>
      <c r="W42" s="807">
        <v>13</v>
      </c>
      <c r="X42" s="697">
        <f>SUM(X26:X41)</f>
        <v>1131</v>
      </c>
      <c r="Y42" s="697">
        <f>SUM(Y26:Y41)</f>
        <v>385</v>
      </c>
      <c r="Z42" s="698">
        <f>SUM(Z26:Z41)</f>
        <v>13</v>
      </c>
      <c r="AA42" s="699">
        <f>SUM(AA26:AA41)</f>
        <v>321</v>
      </c>
      <c r="AB42" s="466" t="s">
        <v>132</v>
      </c>
      <c r="AC42" s="467">
        <v>5</v>
      </c>
      <c r="AD42" s="694">
        <f>SUM(AD26:AD41)</f>
        <v>0</v>
      </c>
      <c r="AE42" s="806">
        <v>24.2</v>
      </c>
      <c r="AF42" s="807">
        <v>24</v>
      </c>
      <c r="AG42" s="697">
        <f>SUM(AG26:AG41)</f>
        <v>407</v>
      </c>
      <c r="AH42" s="697">
        <f>SUM(AH26:AH41)</f>
        <v>113</v>
      </c>
      <c r="AI42" s="698">
        <f>SUM(AI26:AI41)</f>
        <v>4</v>
      </c>
      <c r="AJ42" s="699">
        <f>SUM(AJ26:AJ41)</f>
        <v>113</v>
      </c>
      <c r="AK42" s="466" t="s">
        <v>132</v>
      </c>
      <c r="AL42" s="467">
        <v>21</v>
      </c>
      <c r="AM42" s="694">
        <f>SUM(AM26:AM41)</f>
        <v>0</v>
      </c>
      <c r="AN42" s="633"/>
    </row>
    <row r="43" spans="1:40">
      <c r="A43" s="622"/>
      <c r="B43" s="629"/>
      <c r="C43" s="629"/>
      <c r="D43" s="630"/>
      <c r="E43" s="629"/>
      <c r="F43" s="629"/>
      <c r="G43" s="629"/>
      <c r="H43" s="629"/>
      <c r="I43" s="631"/>
      <c r="J43" s="629"/>
      <c r="K43" s="629"/>
      <c r="L43" s="688"/>
      <c r="M43" s="630"/>
      <c r="N43" s="629"/>
      <c r="O43" s="629"/>
      <c r="P43" s="629"/>
      <c r="Q43" s="629"/>
      <c r="R43" s="631"/>
      <c r="S43" s="629"/>
      <c r="T43" s="629"/>
      <c r="U43" s="688"/>
      <c r="V43" s="629"/>
      <c r="W43" s="629"/>
      <c r="X43" s="629"/>
      <c r="Y43" s="629"/>
      <c r="Z43" s="629"/>
      <c r="AA43" s="631"/>
      <c r="AB43" s="629"/>
      <c r="AC43" s="629"/>
      <c r="AD43" s="688"/>
      <c r="AE43" s="629"/>
      <c r="AF43" s="629"/>
      <c r="AG43" s="629"/>
      <c r="AH43" s="629"/>
      <c r="AI43" s="629"/>
      <c r="AJ43" s="631"/>
      <c r="AK43" s="629"/>
      <c r="AL43" s="629"/>
      <c r="AM43" s="688"/>
      <c r="AN43" s="632"/>
    </row>
    <row r="44" spans="1:40" ht="0.7" customHeight="1">
      <c r="I44" s="705"/>
      <c r="P44" s="705"/>
      <c r="Q44" s="705"/>
      <c r="R44" s="705"/>
      <c r="Y44" s="705"/>
      <c r="Z44" s="705"/>
      <c r="AA44" s="705"/>
      <c r="AH44" s="705"/>
      <c r="AI44" s="705"/>
      <c r="AJ44" s="705"/>
    </row>
    <row r="45" spans="1:40" ht="18.350000000000001">
      <c r="R45" s="705"/>
      <c r="Z45" s="705"/>
      <c r="AA45" s="705"/>
      <c r="AH45" s="705"/>
      <c r="AI45" s="705"/>
      <c r="AJ45" s="705"/>
    </row>
    <row r="46" spans="1:40" ht="18.350000000000001">
      <c r="I46" s="705"/>
      <c r="P46" s="705"/>
      <c r="Q46" s="705"/>
      <c r="R46" s="705"/>
      <c r="Y46" s="705"/>
      <c r="Z46" s="705"/>
      <c r="AA46" s="705"/>
      <c r="AH46" s="705"/>
      <c r="AI46" s="705"/>
      <c r="AJ46" s="705"/>
    </row>
    <row r="47" spans="1:40" ht="18.350000000000001">
      <c r="I47" s="705"/>
      <c r="P47" s="705"/>
      <c r="Q47" s="705"/>
      <c r="R47" s="705"/>
      <c r="Y47" s="705"/>
      <c r="Z47" s="705"/>
      <c r="AA47" s="705"/>
      <c r="AH47" s="705"/>
      <c r="AI47" s="705"/>
      <c r="AJ47" s="705"/>
    </row>
    <row r="48" spans="1:40" ht="18.350000000000001">
      <c r="I48" s="705"/>
      <c r="P48" s="705"/>
      <c r="Q48" s="705"/>
      <c r="R48" s="705"/>
      <c r="Y48" s="705"/>
      <c r="Z48" s="705"/>
      <c r="AA48" s="705"/>
      <c r="AH48" s="705"/>
      <c r="AI48" s="705"/>
      <c r="AJ48" s="705"/>
    </row>
  </sheetData>
  <mergeCells count="16">
    <mergeCell ref="O24:R24"/>
    <mergeCell ref="X24:AA24"/>
    <mergeCell ref="AG24:AJ24"/>
    <mergeCell ref="A2:A3"/>
    <mergeCell ref="A24:A25"/>
    <mergeCell ref="F2:I2"/>
    <mergeCell ref="O2:R2"/>
    <mergeCell ref="E22:I22"/>
    <mergeCell ref="K22:O22"/>
    <mergeCell ref="R22:T22"/>
    <mergeCell ref="F24:I24"/>
    <mergeCell ref="X2:AA2"/>
    <mergeCell ref="AG2:AJ2"/>
    <mergeCell ref="W22:Y22"/>
    <mergeCell ref="AB22:AF22"/>
    <mergeCell ref="AH22:AK22"/>
  </mergeCells>
  <conditionalFormatting sqref="Z4:Z19">
    <cfRule type="cellIs" dxfId="11175" priority="6295" operator="greaterThan">
      <formula>0</formula>
    </cfRule>
    <cfRule type="cellIs" dxfId="11174" priority="6296" operator="lessThan">
      <formula>0</formula>
    </cfRule>
    <cfRule type="cellIs" dxfId="11173" priority="6297" operator="equal">
      <formula>0</formula>
    </cfRule>
  </conditionalFormatting>
  <conditionalFormatting sqref="Z26:Z41">
    <cfRule type="cellIs" dxfId="11172" priority="6283" operator="greaterThan">
      <formula>0</formula>
    </cfRule>
    <cfRule type="cellIs" dxfId="11171" priority="6284" operator="lessThan">
      <formula>0</formula>
    </cfRule>
    <cfRule type="cellIs" dxfId="11170" priority="6285" operator="equal">
      <formula>0</formula>
    </cfRule>
  </conditionalFormatting>
  <conditionalFormatting sqref="Z4:Z19">
    <cfRule type="cellIs" dxfId="11169" priority="6271" operator="greaterThan">
      <formula>0</formula>
    </cfRule>
    <cfRule type="cellIs" dxfId="11168" priority="6272" operator="lessThan">
      <formula>0</formula>
    </cfRule>
    <cfRule type="cellIs" dxfId="11167" priority="6273" operator="equal">
      <formula>0</formula>
    </cfRule>
  </conditionalFormatting>
  <conditionalFormatting sqref="Z26:Z41">
    <cfRule type="cellIs" dxfId="11166" priority="6259" operator="greaterThan">
      <formula>0</formula>
    </cfRule>
    <cfRule type="cellIs" dxfId="11165" priority="6260" operator="lessThan">
      <formula>0</formula>
    </cfRule>
    <cfRule type="cellIs" dxfId="11164" priority="6261" operator="equal">
      <formula>0</formula>
    </cfRule>
  </conditionalFormatting>
  <conditionalFormatting sqref="Z4:Z19">
    <cfRule type="cellIs" dxfId="11163" priority="6166" operator="greaterThan">
      <formula>0</formula>
    </cfRule>
    <cfRule type="cellIs" dxfId="11162" priority="6167" operator="lessThan">
      <formula>0</formula>
    </cfRule>
    <cfRule type="cellIs" dxfId="11161" priority="6168" operator="equal">
      <formula>0</formula>
    </cfRule>
  </conditionalFormatting>
  <conditionalFormatting sqref="Z4:Z19">
    <cfRule type="cellIs" dxfId="11160" priority="6163" operator="greaterThan">
      <formula>0</formula>
    </cfRule>
    <cfRule type="cellIs" dxfId="11159" priority="6164" operator="lessThan">
      <formula>0</formula>
    </cfRule>
    <cfRule type="cellIs" dxfId="11158" priority="6165" operator="equal">
      <formula>0</formula>
    </cfRule>
  </conditionalFormatting>
  <conditionalFormatting sqref="Z4:Z19">
    <cfRule type="cellIs" dxfId="11157" priority="6160" operator="greaterThan">
      <formula>0</formula>
    </cfRule>
    <cfRule type="cellIs" dxfId="11156" priority="6161" operator="lessThan">
      <formula>0</formula>
    </cfRule>
    <cfRule type="cellIs" dxfId="11155" priority="6162" operator="equal">
      <formula>0</formula>
    </cfRule>
  </conditionalFormatting>
  <conditionalFormatting sqref="Z4:Z19">
    <cfRule type="cellIs" dxfId="11154" priority="6157" operator="greaterThan">
      <formula>0</formula>
    </cfRule>
    <cfRule type="cellIs" dxfId="11153" priority="6158" operator="lessThan">
      <formula>0</formula>
    </cfRule>
    <cfRule type="cellIs" dxfId="11152" priority="6159" operator="equal">
      <formula>0</formula>
    </cfRule>
  </conditionalFormatting>
  <conditionalFormatting sqref="Z4:Z19">
    <cfRule type="cellIs" dxfId="11151" priority="6154" operator="greaterThan">
      <formula>0</formula>
    </cfRule>
    <cfRule type="cellIs" dxfId="11150" priority="6155" operator="lessThan">
      <formula>0</formula>
    </cfRule>
    <cfRule type="cellIs" dxfId="11149" priority="6156" operator="equal">
      <formula>0</formula>
    </cfRule>
  </conditionalFormatting>
  <conditionalFormatting sqref="Z4:Z19">
    <cfRule type="cellIs" dxfId="11148" priority="6151" operator="greaterThan">
      <formula>0</formula>
    </cfRule>
    <cfRule type="cellIs" dxfId="11147" priority="6152" operator="lessThan">
      <formula>0</formula>
    </cfRule>
    <cfRule type="cellIs" dxfId="11146" priority="6153" operator="equal">
      <formula>0</formula>
    </cfRule>
  </conditionalFormatting>
  <conditionalFormatting sqref="Z4:Z19">
    <cfRule type="cellIs" dxfId="11145" priority="6148" operator="greaterThan">
      <formula>0</formula>
    </cfRule>
    <cfRule type="cellIs" dxfId="11144" priority="6149" operator="lessThan">
      <formula>0</formula>
    </cfRule>
    <cfRule type="cellIs" dxfId="11143" priority="6150" operator="equal">
      <formula>0</formula>
    </cfRule>
  </conditionalFormatting>
  <conditionalFormatting sqref="Z4:Z19">
    <cfRule type="cellIs" dxfId="11142" priority="6145" operator="greaterThan">
      <formula>0</formula>
    </cfRule>
    <cfRule type="cellIs" dxfId="11141" priority="6146" operator="lessThan">
      <formula>0</formula>
    </cfRule>
    <cfRule type="cellIs" dxfId="11140" priority="6147" operator="equal">
      <formula>0</formula>
    </cfRule>
  </conditionalFormatting>
  <conditionalFormatting sqref="Z4:Z19">
    <cfRule type="cellIs" dxfId="11139" priority="6142" operator="greaterThan">
      <formula>0</formula>
    </cfRule>
    <cfRule type="cellIs" dxfId="11138" priority="6143" operator="lessThan">
      <formula>0</formula>
    </cfRule>
    <cfRule type="cellIs" dxfId="11137" priority="6144" operator="equal">
      <formula>0</formula>
    </cfRule>
  </conditionalFormatting>
  <conditionalFormatting sqref="Z4:Z19">
    <cfRule type="cellIs" dxfId="11136" priority="6139" operator="greaterThan">
      <formula>0</formula>
    </cfRule>
    <cfRule type="cellIs" dxfId="11135" priority="6140" operator="lessThan">
      <formula>0</formula>
    </cfRule>
    <cfRule type="cellIs" dxfId="11134" priority="6141" operator="equal">
      <formula>0</formula>
    </cfRule>
  </conditionalFormatting>
  <conditionalFormatting sqref="Z4:Z19">
    <cfRule type="cellIs" dxfId="11133" priority="6136" operator="greaterThan">
      <formula>0</formula>
    </cfRule>
    <cfRule type="cellIs" dxfId="11132" priority="6137" operator="lessThan">
      <formula>0</formula>
    </cfRule>
    <cfRule type="cellIs" dxfId="11131" priority="6138" operator="equal">
      <formula>0</formula>
    </cfRule>
  </conditionalFormatting>
  <conditionalFormatting sqref="Z4:Z19">
    <cfRule type="cellIs" dxfId="11130" priority="6133" operator="greaterThan">
      <formula>0</formula>
    </cfRule>
    <cfRule type="cellIs" dxfId="11129" priority="6134" operator="lessThan">
      <formula>0</formula>
    </cfRule>
    <cfRule type="cellIs" dxfId="11128" priority="6135" operator="equal">
      <formula>0</formula>
    </cfRule>
  </conditionalFormatting>
  <conditionalFormatting sqref="Z4:Z19">
    <cfRule type="cellIs" dxfId="11127" priority="6130" operator="greaterThan">
      <formula>0</formula>
    </cfRule>
    <cfRule type="cellIs" dxfId="11126" priority="6131" operator="lessThan">
      <formula>0</formula>
    </cfRule>
    <cfRule type="cellIs" dxfId="11125" priority="6132" operator="equal">
      <formula>0</formula>
    </cfRule>
  </conditionalFormatting>
  <conditionalFormatting sqref="Z4:Z19">
    <cfRule type="cellIs" dxfId="11124" priority="6127" operator="greaterThan">
      <formula>0</formula>
    </cfRule>
    <cfRule type="cellIs" dxfId="11123" priority="6128" operator="lessThan">
      <formula>0</formula>
    </cfRule>
    <cfRule type="cellIs" dxfId="11122" priority="6129" operator="equal">
      <formula>0</formula>
    </cfRule>
  </conditionalFormatting>
  <conditionalFormatting sqref="Z4:Z19">
    <cfRule type="cellIs" dxfId="11121" priority="6124" operator="greaterThan">
      <formula>0</formula>
    </cfRule>
    <cfRule type="cellIs" dxfId="11120" priority="6125" operator="lessThan">
      <formula>0</formula>
    </cfRule>
    <cfRule type="cellIs" dxfId="11119" priority="6126" operator="equal">
      <formula>0</formula>
    </cfRule>
  </conditionalFormatting>
  <conditionalFormatting sqref="Z4:Z19">
    <cfRule type="cellIs" dxfId="11118" priority="6121" operator="greaterThan">
      <formula>0</formula>
    </cfRule>
    <cfRule type="cellIs" dxfId="11117" priority="6122" operator="lessThan">
      <formula>0</formula>
    </cfRule>
    <cfRule type="cellIs" dxfId="11116" priority="6123" operator="equal">
      <formula>0</formula>
    </cfRule>
  </conditionalFormatting>
  <conditionalFormatting sqref="Z26:Z41">
    <cfRule type="cellIs" dxfId="11115" priority="5956" operator="greaterThan">
      <formula>0</formula>
    </cfRule>
    <cfRule type="cellIs" dxfId="11114" priority="5957" operator="lessThan">
      <formula>0</formula>
    </cfRule>
    <cfRule type="cellIs" dxfId="11113" priority="5958" operator="equal">
      <formula>0</formula>
    </cfRule>
  </conditionalFormatting>
  <conditionalFormatting sqref="Z26:Z41">
    <cfRule type="cellIs" dxfId="11112" priority="5953" operator="greaterThan">
      <formula>0</formula>
    </cfRule>
    <cfRule type="cellIs" dxfId="11111" priority="5954" operator="lessThan">
      <formula>0</formula>
    </cfRule>
    <cfRule type="cellIs" dxfId="11110" priority="5955" operator="equal">
      <formula>0</formula>
    </cfRule>
  </conditionalFormatting>
  <conditionalFormatting sqref="Z26:Z41">
    <cfRule type="cellIs" dxfId="11109" priority="5950" operator="greaterThan">
      <formula>0</formula>
    </cfRule>
    <cfRule type="cellIs" dxfId="11108" priority="5951" operator="lessThan">
      <formula>0</formula>
    </cfRule>
    <cfRule type="cellIs" dxfId="11107" priority="5952" operator="equal">
      <formula>0</formula>
    </cfRule>
  </conditionalFormatting>
  <conditionalFormatting sqref="Z26:Z41">
    <cfRule type="cellIs" dxfId="11106" priority="5947" operator="greaterThan">
      <formula>0</formula>
    </cfRule>
    <cfRule type="cellIs" dxfId="11105" priority="5948" operator="lessThan">
      <formula>0</formula>
    </cfRule>
    <cfRule type="cellIs" dxfId="11104" priority="5949" operator="equal">
      <formula>0</formula>
    </cfRule>
  </conditionalFormatting>
  <conditionalFormatting sqref="Z26:Z41">
    <cfRule type="cellIs" dxfId="11103" priority="5944" operator="greaterThan">
      <formula>0</formula>
    </cfRule>
    <cfRule type="cellIs" dxfId="11102" priority="5945" operator="lessThan">
      <formula>0</formula>
    </cfRule>
    <cfRule type="cellIs" dxfId="11101" priority="5946" operator="equal">
      <formula>0</formula>
    </cfRule>
  </conditionalFormatting>
  <conditionalFormatting sqref="Z26:Z41">
    <cfRule type="cellIs" dxfId="11100" priority="5941" operator="greaterThan">
      <formula>0</formula>
    </cfRule>
    <cfRule type="cellIs" dxfId="11099" priority="5942" operator="lessThan">
      <formula>0</formula>
    </cfRule>
    <cfRule type="cellIs" dxfId="11098" priority="5943" operator="equal">
      <formula>0</formula>
    </cfRule>
  </conditionalFormatting>
  <conditionalFormatting sqref="Z26:Z41">
    <cfRule type="cellIs" dxfId="11097" priority="5938" operator="greaterThan">
      <formula>0</formula>
    </cfRule>
    <cfRule type="cellIs" dxfId="11096" priority="5939" operator="lessThan">
      <formula>0</formula>
    </cfRule>
    <cfRule type="cellIs" dxfId="11095" priority="5940" operator="equal">
      <formula>0</formula>
    </cfRule>
  </conditionalFormatting>
  <conditionalFormatting sqref="Z26:Z41">
    <cfRule type="cellIs" dxfId="11094" priority="5935" operator="greaterThan">
      <formula>0</formula>
    </cfRule>
    <cfRule type="cellIs" dxfId="11093" priority="5936" operator="lessThan">
      <formula>0</formula>
    </cfRule>
    <cfRule type="cellIs" dxfId="11092" priority="5937" operator="equal">
      <formula>0</formula>
    </cfRule>
  </conditionalFormatting>
  <conditionalFormatting sqref="Z26:Z41">
    <cfRule type="cellIs" dxfId="11091" priority="5932" operator="greaterThan">
      <formula>0</formula>
    </cfRule>
    <cfRule type="cellIs" dxfId="11090" priority="5933" operator="lessThan">
      <formula>0</formula>
    </cfRule>
    <cfRule type="cellIs" dxfId="11089" priority="5934" operator="equal">
      <formula>0</formula>
    </cfRule>
  </conditionalFormatting>
  <conditionalFormatting sqref="Z26:Z41">
    <cfRule type="cellIs" dxfId="11088" priority="5929" operator="greaterThan">
      <formula>0</formula>
    </cfRule>
    <cfRule type="cellIs" dxfId="11087" priority="5930" operator="lessThan">
      <formula>0</formula>
    </cfRule>
    <cfRule type="cellIs" dxfId="11086" priority="5931" operator="equal">
      <formula>0</formula>
    </cfRule>
  </conditionalFormatting>
  <conditionalFormatting sqref="Z26:Z41">
    <cfRule type="cellIs" dxfId="11085" priority="5926" operator="greaterThan">
      <formula>0</formula>
    </cfRule>
    <cfRule type="cellIs" dxfId="11084" priority="5927" operator="lessThan">
      <formula>0</formula>
    </cfRule>
    <cfRule type="cellIs" dxfId="11083" priority="5928" operator="equal">
      <formula>0</formula>
    </cfRule>
  </conditionalFormatting>
  <conditionalFormatting sqref="Z26:Z41">
    <cfRule type="cellIs" dxfId="11082" priority="5923" operator="greaterThan">
      <formula>0</formula>
    </cfRule>
    <cfRule type="cellIs" dxfId="11081" priority="5924" operator="lessThan">
      <formula>0</formula>
    </cfRule>
    <cfRule type="cellIs" dxfId="11080" priority="5925" operator="equal">
      <formula>0</formula>
    </cfRule>
  </conditionalFormatting>
  <conditionalFormatting sqref="Z26:Z41">
    <cfRule type="cellIs" dxfId="11079" priority="5920" operator="greaterThan">
      <formula>0</formula>
    </cfRule>
    <cfRule type="cellIs" dxfId="11078" priority="5921" operator="lessThan">
      <formula>0</formula>
    </cfRule>
    <cfRule type="cellIs" dxfId="11077" priority="5922" operator="equal">
      <formula>0</formula>
    </cfRule>
  </conditionalFormatting>
  <conditionalFormatting sqref="Z26:Z41">
    <cfRule type="cellIs" dxfId="11076" priority="5917" operator="greaterThan">
      <formula>0</formula>
    </cfRule>
    <cfRule type="cellIs" dxfId="11075" priority="5918" operator="lessThan">
      <formula>0</formula>
    </cfRule>
    <cfRule type="cellIs" dxfId="11074" priority="5919" operator="equal">
      <formula>0</formula>
    </cfRule>
  </conditionalFormatting>
  <conditionalFormatting sqref="Z26:Z41">
    <cfRule type="cellIs" dxfId="11073" priority="5914" operator="greaterThan">
      <formula>0</formula>
    </cfRule>
    <cfRule type="cellIs" dxfId="11072" priority="5915" operator="lessThan">
      <formula>0</formula>
    </cfRule>
    <cfRule type="cellIs" dxfId="11071" priority="5916" operator="equal">
      <formula>0</formula>
    </cfRule>
  </conditionalFormatting>
  <conditionalFormatting sqref="Z26:Z41">
    <cfRule type="cellIs" dxfId="11070" priority="5911" operator="greaterThan">
      <formula>0</formula>
    </cfRule>
    <cfRule type="cellIs" dxfId="11069" priority="5912" operator="lessThan">
      <formula>0</formula>
    </cfRule>
    <cfRule type="cellIs" dxfId="11068" priority="5913" operator="equal">
      <formula>0</formula>
    </cfRule>
  </conditionalFormatting>
  <conditionalFormatting sqref="Z26:Z41">
    <cfRule type="cellIs" dxfId="11067" priority="5908" operator="greaterThan">
      <formula>0</formula>
    </cfRule>
    <cfRule type="cellIs" dxfId="11066" priority="5909" operator="lessThan">
      <formula>0</formula>
    </cfRule>
    <cfRule type="cellIs" dxfId="11065" priority="5910" operator="equal">
      <formula>0</formula>
    </cfRule>
  </conditionalFormatting>
  <conditionalFormatting sqref="Z26:Z41">
    <cfRule type="cellIs" dxfId="11064" priority="5905" operator="greaterThan">
      <formula>0</formula>
    </cfRule>
    <cfRule type="cellIs" dxfId="11063" priority="5906" operator="lessThan">
      <formula>0</formula>
    </cfRule>
    <cfRule type="cellIs" dxfId="11062" priority="5907" operator="equal">
      <formula>0</formula>
    </cfRule>
  </conditionalFormatting>
  <conditionalFormatting sqref="Z26:Z41">
    <cfRule type="cellIs" dxfId="11061" priority="5902" operator="greaterThan">
      <formula>0</formula>
    </cfRule>
    <cfRule type="cellIs" dxfId="11060" priority="5903" operator="lessThan">
      <formula>0</formula>
    </cfRule>
    <cfRule type="cellIs" dxfId="11059" priority="5904" operator="equal">
      <formula>0</formula>
    </cfRule>
  </conditionalFormatting>
  <conditionalFormatting sqref="Z26:Z41">
    <cfRule type="cellIs" dxfId="11058" priority="5899" operator="greaterThan">
      <formula>0</formula>
    </cfRule>
    <cfRule type="cellIs" dxfId="11057" priority="5900" operator="lessThan">
      <formula>0</formula>
    </cfRule>
    <cfRule type="cellIs" dxfId="11056" priority="5901" operator="equal">
      <formula>0</formula>
    </cfRule>
  </conditionalFormatting>
  <conditionalFormatting sqref="Z4:Z19">
    <cfRule type="cellIs" dxfId="11055" priority="5746" operator="greaterThan">
      <formula>0</formula>
    </cfRule>
    <cfRule type="cellIs" dxfId="11054" priority="5747" operator="lessThan">
      <formula>0</formula>
    </cfRule>
    <cfRule type="cellIs" dxfId="11053" priority="5748" operator="equal">
      <formula>0</formula>
    </cfRule>
  </conditionalFormatting>
  <conditionalFormatting sqref="Z4:Z19">
    <cfRule type="cellIs" dxfId="11052" priority="5743" operator="greaterThan">
      <formula>0</formula>
    </cfRule>
    <cfRule type="cellIs" dxfId="11051" priority="5744" operator="lessThan">
      <formula>0</formula>
    </cfRule>
    <cfRule type="cellIs" dxfId="11050" priority="5745" operator="equal">
      <formula>0</formula>
    </cfRule>
  </conditionalFormatting>
  <conditionalFormatting sqref="Z4:Z19">
    <cfRule type="cellIs" dxfId="11049" priority="5740" operator="greaterThan">
      <formula>0</formula>
    </cfRule>
    <cfRule type="cellIs" dxfId="11048" priority="5741" operator="lessThan">
      <formula>0</formula>
    </cfRule>
    <cfRule type="cellIs" dxfId="11047" priority="5742" operator="equal">
      <formula>0</formula>
    </cfRule>
  </conditionalFormatting>
  <conditionalFormatting sqref="Z4:Z19">
    <cfRule type="cellIs" dxfId="11046" priority="5737" operator="greaterThan">
      <formula>0</formula>
    </cfRule>
    <cfRule type="cellIs" dxfId="11045" priority="5738" operator="lessThan">
      <formula>0</formula>
    </cfRule>
    <cfRule type="cellIs" dxfId="11044" priority="5739" operator="equal">
      <formula>0</formula>
    </cfRule>
  </conditionalFormatting>
  <conditionalFormatting sqref="Z4:Z19">
    <cfRule type="cellIs" dxfId="11043" priority="5734" operator="greaterThan">
      <formula>0</formula>
    </cfRule>
    <cfRule type="cellIs" dxfId="11042" priority="5735" operator="lessThan">
      <formula>0</formula>
    </cfRule>
    <cfRule type="cellIs" dxfId="11041" priority="5736" operator="equal">
      <formula>0</formula>
    </cfRule>
  </conditionalFormatting>
  <conditionalFormatting sqref="Z4:Z19">
    <cfRule type="cellIs" dxfId="11040" priority="5731" operator="greaterThan">
      <formula>0</formula>
    </cfRule>
    <cfRule type="cellIs" dxfId="11039" priority="5732" operator="lessThan">
      <formula>0</formula>
    </cfRule>
    <cfRule type="cellIs" dxfId="11038" priority="5733" operator="equal">
      <formula>0</formula>
    </cfRule>
  </conditionalFormatting>
  <conditionalFormatting sqref="Z4:Z19">
    <cfRule type="cellIs" dxfId="11037" priority="5728" operator="greaterThan">
      <formula>0</formula>
    </cfRule>
    <cfRule type="cellIs" dxfId="11036" priority="5729" operator="lessThan">
      <formula>0</formula>
    </cfRule>
    <cfRule type="cellIs" dxfId="11035" priority="5730" operator="equal">
      <formula>0</formula>
    </cfRule>
  </conditionalFormatting>
  <conditionalFormatting sqref="Z4:Z19">
    <cfRule type="cellIs" dxfId="11034" priority="5725" operator="greaterThan">
      <formula>0</formula>
    </cfRule>
    <cfRule type="cellIs" dxfId="11033" priority="5726" operator="lessThan">
      <formula>0</formula>
    </cfRule>
    <cfRule type="cellIs" dxfId="11032" priority="5727" operator="equal">
      <formula>0</formula>
    </cfRule>
  </conditionalFormatting>
  <conditionalFormatting sqref="Z4:Z19">
    <cfRule type="cellIs" dxfId="11031" priority="5722" operator="greaterThan">
      <formula>0</formula>
    </cfRule>
    <cfRule type="cellIs" dxfId="11030" priority="5723" operator="lessThan">
      <formula>0</formula>
    </cfRule>
    <cfRule type="cellIs" dxfId="11029" priority="5724" operator="equal">
      <formula>0</formula>
    </cfRule>
  </conditionalFormatting>
  <conditionalFormatting sqref="Z4:Z19">
    <cfRule type="cellIs" dxfId="11028" priority="5719" operator="greaterThan">
      <formula>0</formula>
    </cfRule>
    <cfRule type="cellIs" dxfId="11027" priority="5720" operator="lessThan">
      <formula>0</formula>
    </cfRule>
    <cfRule type="cellIs" dxfId="11026" priority="5721" operator="equal">
      <formula>0</formula>
    </cfRule>
  </conditionalFormatting>
  <conditionalFormatting sqref="Z4:Z19">
    <cfRule type="cellIs" dxfId="11025" priority="5716" operator="greaterThan">
      <formula>0</formula>
    </cfRule>
    <cfRule type="cellIs" dxfId="11024" priority="5717" operator="lessThan">
      <formula>0</formula>
    </cfRule>
    <cfRule type="cellIs" dxfId="11023" priority="5718" operator="equal">
      <formula>0</formula>
    </cfRule>
  </conditionalFormatting>
  <conditionalFormatting sqref="Z4:Z19">
    <cfRule type="cellIs" dxfId="11022" priority="5713" operator="greaterThan">
      <formula>0</formula>
    </cfRule>
    <cfRule type="cellIs" dxfId="11021" priority="5714" operator="lessThan">
      <formula>0</formula>
    </cfRule>
    <cfRule type="cellIs" dxfId="11020" priority="5715" operator="equal">
      <formula>0</formula>
    </cfRule>
  </conditionalFormatting>
  <conditionalFormatting sqref="Z4:Z19">
    <cfRule type="cellIs" dxfId="11019" priority="5710" operator="greaterThan">
      <formula>0</formula>
    </cfRule>
    <cfRule type="cellIs" dxfId="11018" priority="5711" operator="lessThan">
      <formula>0</formula>
    </cfRule>
    <cfRule type="cellIs" dxfId="11017" priority="5712" operator="equal">
      <formula>0</formula>
    </cfRule>
  </conditionalFormatting>
  <conditionalFormatting sqref="Z4:Z19">
    <cfRule type="cellIs" dxfId="11016" priority="5707" operator="greaterThan">
      <formula>0</formula>
    </cfRule>
    <cfRule type="cellIs" dxfId="11015" priority="5708" operator="lessThan">
      <formula>0</formula>
    </cfRule>
    <cfRule type="cellIs" dxfId="11014" priority="5709" operator="equal">
      <formula>0</formula>
    </cfRule>
  </conditionalFormatting>
  <conditionalFormatting sqref="Z4:Z19">
    <cfRule type="cellIs" dxfId="11013" priority="5704" operator="greaterThan">
      <formula>0</formula>
    </cfRule>
    <cfRule type="cellIs" dxfId="11012" priority="5705" operator="lessThan">
      <formula>0</formula>
    </cfRule>
    <cfRule type="cellIs" dxfId="11011" priority="5706" operator="equal">
      <formula>0</formula>
    </cfRule>
  </conditionalFormatting>
  <conditionalFormatting sqref="Z4:Z19">
    <cfRule type="cellIs" dxfId="11010" priority="5701" operator="greaterThan">
      <formula>0</formula>
    </cfRule>
    <cfRule type="cellIs" dxfId="11009" priority="5702" operator="lessThan">
      <formula>0</formula>
    </cfRule>
    <cfRule type="cellIs" dxfId="11008" priority="5703" operator="equal">
      <formula>0</formula>
    </cfRule>
  </conditionalFormatting>
  <conditionalFormatting sqref="Z26:Z41">
    <cfRule type="cellIs" dxfId="11007" priority="5536" operator="greaterThan">
      <formula>0</formula>
    </cfRule>
    <cfRule type="cellIs" dxfId="11006" priority="5537" operator="lessThan">
      <formula>0</formula>
    </cfRule>
    <cfRule type="cellIs" dxfId="11005" priority="5538" operator="equal">
      <formula>0</formula>
    </cfRule>
  </conditionalFormatting>
  <conditionalFormatting sqref="Z26:Z41">
    <cfRule type="cellIs" dxfId="11004" priority="5533" operator="greaterThan">
      <formula>0</formula>
    </cfRule>
    <cfRule type="cellIs" dxfId="11003" priority="5534" operator="lessThan">
      <formula>0</formula>
    </cfRule>
    <cfRule type="cellIs" dxfId="11002" priority="5535" operator="equal">
      <formula>0</formula>
    </cfRule>
  </conditionalFormatting>
  <conditionalFormatting sqref="Z26:Z41">
    <cfRule type="cellIs" dxfId="11001" priority="5530" operator="greaterThan">
      <formula>0</formula>
    </cfRule>
    <cfRule type="cellIs" dxfId="11000" priority="5531" operator="lessThan">
      <formula>0</formula>
    </cfRule>
    <cfRule type="cellIs" dxfId="10999" priority="5532" operator="equal">
      <formula>0</formula>
    </cfRule>
  </conditionalFormatting>
  <conditionalFormatting sqref="Z26:Z41">
    <cfRule type="cellIs" dxfId="10998" priority="5527" operator="greaterThan">
      <formula>0</formula>
    </cfRule>
    <cfRule type="cellIs" dxfId="10997" priority="5528" operator="lessThan">
      <formula>0</formula>
    </cfRule>
    <cfRule type="cellIs" dxfId="10996" priority="5529" operator="equal">
      <formula>0</formula>
    </cfRule>
  </conditionalFormatting>
  <conditionalFormatting sqref="Z26:Z41">
    <cfRule type="cellIs" dxfId="10995" priority="5524" operator="greaterThan">
      <formula>0</formula>
    </cfRule>
    <cfRule type="cellIs" dxfId="10994" priority="5525" operator="lessThan">
      <formula>0</formula>
    </cfRule>
    <cfRule type="cellIs" dxfId="10993" priority="5526" operator="equal">
      <formula>0</formula>
    </cfRule>
  </conditionalFormatting>
  <conditionalFormatting sqref="Z26:Z41">
    <cfRule type="cellIs" dxfId="10992" priority="5521" operator="greaterThan">
      <formula>0</formula>
    </cfRule>
    <cfRule type="cellIs" dxfId="10991" priority="5522" operator="lessThan">
      <formula>0</formula>
    </cfRule>
    <cfRule type="cellIs" dxfId="10990" priority="5523" operator="equal">
      <formula>0</formula>
    </cfRule>
  </conditionalFormatting>
  <conditionalFormatting sqref="Z26:Z41">
    <cfRule type="cellIs" dxfId="10989" priority="5518" operator="greaterThan">
      <formula>0</formula>
    </cfRule>
    <cfRule type="cellIs" dxfId="10988" priority="5519" operator="lessThan">
      <formula>0</formula>
    </cfRule>
    <cfRule type="cellIs" dxfId="10987" priority="5520" operator="equal">
      <formula>0</formula>
    </cfRule>
  </conditionalFormatting>
  <conditionalFormatting sqref="Z26:Z41">
    <cfRule type="cellIs" dxfId="10986" priority="5515" operator="greaterThan">
      <formula>0</formula>
    </cfRule>
    <cfRule type="cellIs" dxfId="10985" priority="5516" operator="lessThan">
      <formula>0</formula>
    </cfRule>
    <cfRule type="cellIs" dxfId="10984" priority="5517" operator="equal">
      <formula>0</formula>
    </cfRule>
  </conditionalFormatting>
  <conditionalFormatting sqref="Z26:Z41">
    <cfRule type="cellIs" dxfId="10983" priority="5512" operator="greaterThan">
      <formula>0</formula>
    </cfRule>
    <cfRule type="cellIs" dxfId="10982" priority="5513" operator="lessThan">
      <formula>0</formula>
    </cfRule>
    <cfRule type="cellIs" dxfId="10981" priority="5514" operator="equal">
      <formula>0</formula>
    </cfRule>
  </conditionalFormatting>
  <conditionalFormatting sqref="Z26:Z41">
    <cfRule type="cellIs" dxfId="10980" priority="5509" operator="greaterThan">
      <formula>0</formula>
    </cfRule>
    <cfRule type="cellIs" dxfId="10979" priority="5510" operator="lessThan">
      <formula>0</formula>
    </cfRule>
    <cfRule type="cellIs" dxfId="10978" priority="5511" operator="equal">
      <formula>0</formula>
    </cfRule>
  </conditionalFormatting>
  <conditionalFormatting sqref="Z26:Z41">
    <cfRule type="cellIs" dxfId="10977" priority="5506" operator="greaterThan">
      <formula>0</formula>
    </cfRule>
    <cfRule type="cellIs" dxfId="10976" priority="5507" operator="lessThan">
      <formula>0</formula>
    </cfRule>
    <cfRule type="cellIs" dxfId="10975" priority="5508" operator="equal">
      <formula>0</formula>
    </cfRule>
  </conditionalFormatting>
  <conditionalFormatting sqref="Z26:Z41">
    <cfRule type="cellIs" dxfId="10974" priority="5503" operator="greaterThan">
      <formula>0</formula>
    </cfRule>
    <cfRule type="cellIs" dxfId="10973" priority="5504" operator="lessThan">
      <formula>0</formula>
    </cfRule>
    <cfRule type="cellIs" dxfId="10972" priority="5505" operator="equal">
      <formula>0</formula>
    </cfRule>
  </conditionalFormatting>
  <conditionalFormatting sqref="Z26:Z41">
    <cfRule type="cellIs" dxfId="10971" priority="5500" operator="greaterThan">
      <formula>0</formula>
    </cfRule>
    <cfRule type="cellIs" dxfId="10970" priority="5501" operator="lessThan">
      <formula>0</formula>
    </cfRule>
    <cfRule type="cellIs" dxfId="10969" priority="5502" operator="equal">
      <formula>0</formula>
    </cfRule>
  </conditionalFormatting>
  <conditionalFormatting sqref="Z26:Z41">
    <cfRule type="cellIs" dxfId="10968" priority="5497" operator="greaterThan">
      <formula>0</formula>
    </cfRule>
    <cfRule type="cellIs" dxfId="10967" priority="5498" operator="lessThan">
      <formula>0</formula>
    </cfRule>
    <cfRule type="cellIs" dxfId="10966" priority="5499" operator="equal">
      <formula>0</formula>
    </cfRule>
  </conditionalFormatting>
  <conditionalFormatting sqref="Z26:Z41">
    <cfRule type="cellIs" dxfId="10965" priority="5494" operator="greaterThan">
      <formula>0</formula>
    </cfRule>
    <cfRule type="cellIs" dxfId="10964" priority="5495" operator="lessThan">
      <formula>0</formula>
    </cfRule>
    <cfRule type="cellIs" dxfId="10963" priority="5496" operator="equal">
      <formula>0</formula>
    </cfRule>
  </conditionalFormatting>
  <conditionalFormatting sqref="Z26:Z41">
    <cfRule type="cellIs" dxfId="10962" priority="5491" operator="greaterThan">
      <formula>0</formula>
    </cfRule>
    <cfRule type="cellIs" dxfId="10961" priority="5492" operator="lessThan">
      <formula>0</formula>
    </cfRule>
    <cfRule type="cellIs" dxfId="10960" priority="5493" operator="equal">
      <formula>0</formula>
    </cfRule>
  </conditionalFormatting>
  <conditionalFormatting sqref="Z26:Z41">
    <cfRule type="cellIs" dxfId="10959" priority="5488" operator="greaterThan">
      <formula>0</formula>
    </cfRule>
    <cfRule type="cellIs" dxfId="10958" priority="5489" operator="lessThan">
      <formula>0</formula>
    </cfRule>
    <cfRule type="cellIs" dxfId="10957" priority="5490" operator="equal">
      <formula>0</formula>
    </cfRule>
  </conditionalFormatting>
  <conditionalFormatting sqref="Z26:Z41">
    <cfRule type="cellIs" dxfId="10956" priority="5485" operator="greaterThan">
      <formula>0</formula>
    </cfRule>
    <cfRule type="cellIs" dxfId="10955" priority="5486" operator="lessThan">
      <formula>0</formula>
    </cfRule>
    <cfRule type="cellIs" dxfId="10954" priority="5487" operator="equal">
      <formula>0</formula>
    </cfRule>
  </conditionalFormatting>
  <conditionalFormatting sqref="Z26:Z41">
    <cfRule type="cellIs" dxfId="10953" priority="5482" operator="greaterThan">
      <formula>0</formula>
    </cfRule>
    <cfRule type="cellIs" dxfId="10952" priority="5483" operator="lessThan">
      <formula>0</formula>
    </cfRule>
    <cfRule type="cellIs" dxfId="10951" priority="5484" operator="equal">
      <formula>0</formula>
    </cfRule>
  </conditionalFormatting>
  <conditionalFormatting sqref="Z26:Z41">
    <cfRule type="cellIs" dxfId="10950" priority="5479" operator="greaterThan">
      <formula>0</formula>
    </cfRule>
    <cfRule type="cellIs" dxfId="10949" priority="5480" operator="lessThan">
      <formula>0</formula>
    </cfRule>
    <cfRule type="cellIs" dxfId="10948" priority="5481" operator="equal">
      <formula>0</formula>
    </cfRule>
  </conditionalFormatting>
  <conditionalFormatting sqref="Z26:Z41">
    <cfRule type="cellIs" dxfId="10947" priority="5476" operator="greaterThan">
      <formula>0</formula>
    </cfRule>
    <cfRule type="cellIs" dxfId="10946" priority="5477" operator="lessThan">
      <formula>0</formula>
    </cfRule>
    <cfRule type="cellIs" dxfId="10945" priority="5478" operator="equal">
      <formula>0</formula>
    </cfRule>
  </conditionalFormatting>
  <conditionalFormatting sqref="Z26:Z41">
    <cfRule type="cellIs" dxfId="10944" priority="5473" operator="greaterThan">
      <formula>0</formula>
    </cfRule>
    <cfRule type="cellIs" dxfId="10943" priority="5474" operator="lessThan">
      <formula>0</formula>
    </cfRule>
    <cfRule type="cellIs" dxfId="10942" priority="5475" operator="equal">
      <formula>0</formula>
    </cfRule>
  </conditionalFormatting>
  <conditionalFormatting sqref="Z26:Z41">
    <cfRule type="cellIs" dxfId="10941" priority="5470" operator="greaterThan">
      <formula>0</formula>
    </cfRule>
    <cfRule type="cellIs" dxfId="10940" priority="5471" operator="lessThan">
      <formula>0</formula>
    </cfRule>
    <cfRule type="cellIs" dxfId="10939" priority="5472" operator="equal">
      <formula>0</formula>
    </cfRule>
  </conditionalFormatting>
  <conditionalFormatting sqref="Z26:Z41">
    <cfRule type="cellIs" dxfId="10938" priority="5467" operator="greaterThan">
      <formula>0</formula>
    </cfRule>
    <cfRule type="cellIs" dxfId="10937" priority="5468" operator="lessThan">
      <formula>0</formula>
    </cfRule>
    <cfRule type="cellIs" dxfId="10936" priority="5469" operator="equal">
      <formula>0</formula>
    </cfRule>
  </conditionalFormatting>
  <conditionalFormatting sqref="Z26:Z41">
    <cfRule type="cellIs" dxfId="10935" priority="5464" operator="greaterThan">
      <formula>0</formula>
    </cfRule>
    <cfRule type="cellIs" dxfId="10934" priority="5465" operator="lessThan">
      <formula>0</formula>
    </cfRule>
    <cfRule type="cellIs" dxfId="10933" priority="5466" operator="equal">
      <formula>0</formula>
    </cfRule>
  </conditionalFormatting>
  <conditionalFormatting sqref="Z26:Z41">
    <cfRule type="cellIs" dxfId="10932" priority="5461" operator="greaterThan">
      <formula>0</formula>
    </cfRule>
    <cfRule type="cellIs" dxfId="10931" priority="5462" operator="lessThan">
      <formula>0</formula>
    </cfRule>
    <cfRule type="cellIs" dxfId="10930" priority="5463" operator="equal">
      <formula>0</formula>
    </cfRule>
  </conditionalFormatting>
  <conditionalFormatting sqref="Z26:Z41">
    <cfRule type="cellIs" dxfId="10929" priority="5458" operator="greaterThan">
      <formula>0</formula>
    </cfRule>
    <cfRule type="cellIs" dxfId="10928" priority="5459" operator="lessThan">
      <formula>0</formula>
    </cfRule>
    <cfRule type="cellIs" dxfId="10927" priority="5460" operator="equal">
      <formula>0</formula>
    </cfRule>
  </conditionalFormatting>
  <conditionalFormatting sqref="Z26:Z41">
    <cfRule type="cellIs" dxfId="10926" priority="5455" operator="greaterThan">
      <formula>0</formula>
    </cfRule>
    <cfRule type="cellIs" dxfId="10925" priority="5456" operator="lessThan">
      <formula>0</formula>
    </cfRule>
    <cfRule type="cellIs" dxfId="10924" priority="5457" operator="equal">
      <formula>0</formula>
    </cfRule>
  </conditionalFormatting>
  <conditionalFormatting sqref="Z26:Z41">
    <cfRule type="cellIs" dxfId="10923" priority="5452" operator="greaterThan">
      <formula>0</formula>
    </cfRule>
    <cfRule type="cellIs" dxfId="10922" priority="5453" operator="lessThan">
      <formula>0</formula>
    </cfRule>
    <cfRule type="cellIs" dxfId="10921" priority="5454" operator="equal">
      <formula>0</formula>
    </cfRule>
  </conditionalFormatting>
  <conditionalFormatting sqref="Z26:Z41">
    <cfRule type="cellIs" dxfId="10920" priority="5449" operator="greaterThan">
      <formula>0</formula>
    </cfRule>
    <cfRule type="cellIs" dxfId="10919" priority="5450" operator="lessThan">
      <formula>0</formula>
    </cfRule>
    <cfRule type="cellIs" dxfId="10918" priority="5451" operator="equal">
      <formula>0</formula>
    </cfRule>
  </conditionalFormatting>
  <conditionalFormatting sqref="Z26:Z41">
    <cfRule type="cellIs" dxfId="10917" priority="5446" operator="greaterThan">
      <formula>0</formula>
    </cfRule>
    <cfRule type="cellIs" dxfId="10916" priority="5447" operator="lessThan">
      <formula>0</formula>
    </cfRule>
    <cfRule type="cellIs" dxfId="10915" priority="5448" operator="equal">
      <formula>0</formula>
    </cfRule>
  </conditionalFormatting>
  <conditionalFormatting sqref="Z26:Z41">
    <cfRule type="cellIs" dxfId="10914" priority="5443" operator="greaterThan">
      <formula>0</formula>
    </cfRule>
    <cfRule type="cellIs" dxfId="10913" priority="5444" operator="lessThan">
      <formula>0</formula>
    </cfRule>
    <cfRule type="cellIs" dxfId="10912" priority="5445" operator="equal">
      <formula>0</formula>
    </cfRule>
  </conditionalFormatting>
  <conditionalFormatting sqref="Z26:Z41">
    <cfRule type="cellIs" dxfId="10911" priority="5440" operator="greaterThan">
      <formula>0</formula>
    </cfRule>
    <cfRule type="cellIs" dxfId="10910" priority="5441" operator="lessThan">
      <formula>0</formula>
    </cfRule>
    <cfRule type="cellIs" dxfId="10909" priority="5442" operator="equal">
      <formula>0</formula>
    </cfRule>
  </conditionalFormatting>
  <conditionalFormatting sqref="Z26:Z41">
    <cfRule type="cellIs" dxfId="10908" priority="5437" operator="greaterThan">
      <formula>0</formula>
    </cfRule>
    <cfRule type="cellIs" dxfId="10907" priority="5438" operator="lessThan">
      <formula>0</formula>
    </cfRule>
    <cfRule type="cellIs" dxfId="10906" priority="5439" operator="equal">
      <formula>0</formula>
    </cfRule>
  </conditionalFormatting>
  <conditionalFormatting sqref="Z26:Z41">
    <cfRule type="cellIs" dxfId="10905" priority="5434" operator="greaterThan">
      <formula>0</formula>
    </cfRule>
    <cfRule type="cellIs" dxfId="10904" priority="5435" operator="lessThan">
      <formula>0</formula>
    </cfRule>
    <cfRule type="cellIs" dxfId="10903" priority="5436" operator="equal">
      <formula>0</formula>
    </cfRule>
  </conditionalFormatting>
  <conditionalFormatting sqref="Z26:Z41">
    <cfRule type="cellIs" dxfId="10902" priority="5431" operator="greaterThan">
      <formula>0</formula>
    </cfRule>
    <cfRule type="cellIs" dxfId="10901" priority="5432" operator="lessThan">
      <formula>0</formula>
    </cfRule>
    <cfRule type="cellIs" dxfId="10900" priority="5433" operator="equal">
      <formula>0</formula>
    </cfRule>
  </conditionalFormatting>
  <conditionalFormatting sqref="Z26:Z41">
    <cfRule type="cellIs" dxfId="10899" priority="5428" operator="greaterThan">
      <formula>0</formula>
    </cfRule>
    <cfRule type="cellIs" dxfId="10898" priority="5429" operator="lessThan">
      <formula>0</formula>
    </cfRule>
    <cfRule type="cellIs" dxfId="10897" priority="5430" operator="equal">
      <formula>0</formula>
    </cfRule>
  </conditionalFormatting>
  <conditionalFormatting sqref="Z26:Z41">
    <cfRule type="cellIs" dxfId="10896" priority="5425" operator="greaterThan">
      <formula>0</formula>
    </cfRule>
    <cfRule type="cellIs" dxfId="10895" priority="5426" operator="lessThan">
      <formula>0</formula>
    </cfRule>
    <cfRule type="cellIs" dxfId="10894" priority="5427" operator="equal">
      <formula>0</formula>
    </cfRule>
  </conditionalFormatting>
  <conditionalFormatting sqref="Z26:Z41">
    <cfRule type="cellIs" dxfId="10893" priority="5422" operator="greaterThan">
      <formula>0</formula>
    </cfRule>
    <cfRule type="cellIs" dxfId="10892" priority="5423" operator="lessThan">
      <formula>0</formula>
    </cfRule>
    <cfRule type="cellIs" dxfId="10891" priority="5424" operator="equal">
      <formula>0</formula>
    </cfRule>
  </conditionalFormatting>
  <conditionalFormatting sqref="Z26:Z41">
    <cfRule type="cellIs" dxfId="10890" priority="5419" operator="greaterThan">
      <formula>0</formula>
    </cfRule>
    <cfRule type="cellIs" dxfId="10889" priority="5420" operator="lessThan">
      <formula>0</formula>
    </cfRule>
    <cfRule type="cellIs" dxfId="10888" priority="5421" operator="equal">
      <formula>0</formula>
    </cfRule>
  </conditionalFormatting>
  <conditionalFormatting sqref="Z4:Z19">
    <cfRule type="cellIs" dxfId="10887" priority="5266" operator="greaterThan">
      <formula>0</formula>
    </cfRule>
    <cfRule type="cellIs" dxfId="10886" priority="5267" operator="lessThan">
      <formula>0</formula>
    </cfRule>
    <cfRule type="cellIs" dxfId="10885" priority="5268" operator="equal">
      <formula>0</formula>
    </cfRule>
  </conditionalFormatting>
  <conditionalFormatting sqref="Z4:Z19">
    <cfRule type="cellIs" dxfId="10884" priority="5263" operator="greaterThan">
      <formula>0</formula>
    </cfRule>
    <cfRule type="cellIs" dxfId="10883" priority="5264" operator="lessThan">
      <formula>0</formula>
    </cfRule>
    <cfRule type="cellIs" dxfId="10882" priority="5265" operator="equal">
      <formula>0</formula>
    </cfRule>
  </conditionalFormatting>
  <conditionalFormatting sqref="Z4:Z19">
    <cfRule type="cellIs" dxfId="10881" priority="5260" operator="greaterThan">
      <formula>0</formula>
    </cfRule>
    <cfRule type="cellIs" dxfId="10880" priority="5261" operator="lessThan">
      <formula>0</formula>
    </cfRule>
    <cfRule type="cellIs" dxfId="10879" priority="5262" operator="equal">
      <formula>0</formula>
    </cfRule>
  </conditionalFormatting>
  <conditionalFormatting sqref="Z4:Z19">
    <cfRule type="cellIs" dxfId="10878" priority="5257" operator="greaterThan">
      <formula>0</formula>
    </cfRule>
    <cfRule type="cellIs" dxfId="10877" priority="5258" operator="lessThan">
      <formula>0</formula>
    </cfRule>
    <cfRule type="cellIs" dxfId="10876" priority="5259" operator="equal">
      <formula>0</formula>
    </cfRule>
  </conditionalFormatting>
  <conditionalFormatting sqref="Z4:Z19">
    <cfRule type="cellIs" dxfId="10875" priority="5254" operator="greaterThan">
      <formula>0</formula>
    </cfRule>
    <cfRule type="cellIs" dxfId="10874" priority="5255" operator="lessThan">
      <formula>0</formula>
    </cfRule>
    <cfRule type="cellIs" dxfId="10873" priority="5256" operator="equal">
      <formula>0</formula>
    </cfRule>
  </conditionalFormatting>
  <conditionalFormatting sqref="Z4:Z19">
    <cfRule type="cellIs" dxfId="10872" priority="5251" operator="greaterThan">
      <formula>0</formula>
    </cfRule>
    <cfRule type="cellIs" dxfId="10871" priority="5252" operator="lessThan">
      <formula>0</formula>
    </cfRule>
    <cfRule type="cellIs" dxfId="10870" priority="5253" operator="equal">
      <formula>0</formula>
    </cfRule>
  </conditionalFormatting>
  <conditionalFormatting sqref="Z4:Z19">
    <cfRule type="cellIs" dxfId="10869" priority="5248" operator="greaterThan">
      <formula>0</formula>
    </cfRule>
    <cfRule type="cellIs" dxfId="10868" priority="5249" operator="lessThan">
      <formula>0</formula>
    </cfRule>
    <cfRule type="cellIs" dxfId="10867" priority="5250" operator="equal">
      <formula>0</formula>
    </cfRule>
  </conditionalFormatting>
  <conditionalFormatting sqref="Z4:Z19">
    <cfRule type="cellIs" dxfId="10866" priority="5245" operator="greaterThan">
      <formula>0</formula>
    </cfRule>
    <cfRule type="cellIs" dxfId="10865" priority="5246" operator="lessThan">
      <formula>0</formula>
    </cfRule>
    <cfRule type="cellIs" dxfId="10864" priority="5247" operator="equal">
      <formula>0</formula>
    </cfRule>
  </conditionalFormatting>
  <conditionalFormatting sqref="Z4:Z19">
    <cfRule type="cellIs" dxfId="10863" priority="5242" operator="greaterThan">
      <formula>0</formula>
    </cfRule>
    <cfRule type="cellIs" dxfId="10862" priority="5243" operator="lessThan">
      <formula>0</formula>
    </cfRule>
    <cfRule type="cellIs" dxfId="10861" priority="5244" operator="equal">
      <formula>0</formula>
    </cfRule>
  </conditionalFormatting>
  <conditionalFormatting sqref="Z4:Z19">
    <cfRule type="cellIs" dxfId="10860" priority="5239" operator="greaterThan">
      <formula>0</formula>
    </cfRule>
    <cfRule type="cellIs" dxfId="10859" priority="5240" operator="lessThan">
      <formula>0</formula>
    </cfRule>
    <cfRule type="cellIs" dxfId="10858" priority="5241" operator="equal">
      <formula>0</formula>
    </cfRule>
  </conditionalFormatting>
  <conditionalFormatting sqref="Z4:Z19">
    <cfRule type="cellIs" dxfId="10857" priority="5236" operator="greaterThan">
      <formula>0</formula>
    </cfRule>
    <cfRule type="cellIs" dxfId="10856" priority="5237" operator="lessThan">
      <formula>0</formula>
    </cfRule>
    <cfRule type="cellIs" dxfId="10855" priority="5238" operator="equal">
      <formula>0</formula>
    </cfRule>
  </conditionalFormatting>
  <conditionalFormatting sqref="Z4:Z19">
    <cfRule type="cellIs" dxfId="10854" priority="5233" operator="greaterThan">
      <formula>0</formula>
    </cfRule>
    <cfRule type="cellIs" dxfId="10853" priority="5234" operator="lessThan">
      <formula>0</formula>
    </cfRule>
    <cfRule type="cellIs" dxfId="10852" priority="5235" operator="equal">
      <formula>0</formula>
    </cfRule>
  </conditionalFormatting>
  <conditionalFormatting sqref="Z4:Z19">
    <cfRule type="cellIs" dxfId="10851" priority="5230" operator="greaterThan">
      <formula>0</formula>
    </cfRule>
    <cfRule type="cellIs" dxfId="10850" priority="5231" operator="lessThan">
      <formula>0</formula>
    </cfRule>
    <cfRule type="cellIs" dxfId="10849" priority="5232" operator="equal">
      <formula>0</formula>
    </cfRule>
  </conditionalFormatting>
  <conditionalFormatting sqref="Z4:Z19">
    <cfRule type="cellIs" dxfId="10848" priority="5227" operator="greaterThan">
      <formula>0</formula>
    </cfRule>
    <cfRule type="cellIs" dxfId="10847" priority="5228" operator="lessThan">
      <formula>0</formula>
    </cfRule>
    <cfRule type="cellIs" dxfId="10846" priority="5229" operator="equal">
      <formula>0</formula>
    </cfRule>
  </conditionalFormatting>
  <conditionalFormatting sqref="Z4:Z19">
    <cfRule type="cellIs" dxfId="10845" priority="5224" operator="greaterThan">
      <formula>0</formula>
    </cfRule>
    <cfRule type="cellIs" dxfId="10844" priority="5225" operator="lessThan">
      <formula>0</formula>
    </cfRule>
    <cfRule type="cellIs" dxfId="10843" priority="5226" operator="equal">
      <formula>0</formula>
    </cfRule>
  </conditionalFormatting>
  <conditionalFormatting sqref="Z4:Z19">
    <cfRule type="cellIs" dxfId="10842" priority="5221" operator="greaterThan">
      <formula>0</formula>
    </cfRule>
    <cfRule type="cellIs" dxfId="10841" priority="5222" operator="lessThan">
      <formula>0</formula>
    </cfRule>
    <cfRule type="cellIs" dxfId="10840" priority="5223" operator="equal">
      <formula>0</formula>
    </cfRule>
  </conditionalFormatting>
  <conditionalFormatting sqref="Z26:Z41">
    <cfRule type="cellIs" dxfId="10839" priority="5056" operator="greaterThan">
      <formula>0</formula>
    </cfRule>
    <cfRule type="cellIs" dxfId="10838" priority="5057" operator="lessThan">
      <formula>0</formula>
    </cfRule>
    <cfRule type="cellIs" dxfId="10837" priority="5058" operator="equal">
      <formula>0</formula>
    </cfRule>
  </conditionalFormatting>
  <conditionalFormatting sqref="Z26:Z41">
    <cfRule type="cellIs" dxfId="10836" priority="5053" operator="greaterThan">
      <formula>0</formula>
    </cfRule>
    <cfRule type="cellIs" dxfId="10835" priority="5054" operator="lessThan">
      <formula>0</formula>
    </cfRule>
    <cfRule type="cellIs" dxfId="10834" priority="5055" operator="equal">
      <formula>0</formula>
    </cfRule>
  </conditionalFormatting>
  <conditionalFormatting sqref="Z26:Z41">
    <cfRule type="cellIs" dxfId="10833" priority="5050" operator="greaterThan">
      <formula>0</formula>
    </cfRule>
    <cfRule type="cellIs" dxfId="10832" priority="5051" operator="lessThan">
      <formula>0</formula>
    </cfRule>
    <cfRule type="cellIs" dxfId="10831" priority="5052" operator="equal">
      <formula>0</formula>
    </cfRule>
  </conditionalFormatting>
  <conditionalFormatting sqref="Z26:Z41">
    <cfRule type="cellIs" dxfId="10830" priority="5047" operator="greaterThan">
      <formula>0</formula>
    </cfRule>
    <cfRule type="cellIs" dxfId="10829" priority="5048" operator="lessThan">
      <formula>0</formula>
    </cfRule>
    <cfRule type="cellIs" dxfId="10828" priority="5049" operator="equal">
      <formula>0</formula>
    </cfRule>
  </conditionalFormatting>
  <conditionalFormatting sqref="Z26:Z41">
    <cfRule type="cellIs" dxfId="10827" priority="5044" operator="greaterThan">
      <formula>0</formula>
    </cfRule>
    <cfRule type="cellIs" dxfId="10826" priority="5045" operator="lessThan">
      <formula>0</formula>
    </cfRule>
    <cfRule type="cellIs" dxfId="10825" priority="5046" operator="equal">
      <formula>0</formula>
    </cfRule>
  </conditionalFormatting>
  <conditionalFormatting sqref="Z26:Z41">
    <cfRule type="cellIs" dxfId="10824" priority="5041" operator="greaterThan">
      <formula>0</formula>
    </cfRule>
    <cfRule type="cellIs" dxfId="10823" priority="5042" operator="lessThan">
      <formula>0</formula>
    </cfRule>
    <cfRule type="cellIs" dxfId="10822" priority="5043" operator="equal">
      <formula>0</formula>
    </cfRule>
  </conditionalFormatting>
  <conditionalFormatting sqref="Z26:Z41">
    <cfRule type="cellIs" dxfId="10821" priority="5038" operator="greaterThan">
      <formula>0</formula>
    </cfRule>
    <cfRule type="cellIs" dxfId="10820" priority="5039" operator="lessThan">
      <formula>0</formula>
    </cfRule>
    <cfRule type="cellIs" dxfId="10819" priority="5040" operator="equal">
      <formula>0</formula>
    </cfRule>
  </conditionalFormatting>
  <conditionalFormatting sqref="Z26:Z41">
    <cfRule type="cellIs" dxfId="10818" priority="5035" operator="greaterThan">
      <formula>0</formula>
    </cfRule>
    <cfRule type="cellIs" dxfId="10817" priority="5036" operator="lessThan">
      <formula>0</formula>
    </cfRule>
    <cfRule type="cellIs" dxfId="10816" priority="5037" operator="equal">
      <formula>0</formula>
    </cfRule>
  </conditionalFormatting>
  <conditionalFormatting sqref="Z26:Z41">
    <cfRule type="cellIs" dxfId="10815" priority="5032" operator="greaterThan">
      <formula>0</formula>
    </cfRule>
    <cfRule type="cellIs" dxfId="10814" priority="5033" operator="lessThan">
      <formula>0</formula>
    </cfRule>
    <cfRule type="cellIs" dxfId="10813" priority="5034" operator="equal">
      <formula>0</formula>
    </cfRule>
  </conditionalFormatting>
  <conditionalFormatting sqref="Z26:Z41">
    <cfRule type="cellIs" dxfId="10812" priority="5029" operator="greaterThan">
      <formula>0</formula>
    </cfRule>
    <cfRule type="cellIs" dxfId="10811" priority="5030" operator="lessThan">
      <formula>0</formula>
    </cfRule>
    <cfRule type="cellIs" dxfId="10810" priority="5031" operator="equal">
      <formula>0</formula>
    </cfRule>
  </conditionalFormatting>
  <conditionalFormatting sqref="Z26:Z41">
    <cfRule type="cellIs" dxfId="10809" priority="5026" operator="greaterThan">
      <formula>0</formula>
    </cfRule>
    <cfRule type="cellIs" dxfId="10808" priority="5027" operator="lessThan">
      <formula>0</formula>
    </cfRule>
    <cfRule type="cellIs" dxfId="10807" priority="5028" operator="equal">
      <formula>0</formula>
    </cfRule>
  </conditionalFormatting>
  <conditionalFormatting sqref="Z26:Z41">
    <cfRule type="cellIs" dxfId="10806" priority="5023" operator="greaterThan">
      <formula>0</formula>
    </cfRule>
    <cfRule type="cellIs" dxfId="10805" priority="5024" operator="lessThan">
      <formula>0</formula>
    </cfRule>
    <cfRule type="cellIs" dxfId="10804" priority="5025" operator="equal">
      <formula>0</formula>
    </cfRule>
  </conditionalFormatting>
  <conditionalFormatting sqref="Z26:Z41">
    <cfRule type="cellIs" dxfId="10803" priority="5020" operator="greaterThan">
      <formula>0</formula>
    </cfRule>
    <cfRule type="cellIs" dxfId="10802" priority="5021" operator="lessThan">
      <formula>0</formula>
    </cfRule>
    <cfRule type="cellIs" dxfId="10801" priority="5022" operator="equal">
      <formula>0</formula>
    </cfRule>
  </conditionalFormatting>
  <conditionalFormatting sqref="Z26:Z41">
    <cfRule type="cellIs" dxfId="10800" priority="5017" operator="greaterThan">
      <formula>0</formula>
    </cfRule>
    <cfRule type="cellIs" dxfId="10799" priority="5018" operator="lessThan">
      <formula>0</formula>
    </cfRule>
    <cfRule type="cellIs" dxfId="10798" priority="5019" operator="equal">
      <formula>0</formula>
    </cfRule>
  </conditionalFormatting>
  <conditionalFormatting sqref="Z26:Z41">
    <cfRule type="cellIs" dxfId="10797" priority="5014" operator="greaterThan">
      <formula>0</formula>
    </cfRule>
    <cfRule type="cellIs" dxfId="10796" priority="5015" operator="lessThan">
      <formula>0</formula>
    </cfRule>
    <cfRule type="cellIs" dxfId="10795" priority="5016" operator="equal">
      <formula>0</formula>
    </cfRule>
  </conditionalFormatting>
  <conditionalFormatting sqref="Z26:Z41">
    <cfRule type="cellIs" dxfId="10794" priority="5011" operator="greaterThan">
      <formula>0</formula>
    </cfRule>
    <cfRule type="cellIs" dxfId="10793" priority="5012" operator="lessThan">
      <formula>0</formula>
    </cfRule>
    <cfRule type="cellIs" dxfId="10792" priority="5013" operator="equal">
      <formula>0</formula>
    </cfRule>
  </conditionalFormatting>
  <conditionalFormatting sqref="Z26:Z41">
    <cfRule type="cellIs" dxfId="10791" priority="5008" operator="greaterThan">
      <formula>0</formula>
    </cfRule>
    <cfRule type="cellIs" dxfId="10790" priority="5009" operator="lessThan">
      <formula>0</formula>
    </cfRule>
    <cfRule type="cellIs" dxfId="10789" priority="5010" operator="equal">
      <formula>0</formula>
    </cfRule>
  </conditionalFormatting>
  <conditionalFormatting sqref="Z26:Z41">
    <cfRule type="cellIs" dxfId="10788" priority="5005" operator="greaterThan">
      <formula>0</formula>
    </cfRule>
    <cfRule type="cellIs" dxfId="10787" priority="5006" operator="lessThan">
      <formula>0</formula>
    </cfRule>
    <cfRule type="cellIs" dxfId="10786" priority="5007" operator="equal">
      <formula>0</formula>
    </cfRule>
  </conditionalFormatting>
  <conditionalFormatting sqref="Z26:Z41">
    <cfRule type="cellIs" dxfId="10785" priority="5002" operator="greaterThan">
      <formula>0</formula>
    </cfRule>
    <cfRule type="cellIs" dxfId="10784" priority="5003" operator="lessThan">
      <formula>0</formula>
    </cfRule>
    <cfRule type="cellIs" dxfId="10783" priority="5004" operator="equal">
      <formula>0</formula>
    </cfRule>
  </conditionalFormatting>
  <conditionalFormatting sqref="Z26:Z41">
    <cfRule type="cellIs" dxfId="10782" priority="4999" operator="greaterThan">
      <formula>0</formula>
    </cfRule>
    <cfRule type="cellIs" dxfId="10781" priority="5000" operator="lessThan">
      <formula>0</formula>
    </cfRule>
    <cfRule type="cellIs" dxfId="10780" priority="5001" operator="equal">
      <formula>0</formula>
    </cfRule>
  </conditionalFormatting>
  <conditionalFormatting sqref="Z4:Z19">
    <cfRule type="cellIs" dxfId="10779" priority="4846" operator="greaterThan">
      <formula>0</formula>
    </cfRule>
    <cfRule type="cellIs" dxfId="10778" priority="4847" operator="lessThan">
      <formula>0</formula>
    </cfRule>
    <cfRule type="cellIs" dxfId="10777" priority="4848" operator="equal">
      <formula>0</formula>
    </cfRule>
  </conditionalFormatting>
  <conditionalFormatting sqref="Z4:Z19">
    <cfRule type="cellIs" dxfId="10776" priority="4843" operator="greaterThan">
      <formula>0</formula>
    </cfRule>
    <cfRule type="cellIs" dxfId="10775" priority="4844" operator="lessThan">
      <formula>0</formula>
    </cfRule>
    <cfRule type="cellIs" dxfId="10774" priority="4845" operator="equal">
      <formula>0</formula>
    </cfRule>
  </conditionalFormatting>
  <conditionalFormatting sqref="Z4:Z19">
    <cfRule type="cellIs" dxfId="10773" priority="4840" operator="greaterThan">
      <formula>0</formula>
    </cfRule>
    <cfRule type="cellIs" dxfId="10772" priority="4841" operator="lessThan">
      <formula>0</formula>
    </cfRule>
    <cfRule type="cellIs" dxfId="10771" priority="4842" operator="equal">
      <formula>0</formula>
    </cfRule>
  </conditionalFormatting>
  <conditionalFormatting sqref="Z4:Z19">
    <cfRule type="cellIs" dxfId="10770" priority="4837" operator="greaterThan">
      <formula>0</formula>
    </cfRule>
    <cfRule type="cellIs" dxfId="10769" priority="4838" operator="lessThan">
      <formula>0</formula>
    </cfRule>
    <cfRule type="cellIs" dxfId="10768" priority="4839" operator="equal">
      <formula>0</formula>
    </cfRule>
  </conditionalFormatting>
  <conditionalFormatting sqref="Z4:Z19">
    <cfRule type="cellIs" dxfId="10767" priority="4834" operator="greaterThan">
      <formula>0</formula>
    </cfRule>
    <cfRule type="cellIs" dxfId="10766" priority="4835" operator="lessThan">
      <formula>0</formula>
    </cfRule>
    <cfRule type="cellIs" dxfId="10765" priority="4836" operator="equal">
      <formula>0</formula>
    </cfRule>
  </conditionalFormatting>
  <conditionalFormatting sqref="Z4:Z19">
    <cfRule type="cellIs" dxfId="10764" priority="4831" operator="greaterThan">
      <formula>0</formula>
    </cfRule>
    <cfRule type="cellIs" dxfId="10763" priority="4832" operator="lessThan">
      <formula>0</formula>
    </cfRule>
    <cfRule type="cellIs" dxfId="10762" priority="4833" operator="equal">
      <formula>0</formula>
    </cfRule>
  </conditionalFormatting>
  <conditionalFormatting sqref="Z4:Z19">
    <cfRule type="cellIs" dxfId="10761" priority="4828" operator="greaterThan">
      <formula>0</formula>
    </cfRule>
    <cfRule type="cellIs" dxfId="10760" priority="4829" operator="lessThan">
      <formula>0</formula>
    </cfRule>
    <cfRule type="cellIs" dxfId="10759" priority="4830" operator="equal">
      <formula>0</formula>
    </cfRule>
  </conditionalFormatting>
  <conditionalFormatting sqref="Z4:Z19">
    <cfRule type="cellIs" dxfId="10758" priority="4825" operator="greaterThan">
      <formula>0</formula>
    </cfRule>
    <cfRule type="cellIs" dxfId="10757" priority="4826" operator="lessThan">
      <formula>0</formula>
    </cfRule>
    <cfRule type="cellIs" dxfId="10756" priority="4827" operator="equal">
      <formula>0</formula>
    </cfRule>
  </conditionalFormatting>
  <conditionalFormatting sqref="Z4:Z19">
    <cfRule type="cellIs" dxfId="10755" priority="4822" operator="greaterThan">
      <formula>0</formula>
    </cfRule>
    <cfRule type="cellIs" dxfId="10754" priority="4823" operator="lessThan">
      <formula>0</formula>
    </cfRule>
    <cfRule type="cellIs" dxfId="10753" priority="4824" operator="equal">
      <formula>0</formula>
    </cfRule>
  </conditionalFormatting>
  <conditionalFormatting sqref="Z4:Z19">
    <cfRule type="cellIs" dxfId="10752" priority="4819" operator="greaterThan">
      <formula>0</formula>
    </cfRule>
    <cfRule type="cellIs" dxfId="10751" priority="4820" operator="lessThan">
      <formula>0</formula>
    </cfRule>
    <cfRule type="cellIs" dxfId="10750" priority="4821" operator="equal">
      <formula>0</formula>
    </cfRule>
  </conditionalFormatting>
  <conditionalFormatting sqref="Z4:Z19">
    <cfRule type="cellIs" dxfId="10749" priority="4816" operator="greaterThan">
      <formula>0</formula>
    </cfRule>
    <cfRule type="cellIs" dxfId="10748" priority="4817" operator="lessThan">
      <formula>0</formula>
    </cfRule>
    <cfRule type="cellIs" dxfId="10747" priority="4818" operator="equal">
      <formula>0</formula>
    </cfRule>
  </conditionalFormatting>
  <conditionalFormatting sqref="Z4:Z19">
    <cfRule type="cellIs" dxfId="10746" priority="4813" operator="greaterThan">
      <formula>0</formula>
    </cfRule>
    <cfRule type="cellIs" dxfId="10745" priority="4814" operator="lessThan">
      <formula>0</formula>
    </cfRule>
    <cfRule type="cellIs" dxfId="10744" priority="4815" operator="equal">
      <formula>0</formula>
    </cfRule>
  </conditionalFormatting>
  <conditionalFormatting sqref="Z4:Z19">
    <cfRule type="cellIs" dxfId="10743" priority="4810" operator="greaterThan">
      <formula>0</formula>
    </cfRule>
    <cfRule type="cellIs" dxfId="10742" priority="4811" operator="lessThan">
      <formula>0</formula>
    </cfRule>
    <cfRule type="cellIs" dxfId="10741" priority="4812" operator="equal">
      <formula>0</formula>
    </cfRule>
  </conditionalFormatting>
  <conditionalFormatting sqref="Z4:Z19">
    <cfRule type="cellIs" dxfId="10740" priority="4807" operator="greaterThan">
      <formula>0</formula>
    </cfRule>
    <cfRule type="cellIs" dxfId="10739" priority="4808" operator="lessThan">
      <formula>0</formula>
    </cfRule>
    <cfRule type="cellIs" dxfId="10738" priority="4809" operator="equal">
      <formula>0</formula>
    </cfRule>
  </conditionalFormatting>
  <conditionalFormatting sqref="Z4:Z19">
    <cfRule type="cellIs" dxfId="10737" priority="4804" operator="greaterThan">
      <formula>0</formula>
    </cfRule>
    <cfRule type="cellIs" dxfId="10736" priority="4805" operator="lessThan">
      <formula>0</formula>
    </cfRule>
    <cfRule type="cellIs" dxfId="10735" priority="4806" operator="equal">
      <formula>0</formula>
    </cfRule>
  </conditionalFormatting>
  <conditionalFormatting sqref="Z4:Z19">
    <cfRule type="cellIs" dxfId="10734" priority="4801" operator="greaterThan">
      <formula>0</formula>
    </cfRule>
    <cfRule type="cellIs" dxfId="10733" priority="4802" operator="lessThan">
      <formula>0</formula>
    </cfRule>
    <cfRule type="cellIs" dxfId="10732" priority="4803" operator="equal">
      <formula>0</formula>
    </cfRule>
  </conditionalFormatting>
  <conditionalFormatting sqref="Z26:Z41">
    <cfRule type="cellIs" dxfId="10731" priority="4636" operator="greaterThan">
      <formula>0</formula>
    </cfRule>
    <cfRule type="cellIs" dxfId="10730" priority="4637" operator="lessThan">
      <formula>0</formula>
    </cfRule>
    <cfRule type="cellIs" dxfId="10729" priority="4638" operator="equal">
      <formula>0</formula>
    </cfRule>
  </conditionalFormatting>
  <conditionalFormatting sqref="Z26:Z41">
    <cfRule type="cellIs" dxfId="10728" priority="4633" operator="greaterThan">
      <formula>0</formula>
    </cfRule>
    <cfRule type="cellIs" dxfId="10727" priority="4634" operator="lessThan">
      <formula>0</formula>
    </cfRule>
    <cfRule type="cellIs" dxfId="10726" priority="4635" operator="equal">
      <formula>0</formula>
    </cfRule>
  </conditionalFormatting>
  <conditionalFormatting sqref="Z26:Z41">
    <cfRule type="cellIs" dxfId="10725" priority="4630" operator="greaterThan">
      <formula>0</formula>
    </cfRule>
    <cfRule type="cellIs" dxfId="10724" priority="4631" operator="lessThan">
      <formula>0</formula>
    </cfRule>
    <cfRule type="cellIs" dxfId="10723" priority="4632" operator="equal">
      <formula>0</formula>
    </cfRule>
  </conditionalFormatting>
  <conditionalFormatting sqref="Z26:Z41">
    <cfRule type="cellIs" dxfId="10722" priority="4627" operator="greaterThan">
      <formula>0</formula>
    </cfRule>
    <cfRule type="cellIs" dxfId="10721" priority="4628" operator="lessThan">
      <formula>0</formula>
    </cfRule>
    <cfRule type="cellIs" dxfId="10720" priority="4629" operator="equal">
      <formula>0</formula>
    </cfRule>
  </conditionalFormatting>
  <conditionalFormatting sqref="Z26:Z41">
    <cfRule type="cellIs" dxfId="10719" priority="4624" operator="greaterThan">
      <formula>0</formula>
    </cfRule>
    <cfRule type="cellIs" dxfId="10718" priority="4625" operator="lessThan">
      <formula>0</formula>
    </cfRule>
    <cfRule type="cellIs" dxfId="10717" priority="4626" operator="equal">
      <formula>0</formula>
    </cfRule>
  </conditionalFormatting>
  <conditionalFormatting sqref="Z26:Z41">
    <cfRule type="cellIs" dxfId="10716" priority="4621" operator="greaterThan">
      <formula>0</formula>
    </cfRule>
    <cfRule type="cellIs" dxfId="10715" priority="4622" operator="lessThan">
      <formula>0</formula>
    </cfRule>
    <cfRule type="cellIs" dxfId="10714" priority="4623" operator="equal">
      <formula>0</formula>
    </cfRule>
  </conditionalFormatting>
  <conditionalFormatting sqref="Z26:Z41">
    <cfRule type="cellIs" dxfId="10713" priority="4618" operator="greaterThan">
      <formula>0</formula>
    </cfRule>
    <cfRule type="cellIs" dxfId="10712" priority="4619" operator="lessThan">
      <formula>0</formula>
    </cfRule>
    <cfRule type="cellIs" dxfId="10711" priority="4620" operator="equal">
      <formula>0</formula>
    </cfRule>
  </conditionalFormatting>
  <conditionalFormatting sqref="Z26:Z41">
    <cfRule type="cellIs" dxfId="10710" priority="4615" operator="greaterThan">
      <formula>0</formula>
    </cfRule>
    <cfRule type="cellIs" dxfId="10709" priority="4616" operator="lessThan">
      <formula>0</formula>
    </cfRule>
    <cfRule type="cellIs" dxfId="10708" priority="4617" operator="equal">
      <formula>0</formula>
    </cfRule>
  </conditionalFormatting>
  <conditionalFormatting sqref="Z26:Z41">
    <cfRule type="cellIs" dxfId="10707" priority="4612" operator="greaterThan">
      <formula>0</formula>
    </cfRule>
    <cfRule type="cellIs" dxfId="10706" priority="4613" operator="lessThan">
      <formula>0</formula>
    </cfRule>
    <cfRule type="cellIs" dxfId="10705" priority="4614" operator="equal">
      <formula>0</formula>
    </cfRule>
  </conditionalFormatting>
  <conditionalFormatting sqref="Z26:Z41">
    <cfRule type="cellIs" dxfId="10704" priority="4609" operator="greaterThan">
      <formula>0</formula>
    </cfRule>
    <cfRule type="cellIs" dxfId="10703" priority="4610" operator="lessThan">
      <formula>0</formula>
    </cfRule>
    <cfRule type="cellIs" dxfId="10702" priority="4611" operator="equal">
      <formula>0</formula>
    </cfRule>
  </conditionalFormatting>
  <conditionalFormatting sqref="Z26:Z41">
    <cfRule type="cellIs" dxfId="10701" priority="4606" operator="greaterThan">
      <formula>0</formula>
    </cfRule>
    <cfRule type="cellIs" dxfId="10700" priority="4607" operator="lessThan">
      <formula>0</formula>
    </cfRule>
    <cfRule type="cellIs" dxfId="10699" priority="4608" operator="equal">
      <formula>0</formula>
    </cfRule>
  </conditionalFormatting>
  <conditionalFormatting sqref="Z26:Z41">
    <cfRule type="cellIs" dxfId="10698" priority="4603" operator="greaterThan">
      <formula>0</formula>
    </cfRule>
    <cfRule type="cellIs" dxfId="10697" priority="4604" operator="lessThan">
      <formula>0</formula>
    </cfRule>
    <cfRule type="cellIs" dxfId="10696" priority="4605" operator="equal">
      <formula>0</formula>
    </cfRule>
  </conditionalFormatting>
  <conditionalFormatting sqref="Z26:Z41">
    <cfRule type="cellIs" dxfId="10695" priority="4600" operator="greaterThan">
      <formula>0</formula>
    </cfRule>
    <cfRule type="cellIs" dxfId="10694" priority="4601" operator="lessThan">
      <formula>0</formula>
    </cfRule>
    <cfRule type="cellIs" dxfId="10693" priority="4602" operator="equal">
      <formula>0</formula>
    </cfRule>
  </conditionalFormatting>
  <conditionalFormatting sqref="Z26:Z41">
    <cfRule type="cellIs" dxfId="10692" priority="4597" operator="greaterThan">
      <formula>0</formula>
    </cfRule>
    <cfRule type="cellIs" dxfId="10691" priority="4598" operator="lessThan">
      <formula>0</formula>
    </cfRule>
    <cfRule type="cellIs" dxfId="10690" priority="4599" operator="equal">
      <formula>0</formula>
    </cfRule>
  </conditionalFormatting>
  <conditionalFormatting sqref="Z26:Z41">
    <cfRule type="cellIs" dxfId="10689" priority="4594" operator="greaterThan">
      <formula>0</formula>
    </cfRule>
    <cfRule type="cellIs" dxfId="10688" priority="4595" operator="lessThan">
      <formula>0</formula>
    </cfRule>
    <cfRule type="cellIs" dxfId="10687" priority="4596" operator="equal">
      <formula>0</formula>
    </cfRule>
  </conditionalFormatting>
  <conditionalFormatting sqref="Z26:Z41">
    <cfRule type="cellIs" dxfId="10686" priority="4591" operator="greaterThan">
      <formula>0</formula>
    </cfRule>
    <cfRule type="cellIs" dxfId="10685" priority="4592" operator="lessThan">
      <formula>0</formula>
    </cfRule>
    <cfRule type="cellIs" dxfId="10684" priority="4593" operator="equal">
      <formula>0</formula>
    </cfRule>
  </conditionalFormatting>
  <conditionalFormatting sqref="Z26:Z41">
    <cfRule type="cellIs" dxfId="10683" priority="4588" operator="greaterThan">
      <formula>0</formula>
    </cfRule>
    <cfRule type="cellIs" dxfId="10682" priority="4589" operator="lessThan">
      <formula>0</formula>
    </cfRule>
    <cfRule type="cellIs" dxfId="10681" priority="4590" operator="equal">
      <formula>0</formula>
    </cfRule>
  </conditionalFormatting>
  <conditionalFormatting sqref="Z26:Z41">
    <cfRule type="cellIs" dxfId="10680" priority="4585" operator="greaterThan">
      <formula>0</formula>
    </cfRule>
    <cfRule type="cellIs" dxfId="10679" priority="4586" operator="lessThan">
      <formula>0</formula>
    </cfRule>
    <cfRule type="cellIs" dxfId="10678" priority="4587" operator="equal">
      <formula>0</formula>
    </cfRule>
  </conditionalFormatting>
  <conditionalFormatting sqref="Z26:Z41">
    <cfRule type="cellIs" dxfId="10677" priority="4582" operator="greaterThan">
      <formula>0</formula>
    </cfRule>
    <cfRule type="cellIs" dxfId="10676" priority="4583" operator="lessThan">
      <formula>0</formula>
    </cfRule>
    <cfRule type="cellIs" dxfId="10675" priority="4584" operator="equal">
      <formula>0</formula>
    </cfRule>
  </conditionalFormatting>
  <conditionalFormatting sqref="Z26:Z41">
    <cfRule type="cellIs" dxfId="10674" priority="4579" operator="greaterThan">
      <formula>0</formula>
    </cfRule>
    <cfRule type="cellIs" dxfId="10673" priority="4580" operator="lessThan">
      <formula>0</formula>
    </cfRule>
    <cfRule type="cellIs" dxfId="10672" priority="4581" operator="equal">
      <formula>0</formula>
    </cfRule>
  </conditionalFormatting>
  <conditionalFormatting sqref="M4:M19">
    <cfRule type="cellIs" dxfId="10671" priority="4473" operator="equal">
      <formula>"DNP"</formula>
    </cfRule>
  </conditionalFormatting>
  <conditionalFormatting sqref="E4:E19">
    <cfRule type="cellIs" dxfId="10670" priority="4243" operator="equal">
      <formula>"DNP"</formula>
    </cfRule>
  </conditionalFormatting>
  <conditionalFormatting sqref="M4:M19">
    <cfRule type="cellIs" dxfId="10669" priority="4196" operator="equal">
      <formula>"DNP"</formula>
    </cfRule>
  </conditionalFormatting>
  <conditionalFormatting sqref="Z4:Z19">
    <cfRule type="cellIs" dxfId="10668" priority="4192" operator="greaterThan">
      <formula>0</formula>
    </cfRule>
    <cfRule type="cellIs" dxfId="10667" priority="4193" operator="lessThan">
      <formula>0</formula>
    </cfRule>
    <cfRule type="cellIs" dxfId="10666" priority="4194" operator="equal">
      <formula>0</formula>
    </cfRule>
  </conditionalFormatting>
  <conditionalFormatting sqref="Z4:Z19">
    <cfRule type="cellIs" dxfId="10665" priority="4189" operator="greaterThan">
      <formula>0</formula>
    </cfRule>
    <cfRule type="cellIs" dxfId="10664" priority="4190" operator="lessThan">
      <formula>0</formula>
    </cfRule>
    <cfRule type="cellIs" dxfId="10663" priority="4191" operator="equal">
      <formula>0</formula>
    </cfRule>
  </conditionalFormatting>
  <conditionalFormatting sqref="Z4:Z19">
    <cfRule type="cellIs" dxfId="10662" priority="4186" operator="greaterThan">
      <formula>0</formula>
    </cfRule>
    <cfRule type="cellIs" dxfId="10661" priority="4187" operator="lessThan">
      <formula>0</formula>
    </cfRule>
    <cfRule type="cellIs" dxfId="10660" priority="4188" operator="equal">
      <formula>0</formula>
    </cfRule>
  </conditionalFormatting>
  <conditionalFormatting sqref="Z4:Z19">
    <cfRule type="cellIs" dxfId="10659" priority="4183" operator="greaterThan">
      <formula>0</formula>
    </cfRule>
    <cfRule type="cellIs" dxfId="10658" priority="4184" operator="lessThan">
      <formula>0</formula>
    </cfRule>
    <cfRule type="cellIs" dxfId="10657" priority="4185" operator="equal">
      <formula>0</formula>
    </cfRule>
  </conditionalFormatting>
  <conditionalFormatting sqref="Z4:Z19">
    <cfRule type="cellIs" dxfId="10656" priority="4180" operator="greaterThan">
      <formula>0</formula>
    </cfRule>
    <cfRule type="cellIs" dxfId="10655" priority="4181" operator="lessThan">
      <formula>0</formula>
    </cfRule>
    <cfRule type="cellIs" dxfId="10654" priority="4182" operator="equal">
      <formula>0</formula>
    </cfRule>
  </conditionalFormatting>
  <conditionalFormatting sqref="Z4:Z19">
    <cfRule type="cellIs" dxfId="10653" priority="4177" operator="greaterThan">
      <formula>0</formula>
    </cfRule>
    <cfRule type="cellIs" dxfId="10652" priority="4178" operator="lessThan">
      <formula>0</formula>
    </cfRule>
    <cfRule type="cellIs" dxfId="10651" priority="4179" operator="equal">
      <formula>0</formula>
    </cfRule>
  </conditionalFormatting>
  <conditionalFormatting sqref="Z4:Z19">
    <cfRule type="cellIs" dxfId="10650" priority="4174" operator="greaterThan">
      <formula>0</formula>
    </cfRule>
    <cfRule type="cellIs" dxfId="10649" priority="4175" operator="lessThan">
      <formula>0</formula>
    </cfRule>
    <cfRule type="cellIs" dxfId="10648" priority="4176" operator="equal">
      <formula>0</formula>
    </cfRule>
  </conditionalFormatting>
  <conditionalFormatting sqref="Z4:Z19">
    <cfRule type="cellIs" dxfId="10647" priority="4171" operator="greaterThan">
      <formula>0</formula>
    </cfRule>
    <cfRule type="cellIs" dxfId="10646" priority="4172" operator="lessThan">
      <formula>0</formula>
    </cfRule>
    <cfRule type="cellIs" dxfId="10645" priority="4173" operator="equal">
      <formula>0</formula>
    </cfRule>
  </conditionalFormatting>
  <conditionalFormatting sqref="Z4:Z19">
    <cfRule type="cellIs" dxfId="10644" priority="4168" operator="greaterThan">
      <formula>0</formula>
    </cfRule>
    <cfRule type="cellIs" dxfId="10643" priority="4169" operator="lessThan">
      <formula>0</formula>
    </cfRule>
    <cfRule type="cellIs" dxfId="10642" priority="4170" operator="equal">
      <formula>0</formula>
    </cfRule>
  </conditionalFormatting>
  <conditionalFormatting sqref="Z4:Z19">
    <cfRule type="cellIs" dxfId="10641" priority="4165" operator="greaterThan">
      <formula>0</formula>
    </cfRule>
    <cfRule type="cellIs" dxfId="10640" priority="4166" operator="lessThan">
      <formula>0</formula>
    </cfRule>
    <cfRule type="cellIs" dxfId="10639" priority="4167" operator="equal">
      <formula>0</formula>
    </cfRule>
  </conditionalFormatting>
  <conditionalFormatting sqref="Z4:Z19">
    <cfRule type="cellIs" dxfId="10638" priority="4162" operator="greaterThan">
      <formula>0</formula>
    </cfRule>
    <cfRule type="cellIs" dxfId="10637" priority="4163" operator="lessThan">
      <formula>0</formula>
    </cfRule>
    <cfRule type="cellIs" dxfId="10636" priority="4164" operator="equal">
      <formula>0</formula>
    </cfRule>
  </conditionalFormatting>
  <conditionalFormatting sqref="Z4:Z19">
    <cfRule type="cellIs" dxfId="10635" priority="4159" operator="greaterThan">
      <formula>0</formula>
    </cfRule>
    <cfRule type="cellIs" dxfId="10634" priority="4160" operator="lessThan">
      <formula>0</formula>
    </cfRule>
    <cfRule type="cellIs" dxfId="10633" priority="4161" operator="equal">
      <formula>0</formula>
    </cfRule>
  </conditionalFormatting>
  <conditionalFormatting sqref="Z4:Z19">
    <cfRule type="cellIs" dxfId="10632" priority="4156" operator="greaterThan">
      <formula>0</formula>
    </cfRule>
    <cfRule type="cellIs" dxfId="10631" priority="4157" operator="lessThan">
      <formula>0</formula>
    </cfRule>
    <cfRule type="cellIs" dxfId="10630" priority="4158" operator="equal">
      <formula>0</formula>
    </cfRule>
  </conditionalFormatting>
  <conditionalFormatting sqref="Z4:Z19">
    <cfRule type="cellIs" dxfId="10629" priority="4153" operator="greaterThan">
      <formula>0</formula>
    </cfRule>
    <cfRule type="cellIs" dxfId="10628" priority="4154" operator="lessThan">
      <formula>0</formula>
    </cfRule>
    <cfRule type="cellIs" dxfId="10627" priority="4155" operator="equal">
      <formula>0</formula>
    </cfRule>
  </conditionalFormatting>
  <conditionalFormatting sqref="Z4:Z19">
    <cfRule type="cellIs" dxfId="10626" priority="4150" operator="greaterThan">
      <formula>0</formula>
    </cfRule>
    <cfRule type="cellIs" dxfId="10625" priority="4151" operator="lessThan">
      <formula>0</formula>
    </cfRule>
    <cfRule type="cellIs" dxfId="10624" priority="4152" operator="equal">
      <formula>0</formula>
    </cfRule>
  </conditionalFormatting>
  <conditionalFormatting sqref="Z4:Z19">
    <cfRule type="cellIs" dxfId="10623" priority="4147" operator="greaterThan">
      <formula>0</formula>
    </cfRule>
    <cfRule type="cellIs" dxfId="10622" priority="4148" operator="lessThan">
      <formula>0</formula>
    </cfRule>
    <cfRule type="cellIs" dxfId="10621" priority="4149" operator="equal">
      <formula>0</formula>
    </cfRule>
  </conditionalFormatting>
  <conditionalFormatting sqref="U4:U19">
    <cfRule type="cellIs" dxfId="10620" priority="4146" operator="equal">
      <formula>"DNP"</formula>
    </cfRule>
  </conditionalFormatting>
  <conditionalFormatting sqref="AC4:AC19">
    <cfRule type="cellIs" dxfId="10619" priority="3898" operator="equal">
      <formula>"DNP"</formula>
    </cfRule>
  </conditionalFormatting>
  <conditionalFormatting sqref="Z4:Z19">
    <cfRule type="cellIs" dxfId="10618" priority="3894" operator="greaterThan">
      <formula>0</formula>
    </cfRule>
    <cfRule type="cellIs" dxfId="10617" priority="3895" operator="lessThan">
      <formula>0</formula>
    </cfRule>
    <cfRule type="cellIs" dxfId="10616" priority="3896" operator="equal">
      <formula>0</formula>
    </cfRule>
  </conditionalFormatting>
  <conditionalFormatting sqref="Z4:Z19">
    <cfRule type="cellIs" dxfId="10615" priority="3891" operator="greaterThan">
      <formula>0</formula>
    </cfRule>
    <cfRule type="cellIs" dxfId="10614" priority="3892" operator="lessThan">
      <formula>0</formula>
    </cfRule>
    <cfRule type="cellIs" dxfId="10613" priority="3893" operator="equal">
      <formula>0</formula>
    </cfRule>
  </conditionalFormatting>
  <conditionalFormatting sqref="Z4:Z19">
    <cfRule type="cellIs" dxfId="10612" priority="3888" operator="greaterThan">
      <formula>0</formula>
    </cfRule>
    <cfRule type="cellIs" dxfId="10611" priority="3889" operator="lessThan">
      <formula>0</formula>
    </cfRule>
    <cfRule type="cellIs" dxfId="10610" priority="3890" operator="equal">
      <formula>0</formula>
    </cfRule>
  </conditionalFormatting>
  <conditionalFormatting sqref="Z4:Z19">
    <cfRule type="cellIs" dxfId="10609" priority="3885" operator="greaterThan">
      <formula>0</formula>
    </cfRule>
    <cfRule type="cellIs" dxfId="10608" priority="3886" operator="lessThan">
      <formula>0</formula>
    </cfRule>
    <cfRule type="cellIs" dxfId="10607" priority="3887" operator="equal">
      <formula>0</formula>
    </cfRule>
  </conditionalFormatting>
  <conditionalFormatting sqref="Z4:Z19">
    <cfRule type="cellIs" dxfId="10606" priority="3882" operator="greaterThan">
      <formula>0</formula>
    </cfRule>
    <cfRule type="cellIs" dxfId="10605" priority="3883" operator="lessThan">
      <formula>0</formula>
    </cfRule>
    <cfRule type="cellIs" dxfId="10604" priority="3884" operator="equal">
      <formula>0</formula>
    </cfRule>
  </conditionalFormatting>
  <conditionalFormatting sqref="Z4:Z19">
    <cfRule type="cellIs" dxfId="10603" priority="3879" operator="greaterThan">
      <formula>0</formula>
    </cfRule>
    <cfRule type="cellIs" dxfId="10602" priority="3880" operator="lessThan">
      <formula>0</formula>
    </cfRule>
    <cfRule type="cellIs" dxfId="10601" priority="3881" operator="equal">
      <formula>0</formula>
    </cfRule>
  </conditionalFormatting>
  <conditionalFormatting sqref="Z4:Z19">
    <cfRule type="cellIs" dxfId="10600" priority="3876" operator="greaterThan">
      <formula>0</formula>
    </cfRule>
    <cfRule type="cellIs" dxfId="10599" priority="3877" operator="lessThan">
      <formula>0</formula>
    </cfRule>
    <cfRule type="cellIs" dxfId="10598" priority="3878" operator="equal">
      <formula>0</formula>
    </cfRule>
  </conditionalFormatting>
  <conditionalFormatting sqref="Z4:Z19">
    <cfRule type="cellIs" dxfId="10597" priority="3873" operator="greaterThan">
      <formula>0</formula>
    </cfRule>
    <cfRule type="cellIs" dxfId="10596" priority="3874" operator="lessThan">
      <formula>0</formula>
    </cfRule>
    <cfRule type="cellIs" dxfId="10595" priority="3875" operator="equal">
      <formula>0</formula>
    </cfRule>
  </conditionalFormatting>
  <conditionalFormatting sqref="Z4:Z19">
    <cfRule type="cellIs" dxfId="10594" priority="3870" operator="greaterThan">
      <formula>0</formula>
    </cfRule>
    <cfRule type="cellIs" dxfId="10593" priority="3871" operator="lessThan">
      <formula>0</formula>
    </cfRule>
    <cfRule type="cellIs" dxfId="10592" priority="3872" operator="equal">
      <formula>0</formula>
    </cfRule>
  </conditionalFormatting>
  <conditionalFormatting sqref="Z4:Z19">
    <cfRule type="cellIs" dxfId="10591" priority="3867" operator="greaterThan">
      <formula>0</formula>
    </cfRule>
    <cfRule type="cellIs" dxfId="10590" priority="3868" operator="lessThan">
      <formula>0</formula>
    </cfRule>
    <cfRule type="cellIs" dxfId="10589" priority="3869" operator="equal">
      <formula>0</formula>
    </cfRule>
  </conditionalFormatting>
  <conditionalFormatting sqref="Z4:Z19">
    <cfRule type="cellIs" dxfId="10588" priority="3864" operator="greaterThan">
      <formula>0</formula>
    </cfRule>
    <cfRule type="cellIs" dxfId="10587" priority="3865" operator="lessThan">
      <formula>0</formula>
    </cfRule>
    <cfRule type="cellIs" dxfId="10586" priority="3866" operator="equal">
      <formula>0</formula>
    </cfRule>
  </conditionalFormatting>
  <conditionalFormatting sqref="Z4:Z19">
    <cfRule type="cellIs" dxfId="10585" priority="3861" operator="greaterThan">
      <formula>0</formula>
    </cfRule>
    <cfRule type="cellIs" dxfId="10584" priority="3862" operator="lessThan">
      <formula>0</formula>
    </cfRule>
    <cfRule type="cellIs" dxfId="10583" priority="3863" operator="equal">
      <formula>0</formula>
    </cfRule>
  </conditionalFormatting>
  <conditionalFormatting sqref="Z4:Z19">
    <cfRule type="cellIs" dxfId="10582" priority="3858" operator="greaterThan">
      <formula>0</formula>
    </cfRule>
    <cfRule type="cellIs" dxfId="10581" priority="3859" operator="lessThan">
      <formula>0</formula>
    </cfRule>
    <cfRule type="cellIs" dxfId="10580" priority="3860" operator="equal">
      <formula>0</formula>
    </cfRule>
  </conditionalFormatting>
  <conditionalFormatting sqref="Z4:Z19">
    <cfRule type="cellIs" dxfId="10579" priority="3855" operator="greaterThan">
      <formula>0</formula>
    </cfRule>
    <cfRule type="cellIs" dxfId="10578" priority="3856" operator="lessThan">
      <formula>0</formula>
    </cfRule>
    <cfRule type="cellIs" dxfId="10577" priority="3857" operator="equal">
      <formula>0</formula>
    </cfRule>
  </conditionalFormatting>
  <conditionalFormatting sqref="Z4:Z19">
    <cfRule type="cellIs" dxfId="10576" priority="3852" operator="greaterThan">
      <formula>0</formula>
    </cfRule>
    <cfRule type="cellIs" dxfId="10575" priority="3853" operator="lessThan">
      <formula>0</formula>
    </cfRule>
    <cfRule type="cellIs" dxfId="10574" priority="3854" operator="equal">
      <formula>0</formula>
    </cfRule>
  </conditionalFormatting>
  <conditionalFormatting sqref="Z4:Z19">
    <cfRule type="cellIs" dxfId="10573" priority="3849" operator="greaterThan">
      <formula>0</formula>
    </cfRule>
    <cfRule type="cellIs" dxfId="10572" priority="3850" operator="lessThan">
      <formula>0</formula>
    </cfRule>
    <cfRule type="cellIs" dxfId="10571" priority="3851" operator="equal">
      <formula>0</formula>
    </cfRule>
  </conditionalFormatting>
  <conditionalFormatting sqref="U4:U19">
    <cfRule type="cellIs" dxfId="10570" priority="3848" operator="equal">
      <formula>"DNP"</formula>
    </cfRule>
  </conditionalFormatting>
  <conditionalFormatting sqref="AC4:AC19">
    <cfRule type="cellIs" dxfId="10569" priority="3795" operator="equal">
      <formula>"DNP"</formula>
    </cfRule>
  </conditionalFormatting>
  <conditionalFormatting sqref="E26:E41">
    <cfRule type="cellIs" dxfId="10568" priority="3739" operator="equal">
      <formula>"DNP"</formula>
    </cfRule>
  </conditionalFormatting>
  <conditionalFormatting sqref="M26:M41">
    <cfRule type="cellIs" dxfId="10567" priority="3680" operator="equal">
      <formula>"DNP"</formula>
    </cfRule>
  </conditionalFormatting>
  <conditionalFormatting sqref="Z26:Z41">
    <cfRule type="cellIs" dxfId="10566" priority="3676" operator="greaterThan">
      <formula>0</formula>
    </cfRule>
    <cfRule type="cellIs" dxfId="10565" priority="3677" operator="lessThan">
      <formula>0</formula>
    </cfRule>
    <cfRule type="cellIs" dxfId="10564" priority="3678" operator="equal">
      <formula>0</formula>
    </cfRule>
  </conditionalFormatting>
  <conditionalFormatting sqref="Z26:Z41">
    <cfRule type="cellIs" dxfId="10563" priority="3673" operator="greaterThan">
      <formula>0</formula>
    </cfRule>
    <cfRule type="cellIs" dxfId="10562" priority="3674" operator="lessThan">
      <formula>0</formula>
    </cfRule>
    <cfRule type="cellIs" dxfId="10561" priority="3675" operator="equal">
      <formula>0</formula>
    </cfRule>
  </conditionalFormatting>
  <conditionalFormatting sqref="Z26:Z41">
    <cfRule type="cellIs" dxfId="10560" priority="3670" operator="greaterThan">
      <formula>0</formula>
    </cfRule>
    <cfRule type="cellIs" dxfId="10559" priority="3671" operator="lessThan">
      <formula>0</formula>
    </cfRule>
    <cfRule type="cellIs" dxfId="10558" priority="3672" operator="equal">
      <formula>0</formula>
    </cfRule>
  </conditionalFormatting>
  <conditionalFormatting sqref="Z26:Z41">
    <cfRule type="cellIs" dxfId="10557" priority="3667" operator="greaterThan">
      <formula>0</formula>
    </cfRule>
    <cfRule type="cellIs" dxfId="10556" priority="3668" operator="lessThan">
      <formula>0</formula>
    </cfRule>
    <cfRule type="cellIs" dxfId="10555" priority="3669" operator="equal">
      <formula>0</formula>
    </cfRule>
  </conditionalFormatting>
  <conditionalFormatting sqref="Z26:Z41">
    <cfRule type="cellIs" dxfId="10554" priority="3664" operator="greaterThan">
      <formula>0</formula>
    </cfRule>
    <cfRule type="cellIs" dxfId="10553" priority="3665" operator="lessThan">
      <formula>0</formula>
    </cfRule>
    <cfRule type="cellIs" dxfId="10552" priority="3666" operator="equal">
      <formula>0</formula>
    </cfRule>
  </conditionalFormatting>
  <conditionalFormatting sqref="Z26:Z41">
    <cfRule type="cellIs" dxfId="10551" priority="3661" operator="greaterThan">
      <formula>0</formula>
    </cfRule>
    <cfRule type="cellIs" dxfId="10550" priority="3662" operator="lessThan">
      <formula>0</formula>
    </cfRule>
    <cfRule type="cellIs" dxfId="10549" priority="3663" operator="equal">
      <formula>0</formula>
    </cfRule>
  </conditionalFormatting>
  <conditionalFormatting sqref="Z26:Z41">
    <cfRule type="cellIs" dxfId="10548" priority="3658" operator="greaterThan">
      <formula>0</formula>
    </cfRule>
    <cfRule type="cellIs" dxfId="10547" priority="3659" operator="lessThan">
      <formula>0</formula>
    </cfRule>
    <cfRule type="cellIs" dxfId="10546" priority="3660" operator="equal">
      <formula>0</formula>
    </cfRule>
  </conditionalFormatting>
  <conditionalFormatting sqref="Z26:Z41">
    <cfRule type="cellIs" dxfId="10545" priority="3655" operator="greaterThan">
      <formula>0</formula>
    </cfRule>
    <cfRule type="cellIs" dxfId="10544" priority="3656" operator="lessThan">
      <formula>0</formula>
    </cfRule>
    <cfRule type="cellIs" dxfId="10543" priority="3657" operator="equal">
      <formula>0</formula>
    </cfRule>
  </conditionalFormatting>
  <conditionalFormatting sqref="Z26:Z41">
    <cfRule type="cellIs" dxfId="10542" priority="3652" operator="greaterThan">
      <formula>0</formula>
    </cfRule>
    <cfRule type="cellIs" dxfId="10541" priority="3653" operator="lessThan">
      <formula>0</formula>
    </cfRule>
    <cfRule type="cellIs" dxfId="10540" priority="3654" operator="equal">
      <formula>0</formula>
    </cfRule>
  </conditionalFormatting>
  <conditionalFormatting sqref="Z26:Z41">
    <cfRule type="cellIs" dxfId="10539" priority="3649" operator="greaterThan">
      <formula>0</formula>
    </cfRule>
    <cfRule type="cellIs" dxfId="10538" priority="3650" operator="lessThan">
      <formula>0</formula>
    </cfRule>
    <cfRule type="cellIs" dxfId="10537" priority="3651" operator="equal">
      <formula>0</formula>
    </cfRule>
  </conditionalFormatting>
  <conditionalFormatting sqref="Z26:Z41">
    <cfRule type="cellIs" dxfId="10536" priority="3646" operator="greaterThan">
      <formula>0</formula>
    </cfRule>
    <cfRule type="cellIs" dxfId="10535" priority="3647" operator="lessThan">
      <formula>0</formula>
    </cfRule>
    <cfRule type="cellIs" dxfId="10534" priority="3648" operator="equal">
      <formula>0</formula>
    </cfRule>
  </conditionalFormatting>
  <conditionalFormatting sqref="Z26:Z41">
    <cfRule type="cellIs" dxfId="10533" priority="3643" operator="greaterThan">
      <formula>0</formula>
    </cfRule>
    <cfRule type="cellIs" dxfId="10532" priority="3644" operator="lessThan">
      <formula>0</formula>
    </cfRule>
    <cfRule type="cellIs" dxfId="10531" priority="3645" operator="equal">
      <formula>0</formula>
    </cfRule>
  </conditionalFormatting>
  <conditionalFormatting sqref="Z26:Z41">
    <cfRule type="cellIs" dxfId="10530" priority="3640" operator="greaterThan">
      <formula>0</formula>
    </cfRule>
    <cfRule type="cellIs" dxfId="10529" priority="3641" operator="lessThan">
      <formula>0</formula>
    </cfRule>
    <cfRule type="cellIs" dxfId="10528" priority="3642" operator="equal">
      <formula>0</formula>
    </cfRule>
  </conditionalFormatting>
  <conditionalFormatting sqref="Z26:Z41">
    <cfRule type="cellIs" dxfId="10527" priority="3637" operator="greaterThan">
      <formula>0</formula>
    </cfRule>
    <cfRule type="cellIs" dxfId="10526" priority="3638" operator="lessThan">
      <formula>0</formula>
    </cfRule>
    <cfRule type="cellIs" dxfId="10525" priority="3639" operator="equal">
      <formula>0</formula>
    </cfRule>
  </conditionalFormatting>
  <conditionalFormatting sqref="Z26:Z41">
    <cfRule type="cellIs" dxfId="10524" priority="3634" operator="greaterThan">
      <formula>0</formula>
    </cfRule>
    <cfRule type="cellIs" dxfId="10523" priority="3635" operator="lessThan">
      <formula>0</formula>
    </cfRule>
    <cfRule type="cellIs" dxfId="10522" priority="3636" operator="equal">
      <formula>0</formula>
    </cfRule>
  </conditionalFormatting>
  <conditionalFormatting sqref="Z26:Z41">
    <cfRule type="cellIs" dxfId="10521" priority="3631" operator="greaterThan">
      <formula>0</formula>
    </cfRule>
    <cfRule type="cellIs" dxfId="10520" priority="3632" operator="lessThan">
      <formula>0</formula>
    </cfRule>
    <cfRule type="cellIs" dxfId="10519" priority="3633" operator="equal">
      <formula>0</formula>
    </cfRule>
  </conditionalFormatting>
  <conditionalFormatting sqref="Z26:Z41">
    <cfRule type="cellIs" dxfId="10518" priority="3628" operator="greaterThan">
      <formula>0</formula>
    </cfRule>
    <cfRule type="cellIs" dxfId="10517" priority="3629" operator="lessThan">
      <formula>0</formula>
    </cfRule>
    <cfRule type="cellIs" dxfId="10516" priority="3630" operator="equal">
      <formula>0</formula>
    </cfRule>
  </conditionalFormatting>
  <conditionalFormatting sqref="Z26:Z41">
    <cfRule type="cellIs" dxfId="10515" priority="3625" operator="greaterThan">
      <formula>0</formula>
    </cfRule>
    <cfRule type="cellIs" dxfId="10514" priority="3626" operator="lessThan">
      <formula>0</formula>
    </cfRule>
    <cfRule type="cellIs" dxfId="10513" priority="3627" operator="equal">
      <formula>0</formula>
    </cfRule>
  </conditionalFormatting>
  <conditionalFormatting sqref="Z26:Z41">
    <cfRule type="cellIs" dxfId="10512" priority="3622" operator="greaterThan">
      <formula>0</formula>
    </cfRule>
    <cfRule type="cellIs" dxfId="10511" priority="3623" operator="lessThan">
      <formula>0</formula>
    </cfRule>
    <cfRule type="cellIs" dxfId="10510" priority="3624" operator="equal">
      <formula>0</formula>
    </cfRule>
  </conditionalFormatting>
  <conditionalFormatting sqref="Z26:Z41">
    <cfRule type="cellIs" dxfId="10509" priority="3619" operator="greaterThan">
      <formula>0</formula>
    </cfRule>
    <cfRule type="cellIs" dxfId="10508" priority="3620" operator="lessThan">
      <formula>0</formula>
    </cfRule>
    <cfRule type="cellIs" dxfId="10507" priority="3621" operator="equal">
      <formula>0</formula>
    </cfRule>
  </conditionalFormatting>
  <conditionalFormatting sqref="U26:U41">
    <cfRule type="cellIs" dxfId="10506" priority="3618" operator="equal">
      <formula>"DNP"</formula>
    </cfRule>
  </conditionalFormatting>
  <conditionalFormatting sqref="AC26:AC41">
    <cfRule type="cellIs" dxfId="10505" priority="3553" operator="equal">
      <formula>"DNP"</formula>
    </cfRule>
  </conditionalFormatting>
  <conditionalFormatting sqref="H4:H19">
    <cfRule type="containsText" dxfId="10504" priority="3551" operator="containsText" text="Y">
      <formula>NOT(ISERROR(SEARCH("Y",H4)))</formula>
    </cfRule>
  </conditionalFormatting>
  <conditionalFormatting sqref="P4:P19">
    <cfRule type="containsText" dxfId="10503" priority="3550" operator="containsText" text="Y">
      <formula>NOT(ISERROR(SEARCH("Y",P4)))</formula>
    </cfRule>
  </conditionalFormatting>
  <conditionalFormatting sqref="X4:X19">
    <cfRule type="containsText" dxfId="10502" priority="3549" operator="containsText" text="Y">
      <formula>NOT(ISERROR(SEARCH("Y",X4)))</formula>
    </cfRule>
  </conditionalFormatting>
  <conditionalFormatting sqref="AF4:AF19">
    <cfRule type="containsText" dxfId="10501" priority="3548" operator="containsText" text="Y">
      <formula>NOT(ISERROR(SEARCH("Y",AF4)))</formula>
    </cfRule>
  </conditionalFormatting>
  <conditionalFormatting sqref="H26:H41">
    <cfRule type="containsText" dxfId="10500" priority="3547" operator="containsText" text="Y">
      <formula>NOT(ISERROR(SEARCH("Y",H26)))</formula>
    </cfRule>
  </conditionalFormatting>
  <conditionalFormatting sqref="P26:P41">
    <cfRule type="containsText" dxfId="10499" priority="3546" operator="containsText" text="Y">
      <formula>NOT(ISERROR(SEARCH("Y",P26)))</formula>
    </cfRule>
  </conditionalFormatting>
  <conditionalFormatting sqref="X26:X41">
    <cfRule type="containsText" dxfId="10498" priority="3545" operator="containsText" text="Y">
      <formula>NOT(ISERROR(SEARCH("Y",X26)))</formula>
    </cfRule>
  </conditionalFormatting>
  <conditionalFormatting sqref="AF26:AF41">
    <cfRule type="containsText" dxfId="10497" priority="3544" operator="containsText" text="Y">
      <formula>NOT(ISERROR(SEARCH("Y",AF26)))</formula>
    </cfRule>
  </conditionalFormatting>
  <conditionalFormatting sqref="Z4:Z19">
    <cfRule type="cellIs" dxfId="10496" priority="3541" operator="greaterThan">
      <formula>0</formula>
    </cfRule>
    <cfRule type="cellIs" dxfId="10495" priority="3542" operator="lessThan">
      <formula>0</formula>
    </cfRule>
    <cfRule type="cellIs" dxfId="10494" priority="3543" operator="equal">
      <formula>0</formula>
    </cfRule>
  </conditionalFormatting>
  <conditionalFormatting sqref="Z26:Z41">
    <cfRule type="cellIs" dxfId="10493" priority="3538" operator="greaterThan">
      <formula>0</formula>
    </cfRule>
    <cfRule type="cellIs" dxfId="10492" priority="3539" operator="lessThan">
      <formula>0</formula>
    </cfRule>
    <cfRule type="cellIs" dxfId="10491" priority="3540" operator="equal">
      <formula>0</formula>
    </cfRule>
  </conditionalFormatting>
  <conditionalFormatting sqref="Z4:Z19">
    <cfRule type="cellIs" dxfId="10490" priority="3535" operator="greaterThan">
      <formula>0</formula>
    </cfRule>
    <cfRule type="cellIs" dxfId="10489" priority="3536" operator="lessThan">
      <formula>0</formula>
    </cfRule>
    <cfRule type="cellIs" dxfId="10488" priority="3537" operator="equal">
      <formula>0</formula>
    </cfRule>
  </conditionalFormatting>
  <conditionalFormatting sqref="Z26:Z41">
    <cfRule type="cellIs" dxfId="10487" priority="3532" operator="greaterThan">
      <formula>0</formula>
    </cfRule>
    <cfRule type="cellIs" dxfId="10486" priority="3533" operator="lessThan">
      <formula>0</formula>
    </cfRule>
    <cfRule type="cellIs" dxfId="10485" priority="3534" operator="equal">
      <formula>0</formula>
    </cfRule>
  </conditionalFormatting>
  <conditionalFormatting sqref="Z4:Z19">
    <cfRule type="cellIs" dxfId="10484" priority="3529" operator="greaterThan">
      <formula>0</formula>
    </cfRule>
    <cfRule type="cellIs" dxfId="10483" priority="3530" operator="lessThan">
      <formula>0</formula>
    </cfRule>
    <cfRule type="cellIs" dxfId="10482" priority="3531" operator="equal">
      <formula>0</formula>
    </cfRule>
  </conditionalFormatting>
  <conditionalFormatting sqref="Z4:Z19">
    <cfRule type="cellIs" dxfId="10481" priority="3526" operator="greaterThan">
      <formula>0</formula>
    </cfRule>
    <cfRule type="cellIs" dxfId="10480" priority="3527" operator="lessThan">
      <formula>0</formula>
    </cfRule>
    <cfRule type="cellIs" dxfId="10479" priority="3528" operator="equal">
      <formula>0</formula>
    </cfRule>
  </conditionalFormatting>
  <conditionalFormatting sqref="Z4:Z19">
    <cfRule type="cellIs" dxfId="10478" priority="3523" operator="greaterThan">
      <formula>0</formula>
    </cfRule>
    <cfRule type="cellIs" dxfId="10477" priority="3524" operator="lessThan">
      <formula>0</formula>
    </cfRule>
    <cfRule type="cellIs" dxfId="10476" priority="3525" operator="equal">
      <formula>0</formula>
    </cfRule>
  </conditionalFormatting>
  <conditionalFormatting sqref="Z4:Z19">
    <cfRule type="cellIs" dxfId="10475" priority="3520" operator="greaterThan">
      <formula>0</formula>
    </cfRule>
    <cfRule type="cellIs" dxfId="10474" priority="3521" operator="lessThan">
      <formula>0</formula>
    </cfRule>
    <cfRule type="cellIs" dxfId="10473" priority="3522" operator="equal">
      <formula>0</formula>
    </cfRule>
  </conditionalFormatting>
  <conditionalFormatting sqref="Z4:Z19">
    <cfRule type="cellIs" dxfId="10472" priority="3517" operator="greaterThan">
      <formula>0</formula>
    </cfRule>
    <cfRule type="cellIs" dxfId="10471" priority="3518" operator="lessThan">
      <formula>0</formula>
    </cfRule>
    <cfRule type="cellIs" dxfId="10470" priority="3519" operator="equal">
      <formula>0</formula>
    </cfRule>
  </conditionalFormatting>
  <conditionalFormatting sqref="Z4:Z19">
    <cfRule type="cellIs" dxfId="10469" priority="3514" operator="greaterThan">
      <formula>0</formula>
    </cfRule>
    <cfRule type="cellIs" dxfId="10468" priority="3515" operator="lessThan">
      <formula>0</formula>
    </cfRule>
    <cfRule type="cellIs" dxfId="10467" priority="3516" operator="equal">
      <formula>0</formula>
    </cfRule>
  </conditionalFormatting>
  <conditionalFormatting sqref="Z4:Z19">
    <cfRule type="cellIs" dxfId="10466" priority="3511" operator="greaterThan">
      <formula>0</formula>
    </cfRule>
    <cfRule type="cellIs" dxfId="10465" priority="3512" operator="lessThan">
      <formula>0</formula>
    </cfRule>
    <cfRule type="cellIs" dxfId="10464" priority="3513" operator="equal">
      <formula>0</formula>
    </cfRule>
  </conditionalFormatting>
  <conditionalFormatting sqref="Z4:Z19">
    <cfRule type="cellIs" dxfId="10463" priority="3508" operator="greaterThan">
      <formula>0</formula>
    </cfRule>
    <cfRule type="cellIs" dxfId="10462" priority="3509" operator="lessThan">
      <formula>0</formula>
    </cfRule>
    <cfRule type="cellIs" dxfId="10461" priority="3510" operator="equal">
      <formula>0</formula>
    </cfRule>
  </conditionalFormatting>
  <conditionalFormatting sqref="Z4:Z19">
    <cfRule type="cellIs" dxfId="10460" priority="3505" operator="greaterThan">
      <formula>0</formula>
    </cfRule>
    <cfRule type="cellIs" dxfId="10459" priority="3506" operator="lessThan">
      <formula>0</formula>
    </cfRule>
    <cfRule type="cellIs" dxfId="10458" priority="3507" operator="equal">
      <formula>0</formula>
    </cfRule>
  </conditionalFormatting>
  <conditionalFormatting sqref="Z4:Z19">
    <cfRule type="cellIs" dxfId="10457" priority="3502" operator="greaterThan">
      <formula>0</formula>
    </cfRule>
    <cfRule type="cellIs" dxfId="10456" priority="3503" operator="lessThan">
      <formula>0</formula>
    </cfRule>
    <cfRule type="cellIs" dxfId="10455" priority="3504" operator="equal">
      <formula>0</formula>
    </cfRule>
  </conditionalFormatting>
  <conditionalFormatting sqref="Z4:Z19">
    <cfRule type="cellIs" dxfId="10454" priority="3499" operator="greaterThan">
      <formula>0</formula>
    </cfRule>
    <cfRule type="cellIs" dxfId="10453" priority="3500" operator="lessThan">
      <formula>0</formula>
    </cfRule>
    <cfRule type="cellIs" dxfId="10452" priority="3501" operator="equal">
      <formula>0</formula>
    </cfRule>
  </conditionalFormatting>
  <conditionalFormatting sqref="Z4:Z19">
    <cfRule type="cellIs" dxfId="10451" priority="3496" operator="greaterThan">
      <formula>0</formula>
    </cfRule>
    <cfRule type="cellIs" dxfId="10450" priority="3497" operator="lessThan">
      <formula>0</formula>
    </cfRule>
    <cfRule type="cellIs" dxfId="10449" priority="3498" operator="equal">
      <formula>0</formula>
    </cfRule>
  </conditionalFormatting>
  <conditionalFormatting sqref="Z4:Z19">
    <cfRule type="cellIs" dxfId="10448" priority="3493" operator="greaterThan">
      <formula>0</formula>
    </cfRule>
    <cfRule type="cellIs" dxfId="10447" priority="3494" operator="lessThan">
      <formula>0</formula>
    </cfRule>
    <cfRule type="cellIs" dxfId="10446" priority="3495" operator="equal">
      <formula>0</formula>
    </cfRule>
  </conditionalFormatting>
  <conditionalFormatting sqref="Z4:Z19">
    <cfRule type="cellIs" dxfId="10445" priority="3490" operator="greaterThan">
      <formula>0</formula>
    </cfRule>
    <cfRule type="cellIs" dxfId="10444" priority="3491" operator="lessThan">
      <formula>0</formula>
    </cfRule>
    <cfRule type="cellIs" dxfId="10443" priority="3492" operator="equal">
      <formula>0</formula>
    </cfRule>
  </conditionalFormatting>
  <conditionalFormatting sqref="Z4:Z19">
    <cfRule type="cellIs" dxfId="10442" priority="3487" operator="greaterThan">
      <formula>0</formula>
    </cfRule>
    <cfRule type="cellIs" dxfId="10441" priority="3488" operator="lessThan">
      <formula>0</formula>
    </cfRule>
    <cfRule type="cellIs" dxfId="10440" priority="3489" operator="equal">
      <formula>0</formula>
    </cfRule>
  </conditionalFormatting>
  <conditionalFormatting sqref="Z4:Z19">
    <cfRule type="cellIs" dxfId="10439" priority="3484" operator="greaterThan">
      <formula>0</formula>
    </cfRule>
    <cfRule type="cellIs" dxfId="10438" priority="3485" operator="lessThan">
      <formula>0</formula>
    </cfRule>
    <cfRule type="cellIs" dxfId="10437" priority="3486" operator="equal">
      <formula>0</formula>
    </cfRule>
  </conditionalFormatting>
  <conditionalFormatting sqref="Z26:Z41">
    <cfRule type="cellIs" dxfId="10436" priority="3481" operator="greaterThan">
      <formula>0</formula>
    </cfRule>
    <cfRule type="cellIs" dxfId="10435" priority="3482" operator="lessThan">
      <formula>0</formula>
    </cfRule>
    <cfRule type="cellIs" dxfId="10434" priority="3483" operator="equal">
      <formula>0</formula>
    </cfRule>
  </conditionalFormatting>
  <conditionalFormatting sqref="Z26:Z41">
    <cfRule type="cellIs" dxfId="10433" priority="3478" operator="greaterThan">
      <formula>0</formula>
    </cfRule>
    <cfRule type="cellIs" dxfId="10432" priority="3479" operator="lessThan">
      <formula>0</formula>
    </cfRule>
    <cfRule type="cellIs" dxfId="10431" priority="3480" operator="equal">
      <formula>0</formula>
    </cfRule>
  </conditionalFormatting>
  <conditionalFormatting sqref="Z26:Z41">
    <cfRule type="cellIs" dxfId="10430" priority="3475" operator="greaterThan">
      <formula>0</formula>
    </cfRule>
    <cfRule type="cellIs" dxfId="10429" priority="3476" operator="lessThan">
      <formula>0</formula>
    </cfRule>
    <cfRule type="cellIs" dxfId="10428" priority="3477" operator="equal">
      <formula>0</formula>
    </cfRule>
  </conditionalFormatting>
  <conditionalFormatting sqref="Z26:Z41">
    <cfRule type="cellIs" dxfId="10427" priority="3472" operator="greaterThan">
      <formula>0</formula>
    </cfRule>
    <cfRule type="cellIs" dxfId="10426" priority="3473" operator="lessThan">
      <formula>0</formula>
    </cfRule>
    <cfRule type="cellIs" dxfId="10425" priority="3474" operator="equal">
      <formula>0</formula>
    </cfRule>
  </conditionalFormatting>
  <conditionalFormatting sqref="Z26:Z41">
    <cfRule type="cellIs" dxfId="10424" priority="3469" operator="greaterThan">
      <formula>0</formula>
    </cfRule>
    <cfRule type="cellIs" dxfId="10423" priority="3470" operator="lessThan">
      <formula>0</formula>
    </cfRule>
    <cfRule type="cellIs" dxfId="10422" priority="3471" operator="equal">
      <formula>0</formula>
    </cfRule>
  </conditionalFormatting>
  <conditionalFormatting sqref="Z26:Z41">
    <cfRule type="cellIs" dxfId="10421" priority="3466" operator="greaterThan">
      <formula>0</formula>
    </cfRule>
    <cfRule type="cellIs" dxfId="10420" priority="3467" operator="lessThan">
      <formula>0</formula>
    </cfRule>
    <cfRule type="cellIs" dxfId="10419" priority="3468" operator="equal">
      <formula>0</formula>
    </cfRule>
  </conditionalFormatting>
  <conditionalFormatting sqref="Z26:Z41">
    <cfRule type="cellIs" dxfId="10418" priority="3463" operator="greaterThan">
      <formula>0</formula>
    </cfRule>
    <cfRule type="cellIs" dxfId="10417" priority="3464" operator="lessThan">
      <formula>0</formula>
    </cfRule>
    <cfRule type="cellIs" dxfId="10416" priority="3465" operator="equal">
      <formula>0</formula>
    </cfRule>
  </conditionalFormatting>
  <conditionalFormatting sqref="Z26:Z41">
    <cfRule type="cellIs" dxfId="10415" priority="3460" operator="greaterThan">
      <formula>0</formula>
    </cfRule>
    <cfRule type="cellIs" dxfId="10414" priority="3461" operator="lessThan">
      <formula>0</formula>
    </cfRule>
    <cfRule type="cellIs" dxfId="10413" priority="3462" operator="equal">
      <formula>0</formula>
    </cfRule>
  </conditionalFormatting>
  <conditionalFormatting sqref="Z26:Z41">
    <cfRule type="cellIs" dxfId="10412" priority="3457" operator="greaterThan">
      <formula>0</formula>
    </cfRule>
    <cfRule type="cellIs" dxfId="10411" priority="3458" operator="lessThan">
      <formula>0</formula>
    </cfRule>
    <cfRule type="cellIs" dxfId="10410" priority="3459" operator="equal">
      <formula>0</formula>
    </cfRule>
  </conditionalFormatting>
  <conditionalFormatting sqref="Z26:Z41">
    <cfRule type="cellIs" dxfId="10409" priority="3454" operator="greaterThan">
      <formula>0</formula>
    </cfRule>
    <cfRule type="cellIs" dxfId="10408" priority="3455" operator="lessThan">
      <formula>0</formula>
    </cfRule>
    <cfRule type="cellIs" dxfId="10407" priority="3456" operator="equal">
      <formula>0</formula>
    </cfRule>
  </conditionalFormatting>
  <conditionalFormatting sqref="Z26:Z41">
    <cfRule type="cellIs" dxfId="10406" priority="3451" operator="greaterThan">
      <formula>0</formula>
    </cfRule>
    <cfRule type="cellIs" dxfId="10405" priority="3452" operator="lessThan">
      <formula>0</formula>
    </cfRule>
    <cfRule type="cellIs" dxfId="10404" priority="3453" operator="equal">
      <formula>0</formula>
    </cfRule>
  </conditionalFormatting>
  <conditionalFormatting sqref="Z26:Z41">
    <cfRule type="cellIs" dxfId="10403" priority="3448" operator="greaterThan">
      <formula>0</formula>
    </cfRule>
    <cfRule type="cellIs" dxfId="10402" priority="3449" operator="lessThan">
      <formula>0</formula>
    </cfRule>
    <cfRule type="cellIs" dxfId="10401" priority="3450" operator="equal">
      <formula>0</formula>
    </cfRule>
  </conditionalFormatting>
  <conditionalFormatting sqref="Z26:Z41">
    <cfRule type="cellIs" dxfId="10400" priority="3445" operator="greaterThan">
      <formula>0</formula>
    </cfRule>
    <cfRule type="cellIs" dxfId="10399" priority="3446" operator="lessThan">
      <formula>0</formula>
    </cfRule>
    <cfRule type="cellIs" dxfId="10398" priority="3447" operator="equal">
      <formula>0</formula>
    </cfRule>
  </conditionalFormatting>
  <conditionalFormatting sqref="Z26:Z41">
    <cfRule type="cellIs" dxfId="10397" priority="3442" operator="greaterThan">
      <formula>0</formula>
    </cfRule>
    <cfRule type="cellIs" dxfId="10396" priority="3443" operator="lessThan">
      <formula>0</formula>
    </cfRule>
    <cfRule type="cellIs" dxfId="10395" priority="3444" operator="equal">
      <formula>0</formula>
    </cfRule>
  </conditionalFormatting>
  <conditionalFormatting sqref="Z26:Z41">
    <cfRule type="cellIs" dxfId="10394" priority="3439" operator="greaterThan">
      <formula>0</formula>
    </cfRule>
    <cfRule type="cellIs" dxfId="10393" priority="3440" operator="lessThan">
      <formula>0</formula>
    </cfRule>
    <cfRule type="cellIs" dxfId="10392" priority="3441" operator="equal">
      <formula>0</formula>
    </cfRule>
  </conditionalFormatting>
  <conditionalFormatting sqref="Z26:Z41">
    <cfRule type="cellIs" dxfId="10391" priority="3436" operator="greaterThan">
      <formula>0</formula>
    </cfRule>
    <cfRule type="cellIs" dxfId="10390" priority="3437" operator="lessThan">
      <formula>0</formula>
    </cfRule>
    <cfRule type="cellIs" dxfId="10389" priority="3438" operator="equal">
      <formula>0</formula>
    </cfRule>
  </conditionalFormatting>
  <conditionalFormatting sqref="Z26:Z41">
    <cfRule type="cellIs" dxfId="10388" priority="3433" operator="greaterThan">
      <formula>0</formula>
    </cfRule>
    <cfRule type="cellIs" dxfId="10387" priority="3434" operator="lessThan">
      <formula>0</formula>
    </cfRule>
    <cfRule type="cellIs" dxfId="10386" priority="3435" operator="equal">
      <formula>0</formula>
    </cfRule>
  </conditionalFormatting>
  <conditionalFormatting sqref="Z26:Z41">
    <cfRule type="cellIs" dxfId="10385" priority="3430" operator="greaterThan">
      <formula>0</formula>
    </cfRule>
    <cfRule type="cellIs" dxfId="10384" priority="3431" operator="lessThan">
      <formula>0</formula>
    </cfRule>
    <cfRule type="cellIs" dxfId="10383" priority="3432" operator="equal">
      <formula>0</formula>
    </cfRule>
  </conditionalFormatting>
  <conditionalFormatting sqref="Z26:Z41">
    <cfRule type="cellIs" dxfId="10382" priority="3427" operator="greaterThan">
      <formula>0</formula>
    </cfRule>
    <cfRule type="cellIs" dxfId="10381" priority="3428" operator="lessThan">
      <formula>0</formula>
    </cfRule>
    <cfRule type="cellIs" dxfId="10380" priority="3429" operator="equal">
      <formula>0</formula>
    </cfRule>
  </conditionalFormatting>
  <conditionalFormatting sqref="Z26:Z41">
    <cfRule type="cellIs" dxfId="10379" priority="3424" operator="greaterThan">
      <formula>0</formula>
    </cfRule>
    <cfRule type="cellIs" dxfId="10378" priority="3425" operator="lessThan">
      <formula>0</formula>
    </cfRule>
    <cfRule type="cellIs" dxfId="10377" priority="3426" operator="equal">
      <formula>0</formula>
    </cfRule>
  </conditionalFormatting>
  <conditionalFormatting sqref="Z4:Z19">
    <cfRule type="cellIs" dxfId="10376" priority="3421" operator="greaterThan">
      <formula>0</formula>
    </cfRule>
    <cfRule type="cellIs" dxfId="10375" priority="3422" operator="lessThan">
      <formula>0</formula>
    </cfRule>
    <cfRule type="cellIs" dxfId="10374" priority="3423" operator="equal">
      <formula>0</formula>
    </cfRule>
  </conditionalFormatting>
  <conditionalFormatting sqref="Z4:Z19">
    <cfRule type="cellIs" dxfId="10373" priority="3418" operator="greaterThan">
      <formula>0</formula>
    </cfRule>
    <cfRule type="cellIs" dxfId="10372" priority="3419" operator="lessThan">
      <formula>0</formula>
    </cfRule>
    <cfRule type="cellIs" dxfId="10371" priority="3420" operator="equal">
      <formula>0</formula>
    </cfRule>
  </conditionalFormatting>
  <conditionalFormatting sqref="Z4:Z19">
    <cfRule type="cellIs" dxfId="10370" priority="3415" operator="greaterThan">
      <formula>0</formula>
    </cfRule>
    <cfRule type="cellIs" dxfId="10369" priority="3416" operator="lessThan">
      <formula>0</formula>
    </cfRule>
    <cfRule type="cellIs" dxfId="10368" priority="3417" operator="equal">
      <formula>0</formula>
    </cfRule>
  </conditionalFormatting>
  <conditionalFormatting sqref="Z4:Z19">
    <cfRule type="cellIs" dxfId="10367" priority="3412" operator="greaterThan">
      <formula>0</formula>
    </cfRule>
    <cfRule type="cellIs" dxfId="10366" priority="3413" operator="lessThan">
      <formula>0</formula>
    </cfRule>
    <cfRule type="cellIs" dxfId="10365" priority="3414" operator="equal">
      <formula>0</formula>
    </cfRule>
  </conditionalFormatting>
  <conditionalFormatting sqref="Z4:Z19">
    <cfRule type="cellIs" dxfId="10364" priority="3409" operator="greaterThan">
      <formula>0</formula>
    </cfRule>
    <cfRule type="cellIs" dxfId="10363" priority="3410" operator="lessThan">
      <formula>0</formula>
    </cfRule>
    <cfRule type="cellIs" dxfId="10362" priority="3411" operator="equal">
      <formula>0</formula>
    </cfRule>
  </conditionalFormatting>
  <conditionalFormatting sqref="Z4:Z19">
    <cfRule type="cellIs" dxfId="10361" priority="3406" operator="greaterThan">
      <formula>0</formula>
    </cfRule>
    <cfRule type="cellIs" dxfId="10360" priority="3407" operator="lessThan">
      <formula>0</formula>
    </cfRule>
    <cfRule type="cellIs" dxfId="10359" priority="3408" operator="equal">
      <formula>0</formula>
    </cfRule>
  </conditionalFormatting>
  <conditionalFormatting sqref="Z4:Z19">
    <cfRule type="cellIs" dxfId="10358" priority="3403" operator="greaterThan">
      <formula>0</formula>
    </cfRule>
    <cfRule type="cellIs" dxfId="10357" priority="3404" operator="lessThan">
      <formula>0</formula>
    </cfRule>
    <cfRule type="cellIs" dxfId="10356" priority="3405" operator="equal">
      <formula>0</formula>
    </cfRule>
  </conditionalFormatting>
  <conditionalFormatting sqref="Z4:Z19">
    <cfRule type="cellIs" dxfId="10355" priority="3400" operator="greaterThan">
      <formula>0</formula>
    </cfRule>
    <cfRule type="cellIs" dxfId="10354" priority="3401" operator="lessThan">
      <formula>0</formula>
    </cfRule>
    <cfRule type="cellIs" dxfId="10353" priority="3402" operator="equal">
      <formula>0</formula>
    </cfRule>
  </conditionalFormatting>
  <conditionalFormatting sqref="Z4:Z19">
    <cfRule type="cellIs" dxfId="10352" priority="3397" operator="greaterThan">
      <formula>0</formula>
    </cfRule>
    <cfRule type="cellIs" dxfId="10351" priority="3398" operator="lessThan">
      <formula>0</formula>
    </cfRule>
    <cfRule type="cellIs" dxfId="10350" priority="3399" operator="equal">
      <formula>0</formula>
    </cfRule>
  </conditionalFormatting>
  <conditionalFormatting sqref="Z4:Z19">
    <cfRule type="cellIs" dxfId="10349" priority="3394" operator="greaterThan">
      <formula>0</formula>
    </cfRule>
    <cfRule type="cellIs" dxfId="10348" priority="3395" operator="lessThan">
      <formula>0</formula>
    </cfRule>
    <cfRule type="cellIs" dxfId="10347" priority="3396" operator="equal">
      <formula>0</formula>
    </cfRule>
  </conditionalFormatting>
  <conditionalFormatting sqref="Z4:Z19">
    <cfRule type="cellIs" dxfId="10346" priority="3391" operator="greaterThan">
      <formula>0</formula>
    </cfRule>
    <cfRule type="cellIs" dxfId="10345" priority="3392" operator="lessThan">
      <formula>0</formula>
    </cfRule>
    <cfRule type="cellIs" dxfId="10344" priority="3393" operator="equal">
      <formula>0</formula>
    </cfRule>
  </conditionalFormatting>
  <conditionalFormatting sqref="Z4:Z19">
    <cfRule type="cellIs" dxfId="10343" priority="3388" operator="greaterThan">
      <formula>0</formula>
    </cfRule>
    <cfRule type="cellIs" dxfId="10342" priority="3389" operator="lessThan">
      <formula>0</formula>
    </cfRule>
    <cfRule type="cellIs" dxfId="10341" priority="3390" operator="equal">
      <formula>0</formula>
    </cfRule>
  </conditionalFormatting>
  <conditionalFormatting sqref="Z4:Z19">
    <cfRule type="cellIs" dxfId="10340" priority="3385" operator="greaterThan">
      <formula>0</formula>
    </cfRule>
    <cfRule type="cellIs" dxfId="10339" priority="3386" operator="lessThan">
      <formula>0</formula>
    </cfRule>
    <cfRule type="cellIs" dxfId="10338" priority="3387" operator="equal">
      <formula>0</formula>
    </cfRule>
  </conditionalFormatting>
  <conditionalFormatting sqref="Z4:Z19">
    <cfRule type="cellIs" dxfId="10337" priority="3382" operator="greaterThan">
      <formula>0</formula>
    </cfRule>
    <cfRule type="cellIs" dxfId="10336" priority="3383" operator="lessThan">
      <formula>0</formula>
    </cfRule>
    <cfRule type="cellIs" dxfId="10335" priority="3384" operator="equal">
      <formula>0</formula>
    </cfRule>
  </conditionalFormatting>
  <conditionalFormatting sqref="Z4:Z19">
    <cfRule type="cellIs" dxfId="10334" priority="3379" operator="greaterThan">
      <formula>0</formula>
    </cfRule>
    <cfRule type="cellIs" dxfId="10333" priority="3380" operator="lessThan">
      <formula>0</formula>
    </cfRule>
    <cfRule type="cellIs" dxfId="10332" priority="3381" operator="equal">
      <formula>0</formula>
    </cfRule>
  </conditionalFormatting>
  <conditionalFormatting sqref="Z4:Z19">
    <cfRule type="cellIs" dxfId="10331" priority="3376" operator="greaterThan">
      <formula>0</formula>
    </cfRule>
    <cfRule type="cellIs" dxfId="10330" priority="3377" operator="lessThan">
      <formula>0</formula>
    </cfRule>
    <cfRule type="cellIs" dxfId="10329" priority="3378" operator="equal">
      <formula>0</formula>
    </cfRule>
  </conditionalFormatting>
  <conditionalFormatting sqref="Z26:Z41">
    <cfRule type="cellIs" dxfId="10328" priority="3373" operator="greaterThan">
      <formula>0</formula>
    </cfRule>
    <cfRule type="cellIs" dxfId="10327" priority="3374" operator="lessThan">
      <formula>0</formula>
    </cfRule>
    <cfRule type="cellIs" dxfId="10326" priority="3375" operator="equal">
      <formula>0</formula>
    </cfRule>
  </conditionalFormatting>
  <conditionalFormatting sqref="Z26:Z41">
    <cfRule type="cellIs" dxfId="10325" priority="3370" operator="greaterThan">
      <formula>0</formula>
    </cfRule>
    <cfRule type="cellIs" dxfId="10324" priority="3371" operator="lessThan">
      <formula>0</formula>
    </cfRule>
    <cfRule type="cellIs" dxfId="10323" priority="3372" operator="equal">
      <formula>0</formula>
    </cfRule>
  </conditionalFormatting>
  <conditionalFormatting sqref="Z26:Z41">
    <cfRule type="cellIs" dxfId="10322" priority="3367" operator="greaterThan">
      <formula>0</formula>
    </cfRule>
    <cfRule type="cellIs" dxfId="10321" priority="3368" operator="lessThan">
      <formula>0</formula>
    </cfRule>
    <cfRule type="cellIs" dxfId="10320" priority="3369" operator="equal">
      <formula>0</formula>
    </cfRule>
  </conditionalFormatting>
  <conditionalFormatting sqref="Z26:Z41">
    <cfRule type="cellIs" dxfId="10319" priority="3364" operator="greaterThan">
      <formula>0</formula>
    </cfRule>
    <cfRule type="cellIs" dxfId="10318" priority="3365" operator="lessThan">
      <formula>0</formula>
    </cfRule>
    <cfRule type="cellIs" dxfId="10317" priority="3366" operator="equal">
      <formula>0</formula>
    </cfRule>
  </conditionalFormatting>
  <conditionalFormatting sqref="Z26:Z41">
    <cfRule type="cellIs" dxfId="10316" priority="3361" operator="greaterThan">
      <formula>0</formula>
    </cfRule>
    <cfRule type="cellIs" dxfId="10315" priority="3362" operator="lessThan">
      <formula>0</formula>
    </cfRule>
    <cfRule type="cellIs" dxfId="10314" priority="3363" operator="equal">
      <formula>0</formula>
    </cfRule>
  </conditionalFormatting>
  <conditionalFormatting sqref="Z26:Z41">
    <cfRule type="cellIs" dxfId="10313" priority="3358" operator="greaterThan">
      <formula>0</formula>
    </cfRule>
    <cfRule type="cellIs" dxfId="10312" priority="3359" operator="lessThan">
      <formula>0</formula>
    </cfRule>
    <cfRule type="cellIs" dxfId="10311" priority="3360" operator="equal">
      <formula>0</formula>
    </cfRule>
  </conditionalFormatting>
  <conditionalFormatting sqref="Z26:Z41">
    <cfRule type="cellIs" dxfId="10310" priority="3355" operator="greaterThan">
      <formula>0</formula>
    </cfRule>
    <cfRule type="cellIs" dxfId="10309" priority="3356" operator="lessThan">
      <formula>0</formula>
    </cfRule>
    <cfRule type="cellIs" dxfId="10308" priority="3357" operator="equal">
      <formula>0</formula>
    </cfRule>
  </conditionalFormatting>
  <conditionalFormatting sqref="Z26:Z41">
    <cfRule type="cellIs" dxfId="10307" priority="3352" operator="greaterThan">
      <formula>0</formula>
    </cfRule>
    <cfRule type="cellIs" dxfId="10306" priority="3353" operator="lessThan">
      <formula>0</formula>
    </cfRule>
    <cfRule type="cellIs" dxfId="10305" priority="3354" operator="equal">
      <formula>0</formula>
    </cfRule>
  </conditionalFormatting>
  <conditionalFormatting sqref="Z26:Z41">
    <cfRule type="cellIs" dxfId="10304" priority="3349" operator="greaterThan">
      <formula>0</formula>
    </cfRule>
    <cfRule type="cellIs" dxfId="10303" priority="3350" operator="lessThan">
      <formula>0</formula>
    </cfRule>
    <cfRule type="cellIs" dxfId="10302" priority="3351" operator="equal">
      <formula>0</formula>
    </cfRule>
  </conditionalFormatting>
  <conditionalFormatting sqref="Z26:Z41">
    <cfRule type="cellIs" dxfId="10301" priority="3346" operator="greaterThan">
      <formula>0</formula>
    </cfRule>
    <cfRule type="cellIs" dxfId="10300" priority="3347" operator="lessThan">
      <formula>0</formula>
    </cfRule>
    <cfRule type="cellIs" dxfId="10299" priority="3348" operator="equal">
      <formula>0</formula>
    </cfRule>
  </conditionalFormatting>
  <conditionalFormatting sqref="Z26:Z41">
    <cfRule type="cellIs" dxfId="10298" priority="3343" operator="greaterThan">
      <formula>0</formula>
    </cfRule>
    <cfRule type="cellIs" dxfId="10297" priority="3344" operator="lessThan">
      <formula>0</formula>
    </cfRule>
    <cfRule type="cellIs" dxfId="10296" priority="3345" operator="equal">
      <formula>0</formula>
    </cfRule>
  </conditionalFormatting>
  <conditionalFormatting sqref="Z26:Z41">
    <cfRule type="cellIs" dxfId="10295" priority="3340" operator="greaterThan">
      <formula>0</formula>
    </cfRule>
    <cfRule type="cellIs" dxfId="10294" priority="3341" operator="lessThan">
      <formula>0</formula>
    </cfRule>
    <cfRule type="cellIs" dxfId="10293" priority="3342" operator="equal">
      <formula>0</formula>
    </cfRule>
  </conditionalFormatting>
  <conditionalFormatting sqref="Z26:Z41">
    <cfRule type="cellIs" dxfId="10292" priority="3337" operator="greaterThan">
      <formula>0</formula>
    </cfRule>
    <cfRule type="cellIs" dxfId="10291" priority="3338" operator="lessThan">
      <formula>0</formula>
    </cfRule>
    <cfRule type="cellIs" dxfId="10290" priority="3339" operator="equal">
      <formula>0</formula>
    </cfRule>
  </conditionalFormatting>
  <conditionalFormatting sqref="Z26:Z41">
    <cfRule type="cellIs" dxfId="10289" priority="3334" operator="greaterThan">
      <formula>0</formula>
    </cfRule>
    <cfRule type="cellIs" dxfId="10288" priority="3335" operator="lessThan">
      <formula>0</formula>
    </cfRule>
    <cfRule type="cellIs" dxfId="10287" priority="3336" operator="equal">
      <formula>0</formula>
    </cfRule>
  </conditionalFormatting>
  <conditionalFormatting sqref="Z26:Z41">
    <cfRule type="cellIs" dxfId="10286" priority="3331" operator="greaterThan">
      <formula>0</formula>
    </cfRule>
    <cfRule type="cellIs" dxfId="10285" priority="3332" operator="lessThan">
      <formula>0</formula>
    </cfRule>
    <cfRule type="cellIs" dxfId="10284" priority="3333" operator="equal">
      <formula>0</formula>
    </cfRule>
  </conditionalFormatting>
  <conditionalFormatting sqref="Z26:Z41">
    <cfRule type="cellIs" dxfId="10283" priority="3328" operator="greaterThan">
      <formula>0</formula>
    </cfRule>
    <cfRule type="cellIs" dxfId="10282" priority="3329" operator="lessThan">
      <formula>0</formula>
    </cfRule>
    <cfRule type="cellIs" dxfId="10281" priority="3330" operator="equal">
      <formula>0</formula>
    </cfRule>
  </conditionalFormatting>
  <conditionalFormatting sqref="Z26:Z41">
    <cfRule type="cellIs" dxfId="10280" priority="3325" operator="greaterThan">
      <formula>0</formula>
    </cfRule>
    <cfRule type="cellIs" dxfId="10279" priority="3326" operator="lessThan">
      <formula>0</formula>
    </cfRule>
    <cfRule type="cellIs" dxfId="10278" priority="3327" operator="equal">
      <formula>0</formula>
    </cfRule>
  </conditionalFormatting>
  <conditionalFormatting sqref="Z26:Z41">
    <cfRule type="cellIs" dxfId="10277" priority="3322" operator="greaterThan">
      <formula>0</formula>
    </cfRule>
    <cfRule type="cellIs" dxfId="10276" priority="3323" operator="lessThan">
      <formula>0</formula>
    </cfRule>
    <cfRule type="cellIs" dxfId="10275" priority="3324" operator="equal">
      <formula>0</formula>
    </cfRule>
  </conditionalFormatting>
  <conditionalFormatting sqref="Z26:Z41">
    <cfRule type="cellIs" dxfId="10274" priority="3319" operator="greaterThan">
      <formula>0</formula>
    </cfRule>
    <cfRule type="cellIs" dxfId="10273" priority="3320" operator="lessThan">
      <formula>0</formula>
    </cfRule>
    <cfRule type="cellIs" dxfId="10272" priority="3321" operator="equal">
      <formula>0</formula>
    </cfRule>
  </conditionalFormatting>
  <conditionalFormatting sqref="Z26:Z41">
    <cfRule type="cellIs" dxfId="10271" priority="3316" operator="greaterThan">
      <formula>0</formula>
    </cfRule>
    <cfRule type="cellIs" dxfId="10270" priority="3317" operator="lessThan">
      <formula>0</formula>
    </cfRule>
    <cfRule type="cellIs" dxfId="10269" priority="3318" operator="equal">
      <formula>0</formula>
    </cfRule>
  </conditionalFormatting>
  <conditionalFormatting sqref="Z26:Z41">
    <cfRule type="cellIs" dxfId="10268" priority="3313" operator="greaterThan">
      <formula>0</formula>
    </cfRule>
    <cfRule type="cellIs" dxfId="10267" priority="3314" operator="lessThan">
      <formula>0</formula>
    </cfRule>
    <cfRule type="cellIs" dxfId="10266" priority="3315" operator="equal">
      <formula>0</formula>
    </cfRule>
  </conditionalFormatting>
  <conditionalFormatting sqref="Z26:Z41">
    <cfRule type="cellIs" dxfId="10265" priority="3310" operator="greaterThan">
      <formula>0</formula>
    </cfRule>
    <cfRule type="cellIs" dxfId="10264" priority="3311" operator="lessThan">
      <formula>0</formula>
    </cfRule>
    <cfRule type="cellIs" dxfId="10263" priority="3312" operator="equal">
      <formula>0</formula>
    </cfRule>
  </conditionalFormatting>
  <conditionalFormatting sqref="Z26:Z41">
    <cfRule type="cellIs" dxfId="10262" priority="3307" operator="greaterThan">
      <formula>0</formula>
    </cfRule>
    <cfRule type="cellIs" dxfId="10261" priority="3308" operator="lessThan">
      <formula>0</formula>
    </cfRule>
    <cfRule type="cellIs" dxfId="10260" priority="3309" operator="equal">
      <formula>0</formula>
    </cfRule>
  </conditionalFormatting>
  <conditionalFormatting sqref="Z26:Z41">
    <cfRule type="cellIs" dxfId="10259" priority="3304" operator="greaterThan">
      <formula>0</formula>
    </cfRule>
    <cfRule type="cellIs" dxfId="10258" priority="3305" operator="lessThan">
      <formula>0</formula>
    </cfRule>
    <cfRule type="cellIs" dxfId="10257" priority="3306" operator="equal">
      <formula>0</formula>
    </cfRule>
  </conditionalFormatting>
  <conditionalFormatting sqref="Z26:Z41">
    <cfRule type="cellIs" dxfId="10256" priority="3301" operator="greaterThan">
      <formula>0</formula>
    </cfRule>
    <cfRule type="cellIs" dxfId="10255" priority="3302" operator="lessThan">
      <formula>0</formula>
    </cfRule>
    <cfRule type="cellIs" dxfId="10254" priority="3303" operator="equal">
      <formula>0</formula>
    </cfRule>
  </conditionalFormatting>
  <conditionalFormatting sqref="Z26:Z41">
    <cfRule type="cellIs" dxfId="10253" priority="3298" operator="greaterThan">
      <formula>0</formula>
    </cfRule>
    <cfRule type="cellIs" dxfId="10252" priority="3299" operator="lessThan">
      <formula>0</formula>
    </cfRule>
    <cfRule type="cellIs" dxfId="10251" priority="3300" operator="equal">
      <formula>0</formula>
    </cfRule>
  </conditionalFormatting>
  <conditionalFormatting sqref="Z26:Z41">
    <cfRule type="cellIs" dxfId="10250" priority="3295" operator="greaterThan">
      <formula>0</formula>
    </cfRule>
    <cfRule type="cellIs" dxfId="10249" priority="3296" operator="lessThan">
      <formula>0</formula>
    </cfRule>
    <cfRule type="cellIs" dxfId="10248" priority="3297" operator="equal">
      <formula>0</formula>
    </cfRule>
  </conditionalFormatting>
  <conditionalFormatting sqref="Z26:Z41">
    <cfRule type="cellIs" dxfId="10247" priority="3292" operator="greaterThan">
      <formula>0</formula>
    </cfRule>
    <cfRule type="cellIs" dxfId="10246" priority="3293" operator="lessThan">
      <formula>0</formula>
    </cfRule>
    <cfRule type="cellIs" dxfId="10245" priority="3294" operator="equal">
      <formula>0</formula>
    </cfRule>
  </conditionalFormatting>
  <conditionalFormatting sqref="Z26:Z41">
    <cfRule type="cellIs" dxfId="10244" priority="3289" operator="greaterThan">
      <formula>0</formula>
    </cfRule>
    <cfRule type="cellIs" dxfId="10243" priority="3290" operator="lessThan">
      <formula>0</formula>
    </cfRule>
    <cfRule type="cellIs" dxfId="10242" priority="3291" operator="equal">
      <formula>0</formula>
    </cfRule>
  </conditionalFormatting>
  <conditionalFormatting sqref="Z26:Z41">
    <cfRule type="cellIs" dxfId="10241" priority="3286" operator="greaterThan">
      <formula>0</formula>
    </cfRule>
    <cfRule type="cellIs" dxfId="10240" priority="3287" operator="lessThan">
      <formula>0</formula>
    </cfRule>
    <cfRule type="cellIs" dxfId="10239" priority="3288" operator="equal">
      <formula>0</formula>
    </cfRule>
  </conditionalFormatting>
  <conditionalFormatting sqref="Z26:Z41">
    <cfRule type="cellIs" dxfId="10238" priority="3283" operator="greaterThan">
      <formula>0</formula>
    </cfRule>
    <cfRule type="cellIs" dxfId="10237" priority="3284" operator="lessThan">
      <formula>0</formula>
    </cfRule>
    <cfRule type="cellIs" dxfId="10236" priority="3285" operator="equal">
      <formula>0</formula>
    </cfRule>
  </conditionalFormatting>
  <conditionalFormatting sqref="Z26:Z41">
    <cfRule type="cellIs" dxfId="10235" priority="3280" operator="greaterThan">
      <formula>0</formula>
    </cfRule>
    <cfRule type="cellIs" dxfId="10234" priority="3281" operator="lessThan">
      <formula>0</formula>
    </cfRule>
    <cfRule type="cellIs" dxfId="10233" priority="3282" operator="equal">
      <formula>0</formula>
    </cfRule>
  </conditionalFormatting>
  <conditionalFormatting sqref="Z26:Z41">
    <cfRule type="cellIs" dxfId="10232" priority="3277" operator="greaterThan">
      <formula>0</formula>
    </cfRule>
    <cfRule type="cellIs" dxfId="10231" priority="3278" operator="lessThan">
      <formula>0</formula>
    </cfRule>
    <cfRule type="cellIs" dxfId="10230" priority="3279" operator="equal">
      <formula>0</formula>
    </cfRule>
  </conditionalFormatting>
  <conditionalFormatting sqref="Z26:Z41">
    <cfRule type="cellIs" dxfId="10229" priority="3274" operator="greaterThan">
      <formula>0</formula>
    </cfRule>
    <cfRule type="cellIs" dxfId="10228" priority="3275" operator="lessThan">
      <formula>0</formula>
    </cfRule>
    <cfRule type="cellIs" dxfId="10227" priority="3276" operator="equal">
      <formula>0</formula>
    </cfRule>
  </conditionalFormatting>
  <conditionalFormatting sqref="Z26:Z41">
    <cfRule type="cellIs" dxfId="10226" priority="3271" operator="greaterThan">
      <formula>0</formula>
    </cfRule>
    <cfRule type="cellIs" dxfId="10225" priority="3272" operator="lessThan">
      <formula>0</formula>
    </cfRule>
    <cfRule type="cellIs" dxfId="10224" priority="3273" operator="equal">
      <formula>0</formula>
    </cfRule>
  </conditionalFormatting>
  <conditionalFormatting sqref="Z26:Z41">
    <cfRule type="cellIs" dxfId="10223" priority="3268" operator="greaterThan">
      <formula>0</formula>
    </cfRule>
    <cfRule type="cellIs" dxfId="10222" priority="3269" operator="lessThan">
      <formula>0</formula>
    </cfRule>
    <cfRule type="cellIs" dxfId="10221" priority="3270" operator="equal">
      <formula>0</formula>
    </cfRule>
  </conditionalFormatting>
  <conditionalFormatting sqref="Z26:Z41">
    <cfRule type="cellIs" dxfId="10220" priority="3265" operator="greaterThan">
      <formula>0</formula>
    </cfRule>
    <cfRule type="cellIs" dxfId="10219" priority="3266" operator="lessThan">
      <formula>0</formula>
    </cfRule>
    <cfRule type="cellIs" dxfId="10218" priority="3267" operator="equal">
      <formula>0</formula>
    </cfRule>
  </conditionalFormatting>
  <conditionalFormatting sqref="Z26:Z41">
    <cfRule type="cellIs" dxfId="10217" priority="3262" operator="greaterThan">
      <formula>0</formula>
    </cfRule>
    <cfRule type="cellIs" dxfId="10216" priority="3263" operator="lessThan">
      <formula>0</formula>
    </cfRule>
    <cfRule type="cellIs" dxfId="10215" priority="3264" operator="equal">
      <formula>0</formula>
    </cfRule>
  </conditionalFormatting>
  <conditionalFormatting sqref="Z26:Z41">
    <cfRule type="cellIs" dxfId="10214" priority="3259" operator="greaterThan">
      <formula>0</formula>
    </cfRule>
    <cfRule type="cellIs" dxfId="10213" priority="3260" operator="lessThan">
      <formula>0</formula>
    </cfRule>
    <cfRule type="cellIs" dxfId="10212" priority="3261" operator="equal">
      <formula>0</formula>
    </cfRule>
  </conditionalFormatting>
  <conditionalFormatting sqref="Z26:Z41">
    <cfRule type="cellIs" dxfId="10211" priority="3256" operator="greaterThan">
      <formula>0</formula>
    </cfRule>
    <cfRule type="cellIs" dxfId="10210" priority="3257" operator="lessThan">
      <formula>0</formula>
    </cfRule>
    <cfRule type="cellIs" dxfId="10209" priority="3258" operator="equal">
      <formula>0</formula>
    </cfRule>
  </conditionalFormatting>
  <conditionalFormatting sqref="Z4:Z19">
    <cfRule type="cellIs" dxfId="10208" priority="3253" operator="greaterThan">
      <formula>0</formula>
    </cfRule>
    <cfRule type="cellIs" dxfId="10207" priority="3254" operator="lessThan">
      <formula>0</formula>
    </cfRule>
    <cfRule type="cellIs" dxfId="10206" priority="3255" operator="equal">
      <formula>0</formula>
    </cfRule>
  </conditionalFormatting>
  <conditionalFormatting sqref="Z4:Z19">
    <cfRule type="cellIs" dxfId="10205" priority="3250" operator="greaterThan">
      <formula>0</formula>
    </cfRule>
    <cfRule type="cellIs" dxfId="10204" priority="3251" operator="lessThan">
      <formula>0</formula>
    </cfRule>
    <cfRule type="cellIs" dxfId="10203" priority="3252" operator="equal">
      <formula>0</formula>
    </cfRule>
  </conditionalFormatting>
  <conditionalFormatting sqref="Z4:Z19">
    <cfRule type="cellIs" dxfId="10202" priority="3247" operator="greaterThan">
      <formula>0</formula>
    </cfRule>
    <cfRule type="cellIs" dxfId="10201" priority="3248" operator="lessThan">
      <formula>0</formula>
    </cfRule>
    <cfRule type="cellIs" dxfId="10200" priority="3249" operator="equal">
      <formula>0</formula>
    </cfRule>
  </conditionalFormatting>
  <conditionalFormatting sqref="Z4:Z19">
    <cfRule type="cellIs" dxfId="10199" priority="3244" operator="greaterThan">
      <formula>0</formula>
    </cfRule>
    <cfRule type="cellIs" dxfId="10198" priority="3245" operator="lessThan">
      <formula>0</formula>
    </cfRule>
    <cfRule type="cellIs" dxfId="10197" priority="3246" operator="equal">
      <formula>0</formula>
    </cfRule>
  </conditionalFormatting>
  <conditionalFormatting sqref="Z4:Z19">
    <cfRule type="cellIs" dxfId="10196" priority="3241" operator="greaterThan">
      <formula>0</formula>
    </cfRule>
    <cfRule type="cellIs" dxfId="10195" priority="3242" operator="lessThan">
      <formula>0</formula>
    </cfRule>
    <cfRule type="cellIs" dxfId="10194" priority="3243" operator="equal">
      <formula>0</formula>
    </cfRule>
  </conditionalFormatting>
  <conditionalFormatting sqref="Z4:Z19">
    <cfRule type="cellIs" dxfId="10193" priority="3238" operator="greaterThan">
      <formula>0</formula>
    </cfRule>
    <cfRule type="cellIs" dxfId="10192" priority="3239" operator="lessThan">
      <formula>0</formula>
    </cfRule>
    <cfRule type="cellIs" dxfId="10191" priority="3240" operator="equal">
      <formula>0</formula>
    </cfRule>
  </conditionalFormatting>
  <conditionalFormatting sqref="Z4:Z19">
    <cfRule type="cellIs" dxfId="10190" priority="3235" operator="greaterThan">
      <formula>0</formula>
    </cfRule>
    <cfRule type="cellIs" dxfId="10189" priority="3236" operator="lessThan">
      <formula>0</formula>
    </cfRule>
    <cfRule type="cellIs" dxfId="10188" priority="3237" operator="equal">
      <formula>0</formula>
    </cfRule>
  </conditionalFormatting>
  <conditionalFormatting sqref="Z4:Z19">
    <cfRule type="cellIs" dxfId="10187" priority="3232" operator="greaterThan">
      <formula>0</formula>
    </cfRule>
    <cfRule type="cellIs" dxfId="10186" priority="3233" operator="lessThan">
      <formula>0</formula>
    </cfRule>
    <cfRule type="cellIs" dxfId="10185" priority="3234" operator="equal">
      <formula>0</formula>
    </cfRule>
  </conditionalFormatting>
  <conditionalFormatting sqref="Z4:Z19">
    <cfRule type="cellIs" dxfId="10184" priority="3229" operator="greaterThan">
      <formula>0</formula>
    </cfRule>
    <cfRule type="cellIs" dxfId="10183" priority="3230" operator="lessThan">
      <formula>0</formula>
    </cfRule>
    <cfRule type="cellIs" dxfId="10182" priority="3231" operator="equal">
      <formula>0</formula>
    </cfRule>
  </conditionalFormatting>
  <conditionalFormatting sqref="Z4:Z19">
    <cfRule type="cellIs" dxfId="10181" priority="3226" operator="greaterThan">
      <formula>0</formula>
    </cfRule>
    <cfRule type="cellIs" dxfId="10180" priority="3227" operator="lessThan">
      <formula>0</formula>
    </cfRule>
    <cfRule type="cellIs" dxfId="10179" priority="3228" operator="equal">
      <formula>0</formula>
    </cfRule>
  </conditionalFormatting>
  <conditionalFormatting sqref="Z4:Z19">
    <cfRule type="cellIs" dxfId="10178" priority="3223" operator="greaterThan">
      <formula>0</formula>
    </cfRule>
    <cfRule type="cellIs" dxfId="10177" priority="3224" operator="lessThan">
      <formula>0</formula>
    </cfRule>
    <cfRule type="cellIs" dxfId="10176" priority="3225" operator="equal">
      <formula>0</formula>
    </cfRule>
  </conditionalFormatting>
  <conditionalFormatting sqref="Z4:Z19">
    <cfRule type="cellIs" dxfId="10175" priority="3220" operator="greaterThan">
      <formula>0</formula>
    </cfRule>
    <cfRule type="cellIs" dxfId="10174" priority="3221" operator="lessThan">
      <formula>0</formula>
    </cfRule>
    <cfRule type="cellIs" dxfId="10173" priority="3222" operator="equal">
      <formula>0</formula>
    </cfRule>
  </conditionalFormatting>
  <conditionalFormatting sqref="Z4:Z19">
    <cfRule type="cellIs" dxfId="10172" priority="3217" operator="greaterThan">
      <formula>0</formula>
    </cfRule>
    <cfRule type="cellIs" dxfId="10171" priority="3218" operator="lessThan">
      <formula>0</formula>
    </cfRule>
    <cfRule type="cellIs" dxfId="10170" priority="3219" operator="equal">
      <formula>0</formula>
    </cfRule>
  </conditionalFormatting>
  <conditionalFormatting sqref="Z4:Z19">
    <cfRule type="cellIs" dxfId="10169" priority="3214" operator="greaterThan">
      <formula>0</formula>
    </cfRule>
    <cfRule type="cellIs" dxfId="10168" priority="3215" operator="lessThan">
      <formula>0</formula>
    </cfRule>
    <cfRule type="cellIs" dxfId="10167" priority="3216" operator="equal">
      <formula>0</formula>
    </cfRule>
  </conditionalFormatting>
  <conditionalFormatting sqref="Z4:Z19">
    <cfRule type="cellIs" dxfId="10166" priority="3211" operator="greaterThan">
      <formula>0</formula>
    </cfRule>
    <cfRule type="cellIs" dxfId="10165" priority="3212" operator="lessThan">
      <formula>0</formula>
    </cfRule>
    <cfRule type="cellIs" dxfId="10164" priority="3213" operator="equal">
      <formula>0</formula>
    </cfRule>
  </conditionalFormatting>
  <conditionalFormatting sqref="Z4:Z19">
    <cfRule type="cellIs" dxfId="10163" priority="3208" operator="greaterThan">
      <formula>0</formula>
    </cfRule>
    <cfRule type="cellIs" dxfId="10162" priority="3209" operator="lessThan">
      <formula>0</formula>
    </cfRule>
    <cfRule type="cellIs" dxfId="10161" priority="3210" operator="equal">
      <formula>0</formula>
    </cfRule>
  </conditionalFormatting>
  <conditionalFormatting sqref="Z26:Z41">
    <cfRule type="cellIs" dxfId="10160" priority="3205" operator="greaterThan">
      <formula>0</formula>
    </cfRule>
    <cfRule type="cellIs" dxfId="10159" priority="3206" operator="lessThan">
      <formula>0</formula>
    </cfRule>
    <cfRule type="cellIs" dxfId="10158" priority="3207" operator="equal">
      <formula>0</formula>
    </cfRule>
  </conditionalFormatting>
  <conditionalFormatting sqref="Z26:Z41">
    <cfRule type="cellIs" dxfId="10157" priority="3202" operator="greaterThan">
      <formula>0</formula>
    </cfRule>
    <cfRule type="cellIs" dxfId="10156" priority="3203" operator="lessThan">
      <formula>0</formula>
    </cfRule>
    <cfRule type="cellIs" dxfId="10155" priority="3204" operator="equal">
      <formula>0</formula>
    </cfRule>
  </conditionalFormatting>
  <conditionalFormatting sqref="Z26:Z41">
    <cfRule type="cellIs" dxfId="10154" priority="3199" operator="greaterThan">
      <formula>0</formula>
    </cfRule>
    <cfRule type="cellIs" dxfId="10153" priority="3200" operator="lessThan">
      <formula>0</formula>
    </cfRule>
    <cfRule type="cellIs" dxfId="10152" priority="3201" operator="equal">
      <formula>0</formula>
    </cfRule>
  </conditionalFormatting>
  <conditionalFormatting sqref="Z26:Z41">
    <cfRule type="cellIs" dxfId="10151" priority="3196" operator="greaterThan">
      <formula>0</formula>
    </cfRule>
    <cfRule type="cellIs" dxfId="10150" priority="3197" operator="lessThan">
      <formula>0</formula>
    </cfRule>
    <cfRule type="cellIs" dxfId="10149" priority="3198" operator="equal">
      <formula>0</formula>
    </cfRule>
  </conditionalFormatting>
  <conditionalFormatting sqref="Z26:Z41">
    <cfRule type="cellIs" dxfId="10148" priority="3193" operator="greaterThan">
      <formula>0</formula>
    </cfRule>
    <cfRule type="cellIs" dxfId="10147" priority="3194" operator="lessThan">
      <formula>0</formula>
    </cfRule>
    <cfRule type="cellIs" dxfId="10146" priority="3195" operator="equal">
      <formula>0</formula>
    </cfRule>
  </conditionalFormatting>
  <conditionalFormatting sqref="Z26:Z41">
    <cfRule type="cellIs" dxfId="10145" priority="3190" operator="greaterThan">
      <formula>0</formula>
    </cfRule>
    <cfRule type="cellIs" dxfId="10144" priority="3191" operator="lessThan">
      <formula>0</formula>
    </cfRule>
    <cfRule type="cellIs" dxfId="10143" priority="3192" operator="equal">
      <formula>0</formula>
    </cfRule>
  </conditionalFormatting>
  <conditionalFormatting sqref="Z26:Z41">
    <cfRule type="cellIs" dxfId="10142" priority="3187" operator="greaterThan">
      <formula>0</formula>
    </cfRule>
    <cfRule type="cellIs" dxfId="10141" priority="3188" operator="lessThan">
      <formula>0</formula>
    </cfRule>
    <cfRule type="cellIs" dxfId="10140" priority="3189" operator="equal">
      <formula>0</formula>
    </cfRule>
  </conditionalFormatting>
  <conditionalFormatting sqref="Z26:Z41">
    <cfRule type="cellIs" dxfId="10139" priority="3184" operator="greaterThan">
      <formula>0</formula>
    </cfRule>
    <cfRule type="cellIs" dxfId="10138" priority="3185" operator="lessThan">
      <formula>0</formula>
    </cfRule>
    <cfRule type="cellIs" dxfId="10137" priority="3186" operator="equal">
      <formula>0</formula>
    </cfRule>
  </conditionalFormatting>
  <conditionalFormatting sqref="Z26:Z41">
    <cfRule type="cellIs" dxfId="10136" priority="3181" operator="greaterThan">
      <formula>0</formula>
    </cfRule>
    <cfRule type="cellIs" dxfId="10135" priority="3182" operator="lessThan">
      <formula>0</formula>
    </cfRule>
    <cfRule type="cellIs" dxfId="10134" priority="3183" operator="equal">
      <formula>0</formula>
    </cfRule>
  </conditionalFormatting>
  <conditionalFormatting sqref="Z26:Z41">
    <cfRule type="cellIs" dxfId="10133" priority="3178" operator="greaterThan">
      <formula>0</formula>
    </cfRule>
    <cfRule type="cellIs" dxfId="10132" priority="3179" operator="lessThan">
      <formula>0</formula>
    </cfRule>
    <cfRule type="cellIs" dxfId="10131" priority="3180" operator="equal">
      <formula>0</formula>
    </cfRule>
  </conditionalFormatting>
  <conditionalFormatting sqref="Z26:Z41">
    <cfRule type="cellIs" dxfId="10130" priority="3175" operator="greaterThan">
      <formula>0</formula>
    </cfRule>
    <cfRule type="cellIs" dxfId="10129" priority="3176" operator="lessThan">
      <formula>0</formula>
    </cfRule>
    <cfRule type="cellIs" dxfId="10128" priority="3177" operator="equal">
      <formula>0</formula>
    </cfRule>
  </conditionalFormatting>
  <conditionalFormatting sqref="Z26:Z41">
    <cfRule type="cellIs" dxfId="10127" priority="3172" operator="greaterThan">
      <formula>0</formula>
    </cfRule>
    <cfRule type="cellIs" dxfId="10126" priority="3173" operator="lessThan">
      <formula>0</formula>
    </cfRule>
    <cfRule type="cellIs" dxfId="10125" priority="3174" operator="equal">
      <formula>0</formula>
    </cfRule>
  </conditionalFormatting>
  <conditionalFormatting sqref="Z26:Z41">
    <cfRule type="cellIs" dxfId="10124" priority="3169" operator="greaterThan">
      <formula>0</formula>
    </cfRule>
    <cfRule type="cellIs" dxfId="10123" priority="3170" operator="lessThan">
      <formula>0</formula>
    </cfRule>
    <cfRule type="cellIs" dxfId="10122" priority="3171" operator="equal">
      <formula>0</formula>
    </cfRule>
  </conditionalFormatting>
  <conditionalFormatting sqref="Z26:Z41">
    <cfRule type="cellIs" dxfId="10121" priority="3166" operator="greaterThan">
      <formula>0</formula>
    </cfRule>
    <cfRule type="cellIs" dxfId="10120" priority="3167" operator="lessThan">
      <formula>0</formula>
    </cfRule>
    <cfRule type="cellIs" dxfId="10119" priority="3168" operator="equal">
      <formula>0</formula>
    </cfRule>
  </conditionalFormatting>
  <conditionalFormatting sqref="Z26:Z41">
    <cfRule type="cellIs" dxfId="10118" priority="3163" operator="greaterThan">
      <formula>0</formula>
    </cfRule>
    <cfRule type="cellIs" dxfId="10117" priority="3164" operator="lessThan">
      <formula>0</formula>
    </cfRule>
    <cfRule type="cellIs" dxfId="10116" priority="3165" operator="equal">
      <formula>0</formula>
    </cfRule>
  </conditionalFormatting>
  <conditionalFormatting sqref="Z26:Z41">
    <cfRule type="cellIs" dxfId="10115" priority="3160" operator="greaterThan">
      <formula>0</formula>
    </cfRule>
    <cfRule type="cellIs" dxfId="10114" priority="3161" operator="lessThan">
      <formula>0</formula>
    </cfRule>
    <cfRule type="cellIs" dxfId="10113" priority="3162" operator="equal">
      <formula>0</formula>
    </cfRule>
  </conditionalFormatting>
  <conditionalFormatting sqref="Z26:Z41">
    <cfRule type="cellIs" dxfId="10112" priority="3157" operator="greaterThan">
      <formula>0</formula>
    </cfRule>
    <cfRule type="cellIs" dxfId="10111" priority="3158" operator="lessThan">
      <formula>0</formula>
    </cfRule>
    <cfRule type="cellIs" dxfId="10110" priority="3159" operator="equal">
      <formula>0</formula>
    </cfRule>
  </conditionalFormatting>
  <conditionalFormatting sqref="Z26:Z41">
    <cfRule type="cellIs" dxfId="10109" priority="3154" operator="greaterThan">
      <formula>0</formula>
    </cfRule>
    <cfRule type="cellIs" dxfId="10108" priority="3155" operator="lessThan">
      <formula>0</formula>
    </cfRule>
    <cfRule type="cellIs" dxfId="10107" priority="3156" operator="equal">
      <formula>0</formula>
    </cfRule>
  </conditionalFormatting>
  <conditionalFormatting sqref="Z26:Z41">
    <cfRule type="cellIs" dxfId="10106" priority="3151" operator="greaterThan">
      <formula>0</formula>
    </cfRule>
    <cfRule type="cellIs" dxfId="10105" priority="3152" operator="lessThan">
      <formula>0</formula>
    </cfRule>
    <cfRule type="cellIs" dxfId="10104" priority="3153" operator="equal">
      <formula>0</formula>
    </cfRule>
  </conditionalFormatting>
  <conditionalFormatting sqref="Z26:Z41">
    <cfRule type="cellIs" dxfId="10103" priority="3148" operator="greaterThan">
      <formula>0</formula>
    </cfRule>
    <cfRule type="cellIs" dxfId="10102" priority="3149" operator="lessThan">
      <formula>0</formula>
    </cfRule>
    <cfRule type="cellIs" dxfId="10101" priority="3150" operator="equal">
      <formula>0</formula>
    </cfRule>
  </conditionalFormatting>
  <conditionalFormatting sqref="Z4:Z19">
    <cfRule type="cellIs" dxfId="10100" priority="3145" operator="greaterThan">
      <formula>0</formula>
    </cfRule>
    <cfRule type="cellIs" dxfId="10099" priority="3146" operator="lessThan">
      <formula>0</formula>
    </cfRule>
    <cfRule type="cellIs" dxfId="10098" priority="3147" operator="equal">
      <formula>0</formula>
    </cfRule>
  </conditionalFormatting>
  <conditionalFormatting sqref="Z4:Z19">
    <cfRule type="cellIs" dxfId="10097" priority="3142" operator="greaterThan">
      <formula>0</formula>
    </cfRule>
    <cfRule type="cellIs" dxfId="10096" priority="3143" operator="lessThan">
      <formula>0</formula>
    </cfRule>
    <cfRule type="cellIs" dxfId="10095" priority="3144" operator="equal">
      <formula>0</formula>
    </cfRule>
  </conditionalFormatting>
  <conditionalFormatting sqref="Z4:Z19">
    <cfRule type="cellIs" dxfId="10094" priority="3139" operator="greaterThan">
      <formula>0</formula>
    </cfRule>
    <cfRule type="cellIs" dxfId="10093" priority="3140" operator="lessThan">
      <formula>0</formula>
    </cfRule>
    <cfRule type="cellIs" dxfId="10092" priority="3141" operator="equal">
      <formula>0</formula>
    </cfRule>
  </conditionalFormatting>
  <conditionalFormatting sqref="Z4:Z19">
    <cfRule type="cellIs" dxfId="10091" priority="3136" operator="greaterThan">
      <formula>0</formula>
    </cfRule>
    <cfRule type="cellIs" dxfId="10090" priority="3137" operator="lessThan">
      <formula>0</formula>
    </cfRule>
    <cfRule type="cellIs" dxfId="10089" priority="3138" operator="equal">
      <formula>0</formula>
    </cfRule>
  </conditionalFormatting>
  <conditionalFormatting sqref="Z4:Z19">
    <cfRule type="cellIs" dxfId="10088" priority="3133" operator="greaterThan">
      <formula>0</formula>
    </cfRule>
    <cfRule type="cellIs" dxfId="10087" priority="3134" operator="lessThan">
      <formula>0</formula>
    </cfRule>
    <cfRule type="cellIs" dxfId="10086" priority="3135" operator="equal">
      <formula>0</formula>
    </cfRule>
  </conditionalFormatting>
  <conditionalFormatting sqref="Z4:Z19">
    <cfRule type="cellIs" dxfId="10085" priority="3130" operator="greaterThan">
      <formula>0</formula>
    </cfRule>
    <cfRule type="cellIs" dxfId="10084" priority="3131" operator="lessThan">
      <formula>0</formula>
    </cfRule>
    <cfRule type="cellIs" dxfId="10083" priority="3132" operator="equal">
      <formula>0</formula>
    </cfRule>
  </conditionalFormatting>
  <conditionalFormatting sqref="Z4:Z19">
    <cfRule type="cellIs" dxfId="10082" priority="3127" operator="greaterThan">
      <formula>0</formula>
    </cfRule>
    <cfRule type="cellIs" dxfId="10081" priority="3128" operator="lessThan">
      <formula>0</formula>
    </cfRule>
    <cfRule type="cellIs" dxfId="10080" priority="3129" operator="equal">
      <formula>0</formula>
    </cfRule>
  </conditionalFormatting>
  <conditionalFormatting sqref="Z4:Z19">
    <cfRule type="cellIs" dxfId="10079" priority="3124" operator="greaterThan">
      <formula>0</formula>
    </cfRule>
    <cfRule type="cellIs" dxfId="10078" priority="3125" operator="lessThan">
      <formula>0</formula>
    </cfRule>
    <cfRule type="cellIs" dxfId="10077" priority="3126" operator="equal">
      <formula>0</formula>
    </cfRule>
  </conditionalFormatting>
  <conditionalFormatting sqref="Z4:Z19">
    <cfRule type="cellIs" dxfId="10076" priority="3121" operator="greaterThan">
      <formula>0</formula>
    </cfRule>
    <cfRule type="cellIs" dxfId="10075" priority="3122" operator="lessThan">
      <formula>0</formula>
    </cfRule>
    <cfRule type="cellIs" dxfId="10074" priority="3123" operator="equal">
      <formula>0</formula>
    </cfRule>
  </conditionalFormatting>
  <conditionalFormatting sqref="Z4:Z19">
    <cfRule type="cellIs" dxfId="10073" priority="3118" operator="greaterThan">
      <formula>0</formula>
    </cfRule>
    <cfRule type="cellIs" dxfId="10072" priority="3119" operator="lessThan">
      <formula>0</formula>
    </cfRule>
    <cfRule type="cellIs" dxfId="10071" priority="3120" operator="equal">
      <formula>0</formula>
    </cfRule>
  </conditionalFormatting>
  <conditionalFormatting sqref="Z4:Z19">
    <cfRule type="cellIs" dxfId="10070" priority="3115" operator="greaterThan">
      <formula>0</formula>
    </cfRule>
    <cfRule type="cellIs" dxfId="10069" priority="3116" operator="lessThan">
      <formula>0</formula>
    </cfRule>
    <cfRule type="cellIs" dxfId="10068" priority="3117" operator="equal">
      <formula>0</formula>
    </cfRule>
  </conditionalFormatting>
  <conditionalFormatting sqref="Z4:Z19">
    <cfRule type="cellIs" dxfId="10067" priority="3112" operator="greaterThan">
      <formula>0</formula>
    </cfRule>
    <cfRule type="cellIs" dxfId="10066" priority="3113" operator="lessThan">
      <formula>0</formula>
    </cfRule>
    <cfRule type="cellIs" dxfId="10065" priority="3114" operator="equal">
      <formula>0</formula>
    </cfRule>
  </conditionalFormatting>
  <conditionalFormatting sqref="Z4:Z19">
    <cfRule type="cellIs" dxfId="10064" priority="3109" operator="greaterThan">
      <formula>0</formula>
    </cfRule>
    <cfRule type="cellIs" dxfId="10063" priority="3110" operator="lessThan">
      <formula>0</formula>
    </cfRule>
    <cfRule type="cellIs" dxfId="10062" priority="3111" operator="equal">
      <formula>0</formula>
    </cfRule>
  </conditionalFormatting>
  <conditionalFormatting sqref="Z4:Z19">
    <cfRule type="cellIs" dxfId="10061" priority="3106" operator="greaterThan">
      <formula>0</formula>
    </cfRule>
    <cfRule type="cellIs" dxfId="10060" priority="3107" operator="lessThan">
      <formula>0</formula>
    </cfRule>
    <cfRule type="cellIs" dxfId="10059" priority="3108" operator="equal">
      <formula>0</formula>
    </cfRule>
  </conditionalFormatting>
  <conditionalFormatting sqref="Z4:Z19">
    <cfRule type="cellIs" dxfId="10058" priority="3103" operator="greaterThan">
      <formula>0</formula>
    </cfRule>
    <cfRule type="cellIs" dxfId="10057" priority="3104" operator="lessThan">
      <formula>0</formula>
    </cfRule>
    <cfRule type="cellIs" dxfId="10056" priority="3105" operator="equal">
      <formula>0</formula>
    </cfRule>
  </conditionalFormatting>
  <conditionalFormatting sqref="Z4:Z19">
    <cfRule type="cellIs" dxfId="10055" priority="3100" operator="greaterThan">
      <formula>0</formula>
    </cfRule>
    <cfRule type="cellIs" dxfId="10054" priority="3101" operator="lessThan">
      <formula>0</formula>
    </cfRule>
    <cfRule type="cellIs" dxfId="10053" priority="3102" operator="equal">
      <formula>0</formula>
    </cfRule>
  </conditionalFormatting>
  <conditionalFormatting sqref="Z26:Z41">
    <cfRule type="cellIs" dxfId="10052" priority="3097" operator="greaterThan">
      <formula>0</formula>
    </cfRule>
    <cfRule type="cellIs" dxfId="10051" priority="3098" operator="lessThan">
      <formula>0</formula>
    </cfRule>
    <cfRule type="cellIs" dxfId="10050" priority="3099" operator="equal">
      <formula>0</formula>
    </cfRule>
  </conditionalFormatting>
  <conditionalFormatting sqref="Z26:Z41">
    <cfRule type="cellIs" dxfId="10049" priority="3094" operator="greaterThan">
      <formula>0</formula>
    </cfRule>
    <cfRule type="cellIs" dxfId="10048" priority="3095" operator="lessThan">
      <formula>0</formula>
    </cfRule>
    <cfRule type="cellIs" dxfId="10047" priority="3096" operator="equal">
      <formula>0</formula>
    </cfRule>
  </conditionalFormatting>
  <conditionalFormatting sqref="Z26:Z41">
    <cfRule type="cellIs" dxfId="10046" priority="3091" operator="greaterThan">
      <formula>0</formula>
    </cfRule>
    <cfRule type="cellIs" dxfId="10045" priority="3092" operator="lessThan">
      <formula>0</formula>
    </cfRule>
    <cfRule type="cellIs" dxfId="10044" priority="3093" operator="equal">
      <formula>0</formula>
    </cfRule>
  </conditionalFormatting>
  <conditionalFormatting sqref="Z26:Z41">
    <cfRule type="cellIs" dxfId="10043" priority="3088" operator="greaterThan">
      <formula>0</formula>
    </cfRule>
    <cfRule type="cellIs" dxfId="10042" priority="3089" operator="lessThan">
      <formula>0</formula>
    </cfRule>
    <cfRule type="cellIs" dxfId="10041" priority="3090" operator="equal">
      <formula>0</formula>
    </cfRule>
  </conditionalFormatting>
  <conditionalFormatting sqref="Z26:Z41">
    <cfRule type="cellIs" dxfId="10040" priority="3085" operator="greaterThan">
      <formula>0</formula>
    </cfRule>
    <cfRule type="cellIs" dxfId="10039" priority="3086" operator="lessThan">
      <formula>0</formula>
    </cfRule>
    <cfRule type="cellIs" dxfId="10038" priority="3087" operator="equal">
      <formula>0</formula>
    </cfRule>
  </conditionalFormatting>
  <conditionalFormatting sqref="Z26:Z41">
    <cfRule type="cellIs" dxfId="10037" priority="3082" operator="greaterThan">
      <formula>0</formula>
    </cfRule>
    <cfRule type="cellIs" dxfId="10036" priority="3083" operator="lessThan">
      <formula>0</formula>
    </cfRule>
    <cfRule type="cellIs" dxfId="10035" priority="3084" operator="equal">
      <formula>0</formula>
    </cfRule>
  </conditionalFormatting>
  <conditionalFormatting sqref="Z26:Z41">
    <cfRule type="cellIs" dxfId="10034" priority="3079" operator="greaterThan">
      <formula>0</formula>
    </cfRule>
    <cfRule type="cellIs" dxfId="10033" priority="3080" operator="lessThan">
      <formula>0</formula>
    </cfRule>
    <cfRule type="cellIs" dxfId="10032" priority="3081" operator="equal">
      <formula>0</formula>
    </cfRule>
  </conditionalFormatting>
  <conditionalFormatting sqref="Z26:Z41">
    <cfRule type="cellIs" dxfId="10031" priority="3076" operator="greaterThan">
      <formula>0</formula>
    </cfRule>
    <cfRule type="cellIs" dxfId="10030" priority="3077" operator="lessThan">
      <formula>0</formula>
    </cfRule>
    <cfRule type="cellIs" dxfId="10029" priority="3078" operator="equal">
      <formula>0</formula>
    </cfRule>
  </conditionalFormatting>
  <conditionalFormatting sqref="Z26:Z41">
    <cfRule type="cellIs" dxfId="10028" priority="3073" operator="greaterThan">
      <formula>0</formula>
    </cfRule>
    <cfRule type="cellIs" dxfId="10027" priority="3074" operator="lessThan">
      <formula>0</formula>
    </cfRule>
    <cfRule type="cellIs" dxfId="10026" priority="3075" operator="equal">
      <formula>0</formula>
    </cfRule>
  </conditionalFormatting>
  <conditionalFormatting sqref="Z26:Z41">
    <cfRule type="cellIs" dxfId="10025" priority="3070" operator="greaterThan">
      <formula>0</formula>
    </cfRule>
    <cfRule type="cellIs" dxfId="10024" priority="3071" operator="lessThan">
      <formula>0</formula>
    </cfRule>
    <cfRule type="cellIs" dxfId="10023" priority="3072" operator="equal">
      <formula>0</formula>
    </cfRule>
  </conditionalFormatting>
  <conditionalFormatting sqref="Z26:Z41">
    <cfRule type="cellIs" dxfId="10022" priority="3067" operator="greaterThan">
      <formula>0</formula>
    </cfRule>
    <cfRule type="cellIs" dxfId="10021" priority="3068" operator="lessThan">
      <formula>0</formula>
    </cfRule>
    <cfRule type="cellIs" dxfId="10020" priority="3069" operator="equal">
      <formula>0</formula>
    </cfRule>
  </conditionalFormatting>
  <conditionalFormatting sqref="Z26:Z41">
    <cfRule type="cellIs" dxfId="10019" priority="3064" operator="greaterThan">
      <formula>0</formula>
    </cfRule>
    <cfRule type="cellIs" dxfId="10018" priority="3065" operator="lessThan">
      <formula>0</formula>
    </cfRule>
    <cfRule type="cellIs" dxfId="10017" priority="3066" operator="equal">
      <formula>0</formula>
    </cfRule>
  </conditionalFormatting>
  <conditionalFormatting sqref="Z26:Z41">
    <cfRule type="cellIs" dxfId="10016" priority="3061" operator="greaterThan">
      <formula>0</formula>
    </cfRule>
    <cfRule type="cellIs" dxfId="10015" priority="3062" operator="lessThan">
      <formula>0</formula>
    </cfRule>
    <cfRule type="cellIs" dxfId="10014" priority="3063" operator="equal">
      <formula>0</formula>
    </cfRule>
  </conditionalFormatting>
  <conditionalFormatting sqref="Z26:Z41">
    <cfRule type="cellIs" dxfId="10013" priority="3058" operator="greaterThan">
      <formula>0</formula>
    </cfRule>
    <cfRule type="cellIs" dxfId="10012" priority="3059" operator="lessThan">
      <formula>0</formula>
    </cfRule>
    <cfRule type="cellIs" dxfId="10011" priority="3060" operator="equal">
      <formula>0</formula>
    </cfRule>
  </conditionalFormatting>
  <conditionalFormatting sqref="Z26:Z41">
    <cfRule type="cellIs" dxfId="10010" priority="3055" operator="greaterThan">
      <formula>0</formula>
    </cfRule>
    <cfRule type="cellIs" dxfId="10009" priority="3056" operator="lessThan">
      <formula>0</formula>
    </cfRule>
    <cfRule type="cellIs" dxfId="10008" priority="3057" operator="equal">
      <formula>0</formula>
    </cfRule>
  </conditionalFormatting>
  <conditionalFormatting sqref="Z26:Z41">
    <cfRule type="cellIs" dxfId="10007" priority="3052" operator="greaterThan">
      <formula>0</formula>
    </cfRule>
    <cfRule type="cellIs" dxfId="10006" priority="3053" operator="lessThan">
      <formula>0</formula>
    </cfRule>
    <cfRule type="cellIs" dxfId="10005" priority="3054" operator="equal">
      <formula>0</formula>
    </cfRule>
  </conditionalFormatting>
  <conditionalFormatting sqref="Z26:Z41">
    <cfRule type="cellIs" dxfId="10004" priority="3049" operator="greaterThan">
      <formula>0</formula>
    </cfRule>
    <cfRule type="cellIs" dxfId="10003" priority="3050" operator="lessThan">
      <formula>0</formula>
    </cfRule>
    <cfRule type="cellIs" dxfId="10002" priority="3051" operator="equal">
      <formula>0</formula>
    </cfRule>
  </conditionalFormatting>
  <conditionalFormatting sqref="Z26:Z41">
    <cfRule type="cellIs" dxfId="10001" priority="3046" operator="greaterThan">
      <formula>0</formula>
    </cfRule>
    <cfRule type="cellIs" dxfId="10000" priority="3047" operator="lessThan">
      <formula>0</formula>
    </cfRule>
    <cfRule type="cellIs" dxfId="9999" priority="3048" operator="equal">
      <formula>0</formula>
    </cfRule>
  </conditionalFormatting>
  <conditionalFormatting sqref="Z26:Z41">
    <cfRule type="cellIs" dxfId="9998" priority="3043" operator="greaterThan">
      <formula>0</formula>
    </cfRule>
    <cfRule type="cellIs" dxfId="9997" priority="3044" operator="lessThan">
      <formula>0</formula>
    </cfRule>
    <cfRule type="cellIs" dxfId="9996" priority="3045" operator="equal">
      <formula>0</formula>
    </cfRule>
  </conditionalFormatting>
  <conditionalFormatting sqref="Z26:Z41">
    <cfRule type="cellIs" dxfId="9995" priority="3040" operator="greaterThan">
      <formula>0</formula>
    </cfRule>
    <cfRule type="cellIs" dxfId="9994" priority="3041" operator="lessThan">
      <formula>0</formula>
    </cfRule>
    <cfRule type="cellIs" dxfId="9993" priority="3042" operator="equal">
      <formula>0</formula>
    </cfRule>
  </conditionalFormatting>
  <conditionalFormatting sqref="M4:M19">
    <cfRule type="cellIs" dxfId="9992" priority="3039" operator="equal">
      <formula>"DNP"</formula>
    </cfRule>
  </conditionalFormatting>
  <conditionalFormatting sqref="E4:E19">
    <cfRule type="cellIs" dxfId="9991" priority="3038" operator="equal">
      <formula>"DNP"</formula>
    </cfRule>
  </conditionalFormatting>
  <conditionalFormatting sqref="M4:M19">
    <cfRule type="cellIs" dxfId="9990" priority="3037" operator="equal">
      <formula>"DNP"</formula>
    </cfRule>
  </conditionalFormatting>
  <conditionalFormatting sqref="Z4:Z19">
    <cfRule type="cellIs" dxfId="9989" priority="3034" operator="greaterThan">
      <formula>0</formula>
    </cfRule>
    <cfRule type="cellIs" dxfId="9988" priority="3035" operator="lessThan">
      <formula>0</formula>
    </cfRule>
    <cfRule type="cellIs" dxfId="9987" priority="3036" operator="equal">
      <formula>0</formula>
    </cfRule>
  </conditionalFormatting>
  <conditionalFormatting sqref="Z4:Z19">
    <cfRule type="cellIs" dxfId="9986" priority="3031" operator="greaterThan">
      <formula>0</formula>
    </cfRule>
    <cfRule type="cellIs" dxfId="9985" priority="3032" operator="lessThan">
      <formula>0</formula>
    </cfRule>
    <cfRule type="cellIs" dxfId="9984" priority="3033" operator="equal">
      <formula>0</formula>
    </cfRule>
  </conditionalFormatting>
  <conditionalFormatting sqref="Z4:Z19">
    <cfRule type="cellIs" dxfId="9983" priority="3028" operator="greaterThan">
      <formula>0</formula>
    </cfRule>
    <cfRule type="cellIs" dxfId="9982" priority="3029" operator="lessThan">
      <formula>0</formula>
    </cfRule>
    <cfRule type="cellIs" dxfId="9981" priority="3030" operator="equal">
      <formula>0</formula>
    </cfRule>
  </conditionalFormatting>
  <conditionalFormatting sqref="Z4:Z19">
    <cfRule type="cellIs" dxfId="9980" priority="3025" operator="greaterThan">
      <formula>0</formula>
    </cfRule>
    <cfRule type="cellIs" dxfId="9979" priority="3026" operator="lessThan">
      <formula>0</formula>
    </cfRule>
    <cfRule type="cellIs" dxfId="9978" priority="3027" operator="equal">
      <formula>0</formula>
    </cfRule>
  </conditionalFormatting>
  <conditionalFormatting sqref="Z4:Z19">
    <cfRule type="cellIs" dxfId="9977" priority="3022" operator="greaterThan">
      <formula>0</formula>
    </cfRule>
    <cfRule type="cellIs" dxfId="9976" priority="3023" operator="lessThan">
      <formula>0</formula>
    </cfRule>
    <cfRule type="cellIs" dxfId="9975" priority="3024" operator="equal">
      <formula>0</formula>
    </cfRule>
  </conditionalFormatting>
  <conditionalFormatting sqref="Z4:Z19">
    <cfRule type="cellIs" dxfId="9974" priority="3019" operator="greaterThan">
      <formula>0</formula>
    </cfRule>
    <cfRule type="cellIs" dxfId="9973" priority="3020" operator="lessThan">
      <formula>0</formula>
    </cfRule>
    <cfRule type="cellIs" dxfId="9972" priority="3021" operator="equal">
      <formula>0</formula>
    </cfRule>
  </conditionalFormatting>
  <conditionalFormatting sqref="Z4:Z19">
    <cfRule type="cellIs" dxfId="9971" priority="3016" operator="greaterThan">
      <formula>0</formula>
    </cfRule>
    <cfRule type="cellIs" dxfId="9970" priority="3017" operator="lessThan">
      <formula>0</formula>
    </cfRule>
    <cfRule type="cellIs" dxfId="9969" priority="3018" operator="equal">
      <formula>0</formula>
    </cfRule>
  </conditionalFormatting>
  <conditionalFormatting sqref="Z4:Z19">
    <cfRule type="cellIs" dxfId="9968" priority="3013" operator="greaterThan">
      <formula>0</formula>
    </cfRule>
    <cfRule type="cellIs" dxfId="9967" priority="3014" operator="lessThan">
      <formula>0</formula>
    </cfRule>
    <cfRule type="cellIs" dxfId="9966" priority="3015" operator="equal">
      <formula>0</formula>
    </cfRule>
  </conditionalFormatting>
  <conditionalFormatting sqref="Z4:Z19">
    <cfRule type="cellIs" dxfId="9965" priority="3010" operator="greaterThan">
      <formula>0</formula>
    </cfRule>
    <cfRule type="cellIs" dxfId="9964" priority="3011" operator="lessThan">
      <formula>0</formula>
    </cfRule>
    <cfRule type="cellIs" dxfId="9963" priority="3012" operator="equal">
      <formula>0</formula>
    </cfRule>
  </conditionalFormatting>
  <conditionalFormatting sqref="Z4:Z19">
    <cfRule type="cellIs" dxfId="9962" priority="3007" operator="greaterThan">
      <formula>0</formula>
    </cfRule>
    <cfRule type="cellIs" dxfId="9961" priority="3008" operator="lessThan">
      <formula>0</formula>
    </cfRule>
    <cfRule type="cellIs" dxfId="9960" priority="3009" operator="equal">
      <formula>0</formula>
    </cfRule>
  </conditionalFormatting>
  <conditionalFormatting sqref="Z4:Z19">
    <cfRule type="cellIs" dxfId="9959" priority="3004" operator="greaterThan">
      <formula>0</formula>
    </cfRule>
    <cfRule type="cellIs" dxfId="9958" priority="3005" operator="lessThan">
      <formula>0</formula>
    </cfRule>
    <cfRule type="cellIs" dxfId="9957" priority="3006" operator="equal">
      <formula>0</formula>
    </cfRule>
  </conditionalFormatting>
  <conditionalFormatting sqref="Z4:Z19">
    <cfRule type="cellIs" dxfId="9956" priority="3001" operator="greaterThan">
      <formula>0</formula>
    </cfRule>
    <cfRule type="cellIs" dxfId="9955" priority="3002" operator="lessThan">
      <formula>0</formula>
    </cfRule>
    <cfRule type="cellIs" dxfId="9954" priority="3003" operator="equal">
      <formula>0</formula>
    </cfRule>
  </conditionalFormatting>
  <conditionalFormatting sqref="Z4:Z19">
    <cfRule type="cellIs" dxfId="9953" priority="2998" operator="greaterThan">
      <formula>0</formula>
    </cfRule>
    <cfRule type="cellIs" dxfId="9952" priority="2999" operator="lessThan">
      <formula>0</formula>
    </cfRule>
    <cfRule type="cellIs" dxfId="9951" priority="3000" operator="equal">
      <formula>0</formula>
    </cfRule>
  </conditionalFormatting>
  <conditionalFormatting sqref="Z4:Z19">
    <cfRule type="cellIs" dxfId="9950" priority="2995" operator="greaterThan">
      <formula>0</formula>
    </cfRule>
    <cfRule type="cellIs" dxfId="9949" priority="2996" operator="lessThan">
      <formula>0</formula>
    </cfRule>
    <cfRule type="cellIs" dxfId="9948" priority="2997" operator="equal">
      <formula>0</formula>
    </cfRule>
  </conditionalFormatting>
  <conditionalFormatting sqref="Z4:Z19">
    <cfRule type="cellIs" dxfId="9947" priority="2992" operator="greaterThan">
      <formula>0</formula>
    </cfRule>
    <cfRule type="cellIs" dxfId="9946" priority="2993" operator="lessThan">
      <formula>0</formula>
    </cfRule>
    <cfRule type="cellIs" dxfId="9945" priority="2994" operator="equal">
      <formula>0</formula>
    </cfRule>
  </conditionalFormatting>
  <conditionalFormatting sqref="Z4:Z19">
    <cfRule type="cellIs" dxfId="9944" priority="2989" operator="greaterThan">
      <formula>0</formula>
    </cfRule>
    <cfRule type="cellIs" dxfId="9943" priority="2990" operator="lessThan">
      <formula>0</formula>
    </cfRule>
    <cfRule type="cellIs" dxfId="9942" priority="2991" operator="equal">
      <formula>0</formula>
    </cfRule>
  </conditionalFormatting>
  <conditionalFormatting sqref="U4:U19">
    <cfRule type="cellIs" dxfId="9941" priority="2988" operator="equal">
      <formula>"DNP"</formula>
    </cfRule>
  </conditionalFormatting>
  <conditionalFormatting sqref="AC4:AC19">
    <cfRule type="cellIs" dxfId="9940" priority="2987" operator="equal">
      <formula>"DNP"</formula>
    </cfRule>
  </conditionalFormatting>
  <conditionalFormatting sqref="Z4:Z19">
    <cfRule type="cellIs" dxfId="9939" priority="2984" operator="greaterThan">
      <formula>0</formula>
    </cfRule>
    <cfRule type="cellIs" dxfId="9938" priority="2985" operator="lessThan">
      <formula>0</formula>
    </cfRule>
    <cfRule type="cellIs" dxfId="9937" priority="2986" operator="equal">
      <formula>0</formula>
    </cfRule>
  </conditionalFormatting>
  <conditionalFormatting sqref="Z4:Z19">
    <cfRule type="cellIs" dxfId="9936" priority="2981" operator="greaterThan">
      <formula>0</formula>
    </cfRule>
    <cfRule type="cellIs" dxfId="9935" priority="2982" operator="lessThan">
      <formula>0</formula>
    </cfRule>
    <cfRule type="cellIs" dxfId="9934" priority="2983" operator="equal">
      <formula>0</formula>
    </cfRule>
  </conditionalFormatting>
  <conditionalFormatting sqref="Z4:Z19">
    <cfRule type="cellIs" dxfId="9933" priority="2978" operator="greaterThan">
      <formula>0</formula>
    </cfRule>
    <cfRule type="cellIs" dxfId="9932" priority="2979" operator="lessThan">
      <formula>0</formula>
    </cfRule>
    <cfRule type="cellIs" dxfId="9931" priority="2980" operator="equal">
      <formula>0</formula>
    </cfRule>
  </conditionalFormatting>
  <conditionalFormatting sqref="Z4:Z19">
    <cfRule type="cellIs" dxfId="9930" priority="2975" operator="greaterThan">
      <formula>0</formula>
    </cfRule>
    <cfRule type="cellIs" dxfId="9929" priority="2976" operator="lessThan">
      <formula>0</formula>
    </cfRule>
    <cfRule type="cellIs" dxfId="9928" priority="2977" operator="equal">
      <formula>0</formula>
    </cfRule>
  </conditionalFormatting>
  <conditionalFormatting sqref="Z4:Z19">
    <cfRule type="cellIs" dxfId="9927" priority="2972" operator="greaterThan">
      <formula>0</formula>
    </cfRule>
    <cfRule type="cellIs" dxfId="9926" priority="2973" operator="lessThan">
      <formula>0</formula>
    </cfRule>
    <cfRule type="cellIs" dxfId="9925" priority="2974" operator="equal">
      <formula>0</formula>
    </cfRule>
  </conditionalFormatting>
  <conditionalFormatting sqref="Z4:Z19">
    <cfRule type="cellIs" dxfId="9924" priority="2969" operator="greaterThan">
      <formula>0</formula>
    </cfRule>
    <cfRule type="cellIs" dxfId="9923" priority="2970" operator="lessThan">
      <formula>0</formula>
    </cfRule>
    <cfRule type="cellIs" dxfId="9922" priority="2971" operator="equal">
      <formula>0</formula>
    </cfRule>
  </conditionalFormatting>
  <conditionalFormatting sqref="Z4:Z19">
    <cfRule type="cellIs" dxfId="9921" priority="2966" operator="greaterThan">
      <formula>0</formula>
    </cfRule>
    <cfRule type="cellIs" dxfId="9920" priority="2967" operator="lessThan">
      <formula>0</formula>
    </cfRule>
    <cfRule type="cellIs" dxfId="9919" priority="2968" operator="equal">
      <formula>0</formula>
    </cfRule>
  </conditionalFormatting>
  <conditionalFormatting sqref="Z4:Z19">
    <cfRule type="cellIs" dxfId="9918" priority="2963" operator="greaterThan">
      <formula>0</formula>
    </cfRule>
    <cfRule type="cellIs" dxfId="9917" priority="2964" operator="lessThan">
      <formula>0</formula>
    </cfRule>
    <cfRule type="cellIs" dxfId="9916" priority="2965" operator="equal">
      <formula>0</formula>
    </cfRule>
  </conditionalFormatting>
  <conditionalFormatting sqref="Z4:Z19">
    <cfRule type="cellIs" dxfId="9915" priority="2960" operator="greaterThan">
      <formula>0</formula>
    </cfRule>
    <cfRule type="cellIs" dxfId="9914" priority="2961" operator="lessThan">
      <formula>0</formula>
    </cfRule>
    <cfRule type="cellIs" dxfId="9913" priority="2962" operator="equal">
      <formula>0</formula>
    </cfRule>
  </conditionalFormatting>
  <conditionalFormatting sqref="Z4:Z19">
    <cfRule type="cellIs" dxfId="9912" priority="2957" operator="greaterThan">
      <formula>0</formula>
    </cfRule>
    <cfRule type="cellIs" dxfId="9911" priority="2958" operator="lessThan">
      <formula>0</formula>
    </cfRule>
    <cfRule type="cellIs" dxfId="9910" priority="2959" operator="equal">
      <formula>0</formula>
    </cfRule>
  </conditionalFormatting>
  <conditionalFormatting sqref="Z4:Z19">
    <cfRule type="cellIs" dxfId="9909" priority="2954" operator="greaterThan">
      <formula>0</formula>
    </cfRule>
    <cfRule type="cellIs" dxfId="9908" priority="2955" operator="lessThan">
      <formula>0</formula>
    </cfRule>
    <cfRule type="cellIs" dxfId="9907" priority="2956" operator="equal">
      <formula>0</formula>
    </cfRule>
  </conditionalFormatting>
  <conditionalFormatting sqref="Z4:Z19">
    <cfRule type="cellIs" dxfId="9906" priority="2951" operator="greaterThan">
      <formula>0</formula>
    </cfRule>
    <cfRule type="cellIs" dxfId="9905" priority="2952" operator="lessThan">
      <formula>0</formula>
    </cfRule>
    <cfRule type="cellIs" dxfId="9904" priority="2953" operator="equal">
      <formula>0</formula>
    </cfRule>
  </conditionalFormatting>
  <conditionalFormatting sqref="Z4:Z19">
    <cfRule type="cellIs" dxfId="9903" priority="2948" operator="greaterThan">
      <formula>0</formula>
    </cfRule>
    <cfRule type="cellIs" dxfId="9902" priority="2949" operator="lessThan">
      <formula>0</formula>
    </cfRule>
    <cfRule type="cellIs" dxfId="9901" priority="2950" operator="equal">
      <formula>0</formula>
    </cfRule>
  </conditionalFormatting>
  <conditionalFormatting sqref="Z4:Z19">
    <cfRule type="cellIs" dxfId="9900" priority="2945" operator="greaterThan">
      <formula>0</formula>
    </cfRule>
    <cfRule type="cellIs" dxfId="9899" priority="2946" operator="lessThan">
      <formula>0</formula>
    </cfRule>
    <cfRule type="cellIs" dxfId="9898" priority="2947" operator="equal">
      <formula>0</formula>
    </cfRule>
  </conditionalFormatting>
  <conditionalFormatting sqref="Z4:Z19">
    <cfRule type="cellIs" dxfId="9897" priority="2942" operator="greaterThan">
      <formula>0</formula>
    </cfRule>
    <cfRule type="cellIs" dxfId="9896" priority="2943" operator="lessThan">
      <formula>0</formula>
    </cfRule>
    <cfRule type="cellIs" dxfId="9895" priority="2944" operator="equal">
      <formula>0</formula>
    </cfRule>
  </conditionalFormatting>
  <conditionalFormatting sqref="Z4:Z19">
    <cfRule type="cellIs" dxfId="9894" priority="2939" operator="greaterThan">
      <formula>0</formula>
    </cfRule>
    <cfRule type="cellIs" dxfId="9893" priority="2940" operator="lessThan">
      <formula>0</formula>
    </cfRule>
    <cfRule type="cellIs" dxfId="9892" priority="2941" operator="equal">
      <formula>0</formula>
    </cfRule>
  </conditionalFormatting>
  <conditionalFormatting sqref="U4:U19">
    <cfRule type="cellIs" dxfId="9891" priority="2938" operator="equal">
      <formula>"DNP"</formula>
    </cfRule>
  </conditionalFormatting>
  <conditionalFormatting sqref="AC4:AC19">
    <cfRule type="cellIs" dxfId="9890" priority="2937" operator="equal">
      <formula>"DNP"</formula>
    </cfRule>
  </conditionalFormatting>
  <conditionalFormatting sqref="E26:E41">
    <cfRule type="cellIs" dxfId="9889" priority="2936" operator="equal">
      <formula>"DNP"</formula>
    </cfRule>
  </conditionalFormatting>
  <conditionalFormatting sqref="M26:M41">
    <cfRule type="cellIs" dxfId="9888" priority="2935" operator="equal">
      <formula>"DNP"</formula>
    </cfRule>
  </conditionalFormatting>
  <conditionalFormatting sqref="Z26:Z41">
    <cfRule type="cellIs" dxfId="9887" priority="2932" operator="greaterThan">
      <formula>0</formula>
    </cfRule>
    <cfRule type="cellIs" dxfId="9886" priority="2933" operator="lessThan">
      <formula>0</formula>
    </cfRule>
    <cfRule type="cellIs" dxfId="9885" priority="2934" operator="equal">
      <formula>0</formula>
    </cfRule>
  </conditionalFormatting>
  <conditionalFormatting sqref="Z26:Z41">
    <cfRule type="cellIs" dxfId="9884" priority="2929" operator="greaterThan">
      <formula>0</formula>
    </cfRule>
    <cfRule type="cellIs" dxfId="9883" priority="2930" operator="lessThan">
      <formula>0</formula>
    </cfRule>
    <cfRule type="cellIs" dxfId="9882" priority="2931" operator="equal">
      <formula>0</formula>
    </cfRule>
  </conditionalFormatting>
  <conditionalFormatting sqref="Z26:Z41">
    <cfRule type="cellIs" dxfId="9881" priority="2926" operator="greaterThan">
      <formula>0</formula>
    </cfRule>
    <cfRule type="cellIs" dxfId="9880" priority="2927" operator="lessThan">
      <formula>0</formula>
    </cfRule>
    <cfRule type="cellIs" dxfId="9879" priority="2928" operator="equal">
      <formula>0</formula>
    </cfRule>
  </conditionalFormatting>
  <conditionalFormatting sqref="Z26:Z41">
    <cfRule type="cellIs" dxfId="9878" priority="2923" operator="greaterThan">
      <formula>0</formula>
    </cfRule>
    <cfRule type="cellIs" dxfId="9877" priority="2924" operator="lessThan">
      <formula>0</formula>
    </cfRule>
    <cfRule type="cellIs" dxfId="9876" priority="2925" operator="equal">
      <formula>0</formula>
    </cfRule>
  </conditionalFormatting>
  <conditionalFormatting sqref="Z26:Z41">
    <cfRule type="cellIs" dxfId="9875" priority="2920" operator="greaterThan">
      <formula>0</formula>
    </cfRule>
    <cfRule type="cellIs" dxfId="9874" priority="2921" operator="lessThan">
      <formula>0</formula>
    </cfRule>
    <cfRule type="cellIs" dxfId="9873" priority="2922" operator="equal">
      <formula>0</formula>
    </cfRule>
  </conditionalFormatting>
  <conditionalFormatting sqref="Z26:Z41">
    <cfRule type="cellIs" dxfId="9872" priority="2917" operator="greaterThan">
      <formula>0</formula>
    </cfRule>
    <cfRule type="cellIs" dxfId="9871" priority="2918" operator="lessThan">
      <formula>0</formula>
    </cfRule>
    <cfRule type="cellIs" dxfId="9870" priority="2919" operator="equal">
      <formula>0</formula>
    </cfRule>
  </conditionalFormatting>
  <conditionalFormatting sqref="Z26:Z41">
    <cfRule type="cellIs" dxfId="9869" priority="2914" operator="greaterThan">
      <formula>0</formula>
    </cfRule>
    <cfRule type="cellIs" dxfId="9868" priority="2915" operator="lessThan">
      <formula>0</formula>
    </cfRule>
    <cfRule type="cellIs" dxfId="9867" priority="2916" operator="equal">
      <formula>0</formula>
    </cfRule>
  </conditionalFormatting>
  <conditionalFormatting sqref="Z26:Z41">
    <cfRule type="cellIs" dxfId="9866" priority="2911" operator="greaterThan">
      <formula>0</formula>
    </cfRule>
    <cfRule type="cellIs" dxfId="9865" priority="2912" operator="lessThan">
      <formula>0</formula>
    </cfRule>
    <cfRule type="cellIs" dxfId="9864" priority="2913" operator="equal">
      <formula>0</formula>
    </cfRule>
  </conditionalFormatting>
  <conditionalFormatting sqref="Z26:Z41">
    <cfRule type="cellIs" dxfId="9863" priority="2908" operator="greaterThan">
      <formula>0</formula>
    </cfRule>
    <cfRule type="cellIs" dxfId="9862" priority="2909" operator="lessThan">
      <formula>0</formula>
    </cfRule>
    <cfRule type="cellIs" dxfId="9861" priority="2910" operator="equal">
      <formula>0</formula>
    </cfRule>
  </conditionalFormatting>
  <conditionalFormatting sqref="Z26:Z41">
    <cfRule type="cellIs" dxfId="9860" priority="2905" operator="greaterThan">
      <formula>0</formula>
    </cfRule>
    <cfRule type="cellIs" dxfId="9859" priority="2906" operator="lessThan">
      <formula>0</formula>
    </cfRule>
    <cfRule type="cellIs" dxfId="9858" priority="2907" operator="equal">
      <formula>0</formula>
    </cfRule>
  </conditionalFormatting>
  <conditionalFormatting sqref="Z26:Z41">
    <cfRule type="cellIs" dxfId="9857" priority="2902" operator="greaterThan">
      <formula>0</formula>
    </cfRule>
    <cfRule type="cellIs" dxfId="9856" priority="2903" operator="lessThan">
      <formula>0</formula>
    </cfRule>
    <cfRule type="cellIs" dxfId="9855" priority="2904" operator="equal">
      <formula>0</formula>
    </cfRule>
  </conditionalFormatting>
  <conditionalFormatting sqref="Z26:Z41">
    <cfRule type="cellIs" dxfId="9854" priority="2899" operator="greaterThan">
      <formula>0</formula>
    </cfRule>
    <cfRule type="cellIs" dxfId="9853" priority="2900" operator="lessThan">
      <formula>0</formula>
    </cfRule>
    <cfRule type="cellIs" dxfId="9852" priority="2901" operator="equal">
      <formula>0</formula>
    </cfRule>
  </conditionalFormatting>
  <conditionalFormatting sqref="Z26:Z41">
    <cfRule type="cellIs" dxfId="9851" priority="2896" operator="greaterThan">
      <formula>0</formula>
    </cfRule>
    <cfRule type="cellIs" dxfId="9850" priority="2897" operator="lessThan">
      <formula>0</formula>
    </cfRule>
    <cfRule type="cellIs" dxfId="9849" priority="2898" operator="equal">
      <formula>0</formula>
    </cfRule>
  </conditionalFormatting>
  <conditionalFormatting sqref="Z26:Z41">
    <cfRule type="cellIs" dxfId="9848" priority="2893" operator="greaterThan">
      <formula>0</formula>
    </cfRule>
    <cfRule type="cellIs" dxfId="9847" priority="2894" operator="lessThan">
      <formula>0</formula>
    </cfRule>
    <cfRule type="cellIs" dxfId="9846" priority="2895" operator="equal">
      <formula>0</formula>
    </cfRule>
  </conditionalFormatting>
  <conditionalFormatting sqref="Z26:Z41">
    <cfRule type="cellIs" dxfId="9845" priority="2890" operator="greaterThan">
      <formula>0</formula>
    </cfRule>
    <cfRule type="cellIs" dxfId="9844" priority="2891" operator="lessThan">
      <formula>0</formula>
    </cfRule>
    <cfRule type="cellIs" dxfId="9843" priority="2892" operator="equal">
      <formula>0</formula>
    </cfRule>
  </conditionalFormatting>
  <conditionalFormatting sqref="Z26:Z41">
    <cfRule type="cellIs" dxfId="9842" priority="2887" operator="greaterThan">
      <formula>0</formula>
    </cfRule>
    <cfRule type="cellIs" dxfId="9841" priority="2888" operator="lessThan">
      <formula>0</formula>
    </cfRule>
    <cfRule type="cellIs" dxfId="9840" priority="2889" operator="equal">
      <formula>0</formula>
    </cfRule>
  </conditionalFormatting>
  <conditionalFormatting sqref="Z26:Z41">
    <cfRule type="cellIs" dxfId="9839" priority="2884" operator="greaterThan">
      <formula>0</formula>
    </cfRule>
    <cfRule type="cellIs" dxfId="9838" priority="2885" operator="lessThan">
      <formula>0</formula>
    </cfRule>
    <cfRule type="cellIs" dxfId="9837" priority="2886" operator="equal">
      <formula>0</formula>
    </cfRule>
  </conditionalFormatting>
  <conditionalFormatting sqref="Z26:Z41">
    <cfRule type="cellIs" dxfId="9836" priority="2881" operator="greaterThan">
      <formula>0</formula>
    </cfRule>
    <cfRule type="cellIs" dxfId="9835" priority="2882" operator="lessThan">
      <formula>0</formula>
    </cfRule>
    <cfRule type="cellIs" dxfId="9834" priority="2883" operator="equal">
      <formula>0</formula>
    </cfRule>
  </conditionalFormatting>
  <conditionalFormatting sqref="Z26:Z41">
    <cfRule type="cellIs" dxfId="9833" priority="2878" operator="greaterThan">
      <formula>0</formula>
    </cfRule>
    <cfRule type="cellIs" dxfId="9832" priority="2879" operator="lessThan">
      <formula>0</formula>
    </cfRule>
    <cfRule type="cellIs" dxfId="9831" priority="2880" operator="equal">
      <formula>0</formula>
    </cfRule>
  </conditionalFormatting>
  <conditionalFormatting sqref="Z26:Z41">
    <cfRule type="cellIs" dxfId="9830" priority="2875" operator="greaterThan">
      <formula>0</formula>
    </cfRule>
    <cfRule type="cellIs" dxfId="9829" priority="2876" operator="lessThan">
      <formula>0</formula>
    </cfRule>
    <cfRule type="cellIs" dxfId="9828" priority="2877" operator="equal">
      <formula>0</formula>
    </cfRule>
  </conditionalFormatting>
  <conditionalFormatting sqref="U26:U41">
    <cfRule type="cellIs" dxfId="9827" priority="2874" operator="equal">
      <formula>"DNP"</formula>
    </cfRule>
  </conditionalFormatting>
  <conditionalFormatting sqref="AC26:AC41">
    <cfRule type="cellIs" dxfId="9826" priority="2873" operator="equal">
      <formula>"DNP"</formula>
    </cfRule>
  </conditionalFormatting>
  <conditionalFormatting sqref="H4:H19">
    <cfRule type="containsText" dxfId="9825" priority="2872" operator="containsText" text="Y">
      <formula>NOT(ISERROR(SEARCH("Y",H4)))</formula>
    </cfRule>
  </conditionalFormatting>
  <conditionalFormatting sqref="P4:P19">
    <cfRule type="containsText" dxfId="9824" priority="2871" operator="containsText" text="Y">
      <formula>NOT(ISERROR(SEARCH("Y",P4)))</formula>
    </cfRule>
  </conditionalFormatting>
  <conditionalFormatting sqref="X4:X19">
    <cfRule type="containsText" dxfId="9823" priority="2870" operator="containsText" text="Y">
      <formula>NOT(ISERROR(SEARCH("Y",X4)))</formula>
    </cfRule>
  </conditionalFormatting>
  <conditionalFormatting sqref="AF4:AF19">
    <cfRule type="containsText" dxfId="9822" priority="2869" operator="containsText" text="Y">
      <formula>NOT(ISERROR(SEARCH("Y",AF4)))</formula>
    </cfRule>
  </conditionalFormatting>
  <conditionalFormatting sqref="H26:H41">
    <cfRule type="containsText" dxfId="9821" priority="2868" operator="containsText" text="Y">
      <formula>NOT(ISERROR(SEARCH("Y",H26)))</formula>
    </cfRule>
  </conditionalFormatting>
  <conditionalFormatting sqref="P26:P41">
    <cfRule type="containsText" dxfId="9820" priority="2867" operator="containsText" text="Y">
      <formula>NOT(ISERROR(SEARCH("Y",P26)))</formula>
    </cfRule>
  </conditionalFormatting>
  <conditionalFormatting sqref="X26:X41">
    <cfRule type="containsText" dxfId="9819" priority="2866" operator="containsText" text="Y">
      <formula>NOT(ISERROR(SEARCH("Y",X26)))</formula>
    </cfRule>
  </conditionalFormatting>
  <conditionalFormatting sqref="AF26:AF41">
    <cfRule type="containsText" dxfId="9818" priority="2865" operator="containsText" text="Y">
      <formula>NOT(ISERROR(SEARCH("Y",AF26)))</formula>
    </cfRule>
  </conditionalFormatting>
  <conditionalFormatting sqref="K26:K41 T26:T41 AC26:AC41 AL26:AL41 AC4:AC19 K4:K19 T4:T19 AL4:AL19">
    <cfRule type="cellIs" dxfId="9817" priority="2862" operator="greaterThan">
      <formula>0</formula>
    </cfRule>
    <cfRule type="cellIs" dxfId="9816" priority="2863" operator="lessThan">
      <formula>0</formula>
    </cfRule>
    <cfRule type="cellIs" dxfId="9815" priority="2864" operator="equal">
      <formula>0</formula>
    </cfRule>
  </conditionalFormatting>
  <conditionalFormatting sqref="F4:F19 O4:O19 X4:X19 AG4:AG19 F26:F41 O26:O41 X26:X41 AG26:AG41">
    <cfRule type="cellIs" dxfId="9814" priority="2861" operator="equal">
      <formula>"DNP"</formula>
    </cfRule>
  </conditionalFormatting>
  <conditionalFormatting sqref="AJ4:AJ19 AA4:AA19 AJ26:AJ41 I4:I19 AA26:AA41 I26:I41">
    <cfRule type="containsText" dxfId="9813" priority="2860" operator="containsText" text="Y">
      <formula>NOT(ISERROR(SEARCH("Y",I4)))</formula>
    </cfRule>
  </conditionalFormatting>
  <conditionalFormatting sqref="I4:I19 AJ26:AJ41 AA4:AA19 AJ4:AJ19 I26:I41 AA26:AA41">
    <cfRule type="cellIs" dxfId="9812" priority="2859" operator="equal">
      <formula>"Y"</formula>
    </cfRule>
  </conditionalFormatting>
  <conditionalFormatting sqref="I1:I1048576">
    <cfRule type="containsText" dxfId="9811" priority="2858" operator="containsText" text="Y">
      <formula>NOT(ISERROR(SEARCH("Y",I1)))</formula>
    </cfRule>
  </conditionalFormatting>
  <conditionalFormatting sqref="AA1:AA1048576">
    <cfRule type="containsText" dxfId="9810" priority="2856" operator="containsText" text="Y">
      <formula>NOT(ISERROR(SEARCH("Y",AA1)))</formula>
    </cfRule>
  </conditionalFormatting>
  <conditionalFormatting sqref="AJ1:AJ1048576">
    <cfRule type="containsText" dxfId="9809" priority="2855" operator="containsText" text="Y">
      <formula>NOT(ISERROR(SEARCH("Y",AJ1)))</formula>
    </cfRule>
  </conditionalFormatting>
  <conditionalFormatting sqref="K4:K19">
    <cfRule type="cellIs" dxfId="9808" priority="2852" operator="greaterThan">
      <formula>0</formula>
    </cfRule>
    <cfRule type="cellIs" dxfId="9807" priority="2853" operator="lessThan">
      <formula>0</formula>
    </cfRule>
    <cfRule type="cellIs" dxfId="9806" priority="2854" operator="equal">
      <formula>0</formula>
    </cfRule>
  </conditionalFormatting>
  <conditionalFormatting sqref="K4:K19">
    <cfRule type="cellIs" dxfId="9805" priority="2849" operator="greaterThan">
      <formula>0</formula>
    </cfRule>
    <cfRule type="cellIs" dxfId="9804" priority="2850" operator="lessThan">
      <formula>0</formula>
    </cfRule>
    <cfRule type="cellIs" dxfId="9803" priority="2851" operator="equal">
      <formula>0</formula>
    </cfRule>
  </conditionalFormatting>
  <conditionalFormatting sqref="K4:K19">
    <cfRule type="cellIs" dxfId="9802" priority="2846" operator="greaterThan">
      <formula>0</formula>
    </cfRule>
    <cfRule type="cellIs" dxfId="9801" priority="2847" operator="lessThan">
      <formula>0</formula>
    </cfRule>
    <cfRule type="cellIs" dxfId="9800" priority="2848" operator="equal">
      <formula>0</formula>
    </cfRule>
  </conditionalFormatting>
  <conditionalFormatting sqref="K4:K19">
    <cfRule type="cellIs" dxfId="9799" priority="2843" operator="greaterThan">
      <formula>0</formula>
    </cfRule>
    <cfRule type="cellIs" dxfId="9798" priority="2844" operator="lessThan">
      <formula>0</formula>
    </cfRule>
    <cfRule type="cellIs" dxfId="9797" priority="2845" operator="equal">
      <formula>0</formula>
    </cfRule>
  </conditionalFormatting>
  <conditionalFormatting sqref="K4:K19">
    <cfRule type="cellIs" dxfId="9796" priority="2840" operator="greaterThan">
      <formula>0</formula>
    </cfRule>
    <cfRule type="cellIs" dxfId="9795" priority="2841" operator="lessThan">
      <formula>0</formula>
    </cfRule>
    <cfRule type="cellIs" dxfId="9794" priority="2842" operator="equal">
      <formula>0</formula>
    </cfRule>
  </conditionalFormatting>
  <conditionalFormatting sqref="K4:K19">
    <cfRule type="cellIs" dxfId="9793" priority="2837" operator="greaterThan">
      <formula>0</formula>
    </cfRule>
    <cfRule type="cellIs" dxfId="9792" priority="2838" operator="lessThan">
      <formula>0</formula>
    </cfRule>
    <cfRule type="cellIs" dxfId="9791" priority="2839" operator="equal">
      <formula>0</formula>
    </cfRule>
  </conditionalFormatting>
  <conditionalFormatting sqref="K4:K19">
    <cfRule type="cellIs" dxfId="9790" priority="2834" operator="greaterThan">
      <formula>0</formula>
    </cfRule>
    <cfRule type="cellIs" dxfId="9789" priority="2835" operator="lessThan">
      <formula>0</formula>
    </cfRule>
    <cfRule type="cellIs" dxfId="9788" priority="2836" operator="equal">
      <formula>0</formula>
    </cfRule>
  </conditionalFormatting>
  <conditionalFormatting sqref="K4:K19">
    <cfRule type="cellIs" dxfId="9787" priority="2831" operator="greaterThan">
      <formula>0</formula>
    </cfRule>
    <cfRule type="cellIs" dxfId="9786" priority="2832" operator="lessThan">
      <formula>0</formula>
    </cfRule>
    <cfRule type="cellIs" dxfId="9785" priority="2833" operator="equal">
      <formula>0</formula>
    </cfRule>
  </conditionalFormatting>
  <conditionalFormatting sqref="K4:K19">
    <cfRule type="cellIs" dxfId="9784" priority="2828" operator="greaterThan">
      <formula>0</formula>
    </cfRule>
    <cfRule type="cellIs" dxfId="9783" priority="2829" operator="lessThan">
      <formula>0</formula>
    </cfRule>
    <cfRule type="cellIs" dxfId="9782" priority="2830" operator="equal">
      <formula>0</formula>
    </cfRule>
  </conditionalFormatting>
  <conditionalFormatting sqref="K4:K19">
    <cfRule type="cellIs" dxfId="9781" priority="2825" operator="greaterThan">
      <formula>0</formula>
    </cfRule>
    <cfRule type="cellIs" dxfId="9780" priority="2826" operator="lessThan">
      <formula>0</formula>
    </cfRule>
    <cfRule type="cellIs" dxfId="9779" priority="2827" operator="equal">
      <formula>0</formula>
    </cfRule>
  </conditionalFormatting>
  <conditionalFormatting sqref="K4:K19">
    <cfRule type="cellIs" dxfId="9778" priority="2822" operator="greaterThan">
      <formula>0</formula>
    </cfRule>
    <cfRule type="cellIs" dxfId="9777" priority="2823" operator="lessThan">
      <formula>0</formula>
    </cfRule>
    <cfRule type="cellIs" dxfId="9776" priority="2824" operator="equal">
      <formula>0</formula>
    </cfRule>
  </conditionalFormatting>
  <conditionalFormatting sqref="K4:K19">
    <cfRule type="cellIs" dxfId="9775" priority="2819" operator="greaterThan">
      <formula>0</formula>
    </cfRule>
    <cfRule type="cellIs" dxfId="9774" priority="2820" operator="lessThan">
      <formula>0</formula>
    </cfRule>
    <cfRule type="cellIs" dxfId="9773" priority="2821" operator="equal">
      <formula>0</formula>
    </cfRule>
  </conditionalFormatting>
  <conditionalFormatting sqref="K4:K19">
    <cfRule type="cellIs" dxfId="9772" priority="2816" operator="greaterThan">
      <formula>0</formula>
    </cfRule>
    <cfRule type="cellIs" dxfId="9771" priority="2817" operator="lessThan">
      <formula>0</formula>
    </cfRule>
    <cfRule type="cellIs" dxfId="9770" priority="2818" operator="equal">
      <formula>0</formula>
    </cfRule>
  </conditionalFormatting>
  <conditionalFormatting sqref="K4:K19">
    <cfRule type="cellIs" dxfId="9769" priority="2813" operator="greaterThan">
      <formula>0</formula>
    </cfRule>
    <cfRule type="cellIs" dxfId="9768" priority="2814" operator="lessThan">
      <formula>0</formula>
    </cfRule>
    <cfRule type="cellIs" dxfId="9767" priority="2815" operator="equal">
      <formula>0</formula>
    </cfRule>
  </conditionalFormatting>
  <conditionalFormatting sqref="F4:F19">
    <cfRule type="cellIs" dxfId="9766" priority="2812" operator="equal">
      <formula>"DNP"</formula>
    </cfRule>
  </conditionalFormatting>
  <conditionalFormatting sqref="I4:I19">
    <cfRule type="cellIs" dxfId="9765" priority="2811" operator="equal">
      <formula>"Y"</formula>
    </cfRule>
  </conditionalFormatting>
  <conditionalFormatting sqref="T4:T19">
    <cfRule type="cellIs" dxfId="9764" priority="2808" operator="greaterThan">
      <formula>0</formula>
    </cfRule>
    <cfRule type="cellIs" dxfId="9763" priority="2809" operator="lessThan">
      <formula>0</formula>
    </cfRule>
    <cfRule type="cellIs" dxfId="9762" priority="2810" operator="equal">
      <formula>0</formula>
    </cfRule>
  </conditionalFormatting>
  <conditionalFormatting sqref="T4:T19">
    <cfRule type="cellIs" dxfId="9761" priority="2805" operator="greaterThan">
      <formula>0</formula>
    </cfRule>
    <cfRule type="cellIs" dxfId="9760" priority="2806" operator="lessThan">
      <formula>0</formula>
    </cfRule>
    <cfRule type="cellIs" dxfId="9759" priority="2807" operator="equal">
      <formula>0</formula>
    </cfRule>
  </conditionalFormatting>
  <conditionalFormatting sqref="T4:T19">
    <cfRule type="cellIs" dxfId="9758" priority="2802" operator="greaterThan">
      <formula>0</formula>
    </cfRule>
    <cfRule type="cellIs" dxfId="9757" priority="2803" operator="lessThan">
      <formula>0</formula>
    </cfRule>
    <cfRule type="cellIs" dxfId="9756" priority="2804" operator="equal">
      <formula>0</formula>
    </cfRule>
  </conditionalFormatting>
  <conditionalFormatting sqref="T4:T19">
    <cfRule type="cellIs" dxfId="9755" priority="2799" operator="greaterThan">
      <formula>0</formula>
    </cfRule>
    <cfRule type="cellIs" dxfId="9754" priority="2800" operator="lessThan">
      <formula>0</formula>
    </cfRule>
    <cfRule type="cellIs" dxfId="9753" priority="2801" operator="equal">
      <formula>0</formula>
    </cfRule>
  </conditionalFormatting>
  <conditionalFormatting sqref="T4:T19">
    <cfRule type="cellIs" dxfId="9752" priority="2796" operator="greaterThan">
      <formula>0</formula>
    </cfRule>
    <cfRule type="cellIs" dxfId="9751" priority="2797" operator="lessThan">
      <formula>0</formula>
    </cfRule>
    <cfRule type="cellIs" dxfId="9750" priority="2798" operator="equal">
      <formula>0</formula>
    </cfRule>
  </conditionalFormatting>
  <conditionalFormatting sqref="T4:T19">
    <cfRule type="cellIs" dxfId="9749" priority="2793" operator="greaterThan">
      <formula>0</formula>
    </cfRule>
    <cfRule type="cellIs" dxfId="9748" priority="2794" operator="lessThan">
      <formula>0</formula>
    </cfRule>
    <cfRule type="cellIs" dxfId="9747" priority="2795" operator="equal">
      <formula>0</formula>
    </cfRule>
  </conditionalFormatting>
  <conditionalFormatting sqref="T4:T19">
    <cfRule type="cellIs" dxfId="9746" priority="2790" operator="greaterThan">
      <formula>0</formula>
    </cfRule>
    <cfRule type="cellIs" dxfId="9745" priority="2791" operator="lessThan">
      <formula>0</formula>
    </cfRule>
    <cfRule type="cellIs" dxfId="9744" priority="2792" operator="equal">
      <formula>0</formula>
    </cfRule>
  </conditionalFormatting>
  <conditionalFormatting sqref="T4:T19">
    <cfRule type="cellIs" dxfId="9743" priority="2787" operator="greaterThan">
      <formula>0</formula>
    </cfRule>
    <cfRule type="cellIs" dxfId="9742" priority="2788" operator="lessThan">
      <formula>0</formula>
    </cfRule>
    <cfRule type="cellIs" dxfId="9741" priority="2789" operator="equal">
      <formula>0</formula>
    </cfRule>
  </conditionalFormatting>
  <conditionalFormatting sqref="T4:T19">
    <cfRule type="cellIs" dxfId="9740" priority="2784" operator="greaterThan">
      <formula>0</formula>
    </cfRule>
    <cfRule type="cellIs" dxfId="9739" priority="2785" operator="lessThan">
      <formula>0</formula>
    </cfRule>
    <cfRule type="cellIs" dxfId="9738" priority="2786" operator="equal">
      <formula>0</formula>
    </cfRule>
  </conditionalFormatting>
  <conditionalFormatting sqref="T4:T19">
    <cfRule type="cellIs" dxfId="9737" priority="2781" operator="greaterThan">
      <formula>0</formula>
    </cfRule>
    <cfRule type="cellIs" dxfId="9736" priority="2782" operator="lessThan">
      <formula>0</formula>
    </cfRule>
    <cfRule type="cellIs" dxfId="9735" priority="2783" operator="equal">
      <formula>0</formula>
    </cfRule>
  </conditionalFormatting>
  <conditionalFormatting sqref="T4:T19">
    <cfRule type="cellIs" dxfId="9734" priority="2778" operator="greaterThan">
      <formula>0</formula>
    </cfRule>
    <cfRule type="cellIs" dxfId="9733" priority="2779" operator="lessThan">
      <formula>0</formula>
    </cfRule>
    <cfRule type="cellIs" dxfId="9732" priority="2780" operator="equal">
      <formula>0</formula>
    </cfRule>
  </conditionalFormatting>
  <conditionalFormatting sqref="T4:T19">
    <cfRule type="cellIs" dxfId="9731" priority="2775" operator="greaterThan">
      <formula>0</formula>
    </cfRule>
    <cfRule type="cellIs" dxfId="9730" priority="2776" operator="lessThan">
      <formula>0</formula>
    </cfRule>
    <cfRule type="cellIs" dxfId="9729" priority="2777" operator="equal">
      <formula>0</formula>
    </cfRule>
  </conditionalFormatting>
  <conditionalFormatting sqref="T4:T19">
    <cfRule type="cellIs" dxfId="9728" priority="2772" operator="greaterThan">
      <formula>0</formula>
    </cfRule>
    <cfRule type="cellIs" dxfId="9727" priority="2773" operator="lessThan">
      <formula>0</formula>
    </cfRule>
    <cfRule type="cellIs" dxfId="9726" priority="2774" operator="equal">
      <formula>0</formula>
    </cfRule>
  </conditionalFormatting>
  <conditionalFormatting sqref="T4:T19">
    <cfRule type="cellIs" dxfId="9725" priority="2769" operator="greaterThan">
      <formula>0</formula>
    </cfRule>
    <cfRule type="cellIs" dxfId="9724" priority="2770" operator="lessThan">
      <formula>0</formula>
    </cfRule>
    <cfRule type="cellIs" dxfId="9723" priority="2771" operator="equal">
      <formula>0</formula>
    </cfRule>
  </conditionalFormatting>
  <conditionalFormatting sqref="T4:T19">
    <cfRule type="cellIs" dxfId="9722" priority="2766" operator="greaterThan">
      <formula>0</formula>
    </cfRule>
    <cfRule type="cellIs" dxfId="9721" priority="2767" operator="lessThan">
      <formula>0</formula>
    </cfRule>
    <cfRule type="cellIs" dxfId="9720" priority="2768" operator="equal">
      <formula>0</formula>
    </cfRule>
  </conditionalFormatting>
  <conditionalFormatting sqref="O4:O19">
    <cfRule type="cellIs" dxfId="9719" priority="2765" operator="equal">
      <formula>"DNP"</formula>
    </cfRule>
  </conditionalFormatting>
  <conditionalFormatting sqref="K4:K19">
    <cfRule type="cellIs" dxfId="9718" priority="2762" operator="greaterThan">
      <formula>0</formula>
    </cfRule>
    <cfRule type="cellIs" dxfId="9717" priority="2763" operator="lessThan">
      <formula>0</formula>
    </cfRule>
    <cfRule type="cellIs" dxfId="9716" priority="2764" operator="equal">
      <formula>0</formula>
    </cfRule>
  </conditionalFormatting>
  <conditionalFormatting sqref="K4:K19">
    <cfRule type="cellIs" dxfId="9715" priority="2759" operator="greaterThan">
      <formula>0</formula>
    </cfRule>
    <cfRule type="cellIs" dxfId="9714" priority="2760" operator="lessThan">
      <formula>0</formula>
    </cfRule>
    <cfRule type="cellIs" dxfId="9713" priority="2761" operator="equal">
      <formula>0</formula>
    </cfRule>
  </conditionalFormatting>
  <conditionalFormatting sqref="K4:K19">
    <cfRule type="cellIs" dxfId="9712" priority="2756" operator="greaterThan">
      <formula>0</formula>
    </cfRule>
    <cfRule type="cellIs" dxfId="9711" priority="2757" operator="lessThan">
      <formula>0</formula>
    </cfRule>
    <cfRule type="cellIs" dxfId="9710" priority="2758" operator="equal">
      <formula>0</formula>
    </cfRule>
  </conditionalFormatting>
  <conditionalFormatting sqref="K4:K19">
    <cfRule type="cellIs" dxfId="9709" priority="2753" operator="greaterThan">
      <formula>0</formula>
    </cfRule>
    <cfRule type="cellIs" dxfId="9708" priority="2754" operator="lessThan">
      <formula>0</formula>
    </cfRule>
    <cfRule type="cellIs" dxfId="9707" priority="2755" operator="equal">
      <formula>0</formula>
    </cfRule>
  </conditionalFormatting>
  <conditionalFormatting sqref="K4:K19">
    <cfRule type="cellIs" dxfId="9706" priority="2750" operator="greaterThan">
      <formula>0</formula>
    </cfRule>
    <cfRule type="cellIs" dxfId="9705" priority="2751" operator="lessThan">
      <formula>0</formula>
    </cfRule>
    <cfRule type="cellIs" dxfId="9704" priority="2752" operator="equal">
      <formula>0</formula>
    </cfRule>
  </conditionalFormatting>
  <conditionalFormatting sqref="K4:K19">
    <cfRule type="cellIs" dxfId="9703" priority="2747" operator="greaterThan">
      <formula>0</formula>
    </cfRule>
    <cfRule type="cellIs" dxfId="9702" priority="2748" operator="lessThan">
      <formula>0</formula>
    </cfRule>
    <cfRule type="cellIs" dxfId="9701" priority="2749" operator="equal">
      <formula>0</formula>
    </cfRule>
  </conditionalFormatting>
  <conditionalFormatting sqref="K4:K19">
    <cfRule type="cellIs" dxfId="9700" priority="2744" operator="greaterThan">
      <formula>0</formula>
    </cfRule>
    <cfRule type="cellIs" dxfId="9699" priority="2745" operator="lessThan">
      <formula>0</formula>
    </cfRule>
    <cfRule type="cellIs" dxfId="9698" priority="2746" operator="equal">
      <formula>0</formula>
    </cfRule>
  </conditionalFormatting>
  <conditionalFormatting sqref="K4:K19">
    <cfRule type="cellIs" dxfId="9697" priority="2741" operator="greaterThan">
      <formula>0</formula>
    </cfRule>
    <cfRule type="cellIs" dxfId="9696" priority="2742" operator="lessThan">
      <formula>0</formula>
    </cfRule>
    <cfRule type="cellIs" dxfId="9695" priority="2743" operator="equal">
      <formula>0</formula>
    </cfRule>
  </conditionalFormatting>
  <conditionalFormatting sqref="K4:K19">
    <cfRule type="cellIs" dxfId="9694" priority="2738" operator="greaterThan">
      <formula>0</formula>
    </cfRule>
    <cfRule type="cellIs" dxfId="9693" priority="2739" operator="lessThan">
      <formula>0</formula>
    </cfRule>
    <cfRule type="cellIs" dxfId="9692" priority="2740" operator="equal">
      <formula>0</formula>
    </cfRule>
  </conditionalFormatting>
  <conditionalFormatting sqref="K4:K19">
    <cfRule type="cellIs" dxfId="9691" priority="2735" operator="greaterThan">
      <formula>0</formula>
    </cfRule>
    <cfRule type="cellIs" dxfId="9690" priority="2736" operator="lessThan">
      <formula>0</formula>
    </cfRule>
    <cfRule type="cellIs" dxfId="9689" priority="2737" operator="equal">
      <formula>0</formula>
    </cfRule>
  </conditionalFormatting>
  <conditionalFormatting sqref="K4:K19">
    <cfRule type="cellIs" dxfId="9688" priority="2732" operator="greaterThan">
      <formula>0</formula>
    </cfRule>
    <cfRule type="cellIs" dxfId="9687" priority="2733" operator="lessThan">
      <formula>0</formula>
    </cfRule>
    <cfRule type="cellIs" dxfId="9686" priority="2734" operator="equal">
      <formula>0</formula>
    </cfRule>
  </conditionalFormatting>
  <conditionalFormatting sqref="K4:K19">
    <cfRule type="cellIs" dxfId="9685" priority="2729" operator="greaterThan">
      <formula>0</formula>
    </cfRule>
    <cfRule type="cellIs" dxfId="9684" priority="2730" operator="lessThan">
      <formula>0</formula>
    </cfRule>
    <cfRule type="cellIs" dxfId="9683" priority="2731" operator="equal">
      <formula>0</formula>
    </cfRule>
  </conditionalFormatting>
  <conditionalFormatting sqref="K4:K19">
    <cfRule type="cellIs" dxfId="9682" priority="2726" operator="greaterThan">
      <formula>0</formula>
    </cfRule>
    <cfRule type="cellIs" dxfId="9681" priority="2727" operator="lessThan">
      <formula>0</formula>
    </cfRule>
    <cfRule type="cellIs" dxfId="9680" priority="2728" operator="equal">
      <formula>0</formula>
    </cfRule>
  </conditionalFormatting>
  <conditionalFormatting sqref="K4:K19">
    <cfRule type="cellIs" dxfId="9679" priority="2723" operator="greaterThan">
      <formula>0</formula>
    </cfRule>
    <cfRule type="cellIs" dxfId="9678" priority="2724" operator="lessThan">
      <formula>0</formula>
    </cfRule>
    <cfRule type="cellIs" dxfId="9677" priority="2725" operator="equal">
      <formula>0</formula>
    </cfRule>
  </conditionalFormatting>
  <conditionalFormatting sqref="F4:F19">
    <cfRule type="cellIs" dxfId="9676" priority="2722" operator="equal">
      <formula>"DNP"</formula>
    </cfRule>
  </conditionalFormatting>
  <conditionalFormatting sqref="I4:I19">
    <cfRule type="cellIs" dxfId="9675" priority="2721" operator="equal">
      <formula>"Y"</formula>
    </cfRule>
  </conditionalFormatting>
  <conditionalFormatting sqref="AC4:AC19">
    <cfRule type="cellIs" dxfId="9674" priority="2717" operator="greaterThan">
      <formula>0</formula>
    </cfRule>
    <cfRule type="cellIs" dxfId="9673" priority="2718" operator="lessThan">
      <formula>0</formula>
    </cfRule>
    <cfRule type="cellIs" dxfId="9672" priority="2719" operator="equal">
      <formula>0</formula>
    </cfRule>
  </conditionalFormatting>
  <conditionalFormatting sqref="AC4:AC19">
    <cfRule type="cellIs" dxfId="9671" priority="2714" operator="greaterThan">
      <formula>0</formula>
    </cfRule>
    <cfRule type="cellIs" dxfId="9670" priority="2715" operator="lessThan">
      <formula>0</formula>
    </cfRule>
    <cfRule type="cellIs" dxfId="9669" priority="2716" operator="equal">
      <formula>0</formula>
    </cfRule>
  </conditionalFormatting>
  <conditionalFormatting sqref="AC4:AC19">
    <cfRule type="cellIs" dxfId="9668" priority="2711" operator="greaterThan">
      <formula>0</formula>
    </cfRule>
    <cfRule type="cellIs" dxfId="9667" priority="2712" operator="lessThan">
      <formula>0</formula>
    </cfRule>
    <cfRule type="cellIs" dxfId="9666" priority="2713" operator="equal">
      <formula>0</formula>
    </cfRule>
  </conditionalFormatting>
  <conditionalFormatting sqref="AC4:AC19">
    <cfRule type="cellIs" dxfId="9665" priority="2708" operator="greaterThan">
      <formula>0</formula>
    </cfRule>
    <cfRule type="cellIs" dxfId="9664" priority="2709" operator="lessThan">
      <formula>0</formula>
    </cfRule>
    <cfRule type="cellIs" dxfId="9663" priority="2710" operator="equal">
      <formula>0</formula>
    </cfRule>
  </conditionalFormatting>
  <conditionalFormatting sqref="AC4:AC19">
    <cfRule type="cellIs" dxfId="9662" priority="2705" operator="greaterThan">
      <formula>0</formula>
    </cfRule>
    <cfRule type="cellIs" dxfId="9661" priority="2706" operator="lessThan">
      <formula>0</formula>
    </cfRule>
    <cfRule type="cellIs" dxfId="9660" priority="2707" operator="equal">
      <formula>0</formula>
    </cfRule>
  </conditionalFormatting>
  <conditionalFormatting sqref="AC4:AC19">
    <cfRule type="cellIs" dxfId="9659" priority="2702" operator="greaterThan">
      <formula>0</formula>
    </cfRule>
    <cfRule type="cellIs" dxfId="9658" priority="2703" operator="lessThan">
      <formula>0</formula>
    </cfRule>
    <cfRule type="cellIs" dxfId="9657" priority="2704" operator="equal">
      <formula>0</formula>
    </cfRule>
  </conditionalFormatting>
  <conditionalFormatting sqref="AC4:AC19">
    <cfRule type="cellIs" dxfId="9656" priority="2699" operator="greaterThan">
      <formula>0</formula>
    </cfRule>
    <cfRule type="cellIs" dxfId="9655" priority="2700" operator="lessThan">
      <formula>0</formula>
    </cfRule>
    <cfRule type="cellIs" dxfId="9654" priority="2701" operator="equal">
      <formula>0</formula>
    </cfRule>
  </conditionalFormatting>
  <conditionalFormatting sqref="AC4:AC19">
    <cfRule type="cellIs" dxfId="9653" priority="2696" operator="greaterThan">
      <formula>0</formula>
    </cfRule>
    <cfRule type="cellIs" dxfId="9652" priority="2697" operator="lessThan">
      <formula>0</formula>
    </cfRule>
    <cfRule type="cellIs" dxfId="9651" priority="2698" operator="equal">
      <formula>0</formula>
    </cfRule>
  </conditionalFormatting>
  <conditionalFormatting sqref="AC4:AC19">
    <cfRule type="cellIs" dxfId="9650" priority="2693" operator="greaterThan">
      <formula>0</formula>
    </cfRule>
    <cfRule type="cellIs" dxfId="9649" priority="2694" operator="lessThan">
      <formula>0</formula>
    </cfRule>
    <cfRule type="cellIs" dxfId="9648" priority="2695" operator="equal">
      <formula>0</formula>
    </cfRule>
  </conditionalFormatting>
  <conditionalFormatting sqref="AC4:AC19">
    <cfRule type="cellIs" dxfId="9647" priority="2690" operator="greaterThan">
      <formula>0</formula>
    </cfRule>
    <cfRule type="cellIs" dxfId="9646" priority="2691" operator="lessThan">
      <formula>0</formula>
    </cfRule>
    <cfRule type="cellIs" dxfId="9645" priority="2692" operator="equal">
      <formula>0</formula>
    </cfRule>
  </conditionalFormatting>
  <conditionalFormatting sqref="AC4:AC19">
    <cfRule type="cellIs" dxfId="9644" priority="2687" operator="greaterThan">
      <formula>0</formula>
    </cfRule>
    <cfRule type="cellIs" dxfId="9643" priority="2688" operator="lessThan">
      <formula>0</formula>
    </cfRule>
    <cfRule type="cellIs" dxfId="9642" priority="2689" operator="equal">
      <formula>0</formula>
    </cfRule>
  </conditionalFormatting>
  <conditionalFormatting sqref="AC4:AC19">
    <cfRule type="cellIs" dxfId="9641" priority="2684" operator="greaterThan">
      <formula>0</formula>
    </cfRule>
    <cfRule type="cellIs" dxfId="9640" priority="2685" operator="lessThan">
      <formula>0</formula>
    </cfRule>
    <cfRule type="cellIs" dxfId="9639" priority="2686" operator="equal">
      <formula>0</formula>
    </cfRule>
  </conditionalFormatting>
  <conditionalFormatting sqref="AC4:AC19">
    <cfRule type="cellIs" dxfId="9638" priority="2681" operator="greaterThan">
      <formula>0</formula>
    </cfRule>
    <cfRule type="cellIs" dxfId="9637" priority="2682" operator="lessThan">
      <formula>0</formula>
    </cfRule>
    <cfRule type="cellIs" dxfId="9636" priority="2683" operator="equal">
      <formula>0</formula>
    </cfRule>
  </conditionalFormatting>
  <conditionalFormatting sqref="AC4:AC19">
    <cfRule type="cellIs" dxfId="9635" priority="2678" operator="greaterThan">
      <formula>0</formula>
    </cfRule>
    <cfRule type="cellIs" dxfId="9634" priority="2679" operator="lessThan">
      <formula>0</formula>
    </cfRule>
    <cfRule type="cellIs" dxfId="9633" priority="2680" operator="equal">
      <formula>0</formula>
    </cfRule>
  </conditionalFormatting>
  <conditionalFormatting sqref="AC4:AC19">
    <cfRule type="cellIs" dxfId="9632" priority="2675" operator="greaterThan">
      <formula>0</formula>
    </cfRule>
    <cfRule type="cellIs" dxfId="9631" priority="2676" operator="lessThan">
      <formula>0</formula>
    </cfRule>
    <cfRule type="cellIs" dxfId="9630" priority="2677" operator="equal">
      <formula>0</formula>
    </cfRule>
  </conditionalFormatting>
  <conditionalFormatting sqref="AC4:AC19">
    <cfRule type="cellIs" dxfId="9629" priority="2672" operator="greaterThan">
      <formula>0</formula>
    </cfRule>
    <cfRule type="cellIs" dxfId="9628" priority="2673" operator="lessThan">
      <formula>0</formula>
    </cfRule>
    <cfRule type="cellIs" dxfId="9627" priority="2674" operator="equal">
      <formula>0</formula>
    </cfRule>
  </conditionalFormatting>
  <conditionalFormatting sqref="X4:X19">
    <cfRule type="cellIs" dxfId="9626" priority="2671" operator="equal">
      <formula>"DNP"</formula>
    </cfRule>
  </conditionalFormatting>
  <conditionalFormatting sqref="AA4:AA19">
    <cfRule type="cellIs" dxfId="9625" priority="2670" operator="equal">
      <formula>"Y"</formula>
    </cfRule>
  </conditionalFormatting>
  <conditionalFormatting sqref="AL4:AL19">
    <cfRule type="cellIs" dxfId="9624" priority="2667" operator="greaterThan">
      <formula>0</formula>
    </cfRule>
    <cfRule type="cellIs" dxfId="9623" priority="2668" operator="lessThan">
      <formula>0</formula>
    </cfRule>
    <cfRule type="cellIs" dxfId="9622" priority="2669" operator="equal">
      <formula>0</formula>
    </cfRule>
  </conditionalFormatting>
  <conditionalFormatting sqref="AL4:AL19">
    <cfRule type="cellIs" dxfId="9621" priority="2664" operator="greaterThan">
      <formula>0</formula>
    </cfRule>
    <cfRule type="cellIs" dxfId="9620" priority="2665" operator="lessThan">
      <formula>0</formula>
    </cfRule>
    <cfRule type="cellIs" dxfId="9619" priority="2666" operator="equal">
      <formula>0</formula>
    </cfRule>
  </conditionalFormatting>
  <conditionalFormatting sqref="AL4:AL19">
    <cfRule type="cellIs" dxfId="9618" priority="2661" operator="greaterThan">
      <formula>0</formula>
    </cfRule>
    <cfRule type="cellIs" dxfId="9617" priority="2662" operator="lessThan">
      <formula>0</formula>
    </cfRule>
    <cfRule type="cellIs" dxfId="9616" priority="2663" operator="equal">
      <formula>0</formula>
    </cfRule>
  </conditionalFormatting>
  <conditionalFormatting sqref="AL4:AL19">
    <cfRule type="cellIs" dxfId="9615" priority="2658" operator="greaterThan">
      <formula>0</formula>
    </cfRule>
    <cfRule type="cellIs" dxfId="9614" priority="2659" operator="lessThan">
      <formula>0</formula>
    </cfRule>
    <cfRule type="cellIs" dxfId="9613" priority="2660" operator="equal">
      <formula>0</formula>
    </cfRule>
  </conditionalFormatting>
  <conditionalFormatting sqref="AL4:AL19">
    <cfRule type="cellIs" dxfId="9612" priority="2655" operator="greaterThan">
      <formula>0</formula>
    </cfRule>
    <cfRule type="cellIs" dxfId="9611" priority="2656" operator="lessThan">
      <formula>0</formula>
    </cfRule>
    <cfRule type="cellIs" dxfId="9610" priority="2657" operator="equal">
      <formula>0</formula>
    </cfRule>
  </conditionalFormatting>
  <conditionalFormatting sqref="AL4:AL19">
    <cfRule type="cellIs" dxfId="9609" priority="2652" operator="greaterThan">
      <formula>0</formula>
    </cfRule>
    <cfRule type="cellIs" dxfId="9608" priority="2653" operator="lessThan">
      <formula>0</formula>
    </cfRule>
    <cfRule type="cellIs" dxfId="9607" priority="2654" operator="equal">
      <formula>0</formula>
    </cfRule>
  </conditionalFormatting>
  <conditionalFormatting sqref="AL4:AL19">
    <cfRule type="cellIs" dxfId="9606" priority="2649" operator="greaterThan">
      <formula>0</formula>
    </cfRule>
    <cfRule type="cellIs" dxfId="9605" priority="2650" operator="lessThan">
      <formula>0</formula>
    </cfRule>
    <cfRule type="cellIs" dxfId="9604" priority="2651" operator="equal">
      <formula>0</formula>
    </cfRule>
  </conditionalFormatting>
  <conditionalFormatting sqref="AL4:AL19">
    <cfRule type="cellIs" dxfId="9603" priority="2646" operator="greaterThan">
      <formula>0</formula>
    </cfRule>
    <cfRule type="cellIs" dxfId="9602" priority="2647" operator="lessThan">
      <formula>0</formula>
    </cfRule>
    <cfRule type="cellIs" dxfId="9601" priority="2648" operator="equal">
      <formula>0</formula>
    </cfRule>
  </conditionalFormatting>
  <conditionalFormatting sqref="AL4:AL19">
    <cfRule type="cellIs" dxfId="9600" priority="2643" operator="greaterThan">
      <formula>0</formula>
    </cfRule>
    <cfRule type="cellIs" dxfId="9599" priority="2644" operator="lessThan">
      <formula>0</formula>
    </cfRule>
    <cfRule type="cellIs" dxfId="9598" priority="2645" operator="equal">
      <formula>0</formula>
    </cfRule>
  </conditionalFormatting>
  <conditionalFormatting sqref="AL4:AL19">
    <cfRule type="cellIs" dxfId="9597" priority="2640" operator="greaterThan">
      <formula>0</formula>
    </cfRule>
    <cfRule type="cellIs" dxfId="9596" priority="2641" operator="lessThan">
      <formula>0</formula>
    </cfRule>
    <cfRule type="cellIs" dxfId="9595" priority="2642" operator="equal">
      <formula>0</formula>
    </cfRule>
  </conditionalFormatting>
  <conditionalFormatting sqref="AL4:AL19">
    <cfRule type="cellIs" dxfId="9594" priority="2637" operator="greaterThan">
      <formula>0</formula>
    </cfRule>
    <cfRule type="cellIs" dxfId="9593" priority="2638" operator="lessThan">
      <formula>0</formula>
    </cfRule>
    <cfRule type="cellIs" dxfId="9592" priority="2639" operator="equal">
      <formula>0</formula>
    </cfRule>
  </conditionalFormatting>
  <conditionalFormatting sqref="AL4:AL19">
    <cfRule type="cellIs" dxfId="9591" priority="2634" operator="greaterThan">
      <formula>0</formula>
    </cfRule>
    <cfRule type="cellIs" dxfId="9590" priority="2635" operator="lessThan">
      <formula>0</formula>
    </cfRule>
    <cfRule type="cellIs" dxfId="9589" priority="2636" operator="equal">
      <formula>0</formula>
    </cfRule>
  </conditionalFormatting>
  <conditionalFormatting sqref="AL4:AL19">
    <cfRule type="cellIs" dxfId="9588" priority="2631" operator="greaterThan">
      <formula>0</formula>
    </cfRule>
    <cfRule type="cellIs" dxfId="9587" priority="2632" operator="lessThan">
      <formula>0</formula>
    </cfRule>
    <cfRule type="cellIs" dxfId="9586" priority="2633" operator="equal">
      <formula>0</formula>
    </cfRule>
  </conditionalFormatting>
  <conditionalFormatting sqref="AL4:AL19">
    <cfRule type="cellIs" dxfId="9585" priority="2628" operator="greaterThan">
      <formula>0</formula>
    </cfRule>
    <cfRule type="cellIs" dxfId="9584" priority="2629" operator="lessThan">
      <formula>0</formula>
    </cfRule>
    <cfRule type="cellIs" dxfId="9583" priority="2630" operator="equal">
      <formula>0</formula>
    </cfRule>
  </conditionalFormatting>
  <conditionalFormatting sqref="AL4:AL19">
    <cfRule type="cellIs" dxfId="9582" priority="2625" operator="greaterThan">
      <formula>0</formula>
    </cfRule>
    <cfRule type="cellIs" dxfId="9581" priority="2626" operator="lessThan">
      <formula>0</formula>
    </cfRule>
    <cfRule type="cellIs" dxfId="9580" priority="2627" operator="equal">
      <formula>0</formula>
    </cfRule>
  </conditionalFormatting>
  <conditionalFormatting sqref="AL4:AL19">
    <cfRule type="cellIs" dxfId="9579" priority="2622" operator="greaterThan">
      <formula>0</formula>
    </cfRule>
    <cfRule type="cellIs" dxfId="9578" priority="2623" operator="lessThan">
      <formula>0</formula>
    </cfRule>
    <cfRule type="cellIs" dxfId="9577" priority="2624" operator="equal">
      <formula>0</formula>
    </cfRule>
  </conditionalFormatting>
  <conditionalFormatting sqref="AL4:AL19">
    <cfRule type="cellIs" dxfId="9576" priority="2619" operator="greaterThan">
      <formula>0</formula>
    </cfRule>
    <cfRule type="cellIs" dxfId="9575" priority="2620" operator="lessThan">
      <formula>0</formula>
    </cfRule>
    <cfRule type="cellIs" dxfId="9574" priority="2621" operator="equal">
      <formula>0</formula>
    </cfRule>
  </conditionalFormatting>
  <conditionalFormatting sqref="AG4:AG19">
    <cfRule type="cellIs" dxfId="9573" priority="2618" operator="equal">
      <formula>"DNP"</formula>
    </cfRule>
  </conditionalFormatting>
  <conditionalFormatting sqref="AJ4:AJ19">
    <cfRule type="cellIs" dxfId="9572" priority="2617" operator="equal">
      <formula>"Y"</formula>
    </cfRule>
  </conditionalFormatting>
  <conditionalFormatting sqref="K26:K41">
    <cfRule type="cellIs" dxfId="9571" priority="2614" operator="greaterThan">
      <formula>0</formula>
    </cfRule>
    <cfRule type="cellIs" dxfId="9570" priority="2615" operator="lessThan">
      <formula>0</formula>
    </cfRule>
    <cfRule type="cellIs" dxfId="9569" priority="2616" operator="equal">
      <formula>0</formula>
    </cfRule>
  </conditionalFormatting>
  <conditionalFormatting sqref="K26:K41">
    <cfRule type="cellIs" dxfId="9568" priority="2611" operator="greaterThan">
      <formula>0</formula>
    </cfRule>
    <cfRule type="cellIs" dxfId="9567" priority="2612" operator="lessThan">
      <formula>0</formula>
    </cfRule>
    <cfRule type="cellIs" dxfId="9566" priority="2613" operator="equal">
      <formula>0</formula>
    </cfRule>
  </conditionalFormatting>
  <conditionalFormatting sqref="K26:K41">
    <cfRule type="cellIs" dxfId="9565" priority="2608" operator="greaterThan">
      <formula>0</formula>
    </cfRule>
    <cfRule type="cellIs" dxfId="9564" priority="2609" operator="lessThan">
      <formula>0</formula>
    </cfRule>
    <cfRule type="cellIs" dxfId="9563" priority="2610" operator="equal">
      <formula>0</formula>
    </cfRule>
  </conditionalFormatting>
  <conditionalFormatting sqref="K26:K41">
    <cfRule type="cellIs" dxfId="9562" priority="2605" operator="greaterThan">
      <formula>0</formula>
    </cfRule>
    <cfRule type="cellIs" dxfId="9561" priority="2606" operator="lessThan">
      <formula>0</formula>
    </cfRule>
    <cfRule type="cellIs" dxfId="9560" priority="2607" operator="equal">
      <formula>0</formula>
    </cfRule>
  </conditionalFormatting>
  <conditionalFormatting sqref="K26:K41">
    <cfRule type="cellIs" dxfId="9559" priority="2602" operator="greaterThan">
      <formula>0</formula>
    </cfRule>
    <cfRule type="cellIs" dxfId="9558" priority="2603" operator="lessThan">
      <formula>0</formula>
    </cfRule>
    <cfRule type="cellIs" dxfId="9557" priority="2604" operator="equal">
      <formula>0</formula>
    </cfRule>
  </conditionalFormatting>
  <conditionalFormatting sqref="K26:K41">
    <cfRule type="cellIs" dxfId="9556" priority="2599" operator="greaterThan">
      <formula>0</formula>
    </cfRule>
    <cfRule type="cellIs" dxfId="9555" priority="2600" operator="lessThan">
      <formula>0</formula>
    </cfRule>
    <cfRule type="cellIs" dxfId="9554" priority="2601" operator="equal">
      <formula>0</formula>
    </cfRule>
  </conditionalFormatting>
  <conditionalFormatting sqref="K26:K41">
    <cfRule type="cellIs" dxfId="9553" priority="2596" operator="greaterThan">
      <formula>0</formula>
    </cfRule>
    <cfRule type="cellIs" dxfId="9552" priority="2597" operator="lessThan">
      <formula>0</formula>
    </cfRule>
    <cfRule type="cellIs" dxfId="9551" priority="2598" operator="equal">
      <formula>0</formula>
    </cfRule>
  </conditionalFormatting>
  <conditionalFormatting sqref="K26:K41">
    <cfRule type="cellIs" dxfId="9550" priority="2593" operator="greaterThan">
      <formula>0</formula>
    </cfRule>
    <cfRule type="cellIs" dxfId="9549" priority="2594" operator="lessThan">
      <formula>0</formula>
    </cfRule>
    <cfRule type="cellIs" dxfId="9548" priority="2595" operator="equal">
      <formula>0</formula>
    </cfRule>
  </conditionalFormatting>
  <conditionalFormatting sqref="K26:K41">
    <cfRule type="cellIs" dxfId="9547" priority="2590" operator="greaterThan">
      <formula>0</formula>
    </cfRule>
    <cfRule type="cellIs" dxfId="9546" priority="2591" operator="lessThan">
      <formula>0</formula>
    </cfRule>
    <cfRule type="cellIs" dxfId="9545" priority="2592" operator="equal">
      <formula>0</formula>
    </cfRule>
  </conditionalFormatting>
  <conditionalFormatting sqref="K26:K41">
    <cfRule type="cellIs" dxfId="9544" priority="2587" operator="greaterThan">
      <formula>0</formula>
    </cfRule>
    <cfRule type="cellIs" dxfId="9543" priority="2588" operator="lessThan">
      <formula>0</formula>
    </cfRule>
    <cfRule type="cellIs" dxfId="9542" priority="2589" operator="equal">
      <formula>0</formula>
    </cfRule>
  </conditionalFormatting>
  <conditionalFormatting sqref="K26:K41">
    <cfRule type="cellIs" dxfId="9541" priority="2584" operator="greaterThan">
      <formula>0</formula>
    </cfRule>
    <cfRule type="cellIs" dxfId="9540" priority="2585" operator="lessThan">
      <formula>0</formula>
    </cfRule>
    <cfRule type="cellIs" dxfId="9539" priority="2586" operator="equal">
      <formula>0</formula>
    </cfRule>
  </conditionalFormatting>
  <conditionalFormatting sqref="K26:K41">
    <cfRule type="cellIs" dxfId="9538" priority="2581" operator="greaterThan">
      <formula>0</formula>
    </cfRule>
    <cfRule type="cellIs" dxfId="9537" priority="2582" operator="lessThan">
      <formula>0</formula>
    </cfRule>
    <cfRule type="cellIs" dxfId="9536" priority="2583" operator="equal">
      <formula>0</formula>
    </cfRule>
  </conditionalFormatting>
  <conditionalFormatting sqref="K26:K41">
    <cfRule type="cellIs" dxfId="9535" priority="2578" operator="greaterThan">
      <formula>0</formula>
    </cfRule>
    <cfRule type="cellIs" dxfId="9534" priority="2579" operator="lessThan">
      <formula>0</formula>
    </cfRule>
    <cfRule type="cellIs" dxfId="9533" priority="2580" operator="equal">
      <formula>0</formula>
    </cfRule>
  </conditionalFormatting>
  <conditionalFormatting sqref="K26:K41">
    <cfRule type="cellIs" dxfId="9532" priority="2575" operator="greaterThan">
      <formula>0</formula>
    </cfRule>
    <cfRule type="cellIs" dxfId="9531" priority="2576" operator="lessThan">
      <formula>0</formula>
    </cfRule>
    <cfRule type="cellIs" dxfId="9530" priority="2577" operator="equal">
      <formula>0</formula>
    </cfRule>
  </conditionalFormatting>
  <conditionalFormatting sqref="K26:K41">
    <cfRule type="cellIs" dxfId="9529" priority="2572" operator="greaterThan">
      <formula>0</formula>
    </cfRule>
    <cfRule type="cellIs" dxfId="9528" priority="2573" operator="lessThan">
      <formula>0</formula>
    </cfRule>
    <cfRule type="cellIs" dxfId="9527" priority="2574" operator="equal">
      <formula>0</formula>
    </cfRule>
  </conditionalFormatting>
  <conditionalFormatting sqref="K26:K41">
    <cfRule type="cellIs" dxfId="9526" priority="2569" operator="greaterThan">
      <formula>0</formula>
    </cfRule>
    <cfRule type="cellIs" dxfId="9525" priority="2570" operator="lessThan">
      <formula>0</formula>
    </cfRule>
    <cfRule type="cellIs" dxfId="9524" priority="2571" operator="equal">
      <formula>0</formula>
    </cfRule>
  </conditionalFormatting>
  <conditionalFormatting sqref="K26:K41">
    <cfRule type="cellIs" dxfId="9523" priority="2566" operator="greaterThan">
      <formula>0</formula>
    </cfRule>
    <cfRule type="cellIs" dxfId="9522" priority="2567" operator="lessThan">
      <formula>0</formula>
    </cfRule>
    <cfRule type="cellIs" dxfId="9521" priority="2568" operator="equal">
      <formula>0</formula>
    </cfRule>
  </conditionalFormatting>
  <conditionalFormatting sqref="K26:K41">
    <cfRule type="cellIs" dxfId="9520" priority="2563" operator="greaterThan">
      <formula>0</formula>
    </cfRule>
    <cfRule type="cellIs" dxfId="9519" priority="2564" operator="lessThan">
      <formula>0</formula>
    </cfRule>
    <cfRule type="cellIs" dxfId="9518" priority="2565" operator="equal">
      <formula>0</formula>
    </cfRule>
  </conditionalFormatting>
  <conditionalFormatting sqref="F26:F41">
    <cfRule type="cellIs" dxfId="9517" priority="2562" operator="equal">
      <formula>"DNP"</formula>
    </cfRule>
  </conditionalFormatting>
  <conditionalFormatting sqref="I26:I41">
    <cfRule type="cellIs" dxfId="9516" priority="2561" operator="equal">
      <formula>"Y"</formula>
    </cfRule>
  </conditionalFormatting>
  <conditionalFormatting sqref="T26:T41">
    <cfRule type="cellIs" dxfId="9515" priority="2558" operator="greaterThan">
      <formula>0</formula>
    </cfRule>
    <cfRule type="cellIs" dxfId="9514" priority="2559" operator="lessThan">
      <formula>0</formula>
    </cfRule>
    <cfRule type="cellIs" dxfId="9513" priority="2560" operator="equal">
      <formula>0</formula>
    </cfRule>
  </conditionalFormatting>
  <conditionalFormatting sqref="T26:T41">
    <cfRule type="cellIs" dxfId="9512" priority="2555" operator="greaterThan">
      <formula>0</formula>
    </cfRule>
    <cfRule type="cellIs" dxfId="9511" priority="2556" operator="lessThan">
      <formula>0</formula>
    </cfRule>
    <cfRule type="cellIs" dxfId="9510" priority="2557" operator="equal">
      <formula>0</formula>
    </cfRule>
  </conditionalFormatting>
  <conditionalFormatting sqref="T26:T41">
    <cfRule type="cellIs" dxfId="9509" priority="2552" operator="greaterThan">
      <formula>0</formula>
    </cfRule>
    <cfRule type="cellIs" dxfId="9508" priority="2553" operator="lessThan">
      <formula>0</formula>
    </cfRule>
    <cfRule type="cellIs" dxfId="9507" priority="2554" operator="equal">
      <formula>0</formula>
    </cfRule>
  </conditionalFormatting>
  <conditionalFormatting sqref="T26:T41">
    <cfRule type="cellIs" dxfId="9506" priority="2549" operator="greaterThan">
      <formula>0</formula>
    </cfRule>
    <cfRule type="cellIs" dxfId="9505" priority="2550" operator="lessThan">
      <formula>0</formula>
    </cfRule>
    <cfRule type="cellIs" dxfId="9504" priority="2551" operator="equal">
      <formula>0</formula>
    </cfRule>
  </conditionalFormatting>
  <conditionalFormatting sqref="T26:T41">
    <cfRule type="cellIs" dxfId="9503" priority="2546" operator="greaterThan">
      <formula>0</formula>
    </cfRule>
    <cfRule type="cellIs" dxfId="9502" priority="2547" operator="lessThan">
      <formula>0</formula>
    </cfRule>
    <cfRule type="cellIs" dxfId="9501" priority="2548" operator="equal">
      <formula>0</formula>
    </cfRule>
  </conditionalFormatting>
  <conditionalFormatting sqref="T26:T41">
    <cfRule type="cellIs" dxfId="9500" priority="2543" operator="greaterThan">
      <formula>0</formula>
    </cfRule>
    <cfRule type="cellIs" dxfId="9499" priority="2544" operator="lessThan">
      <formula>0</formula>
    </cfRule>
    <cfRule type="cellIs" dxfId="9498" priority="2545" operator="equal">
      <formula>0</formula>
    </cfRule>
  </conditionalFormatting>
  <conditionalFormatting sqref="T26:T41">
    <cfRule type="cellIs" dxfId="9497" priority="2540" operator="greaterThan">
      <formula>0</formula>
    </cfRule>
    <cfRule type="cellIs" dxfId="9496" priority="2541" operator="lessThan">
      <formula>0</formula>
    </cfRule>
    <cfRule type="cellIs" dxfId="9495" priority="2542" operator="equal">
      <formula>0</formula>
    </cfRule>
  </conditionalFormatting>
  <conditionalFormatting sqref="T26:T41">
    <cfRule type="cellIs" dxfId="9494" priority="2537" operator="greaterThan">
      <formula>0</formula>
    </cfRule>
    <cfRule type="cellIs" dxfId="9493" priority="2538" operator="lessThan">
      <formula>0</formula>
    </cfRule>
    <cfRule type="cellIs" dxfId="9492" priority="2539" operator="equal">
      <formula>0</formula>
    </cfRule>
  </conditionalFormatting>
  <conditionalFormatting sqref="T26:T41">
    <cfRule type="cellIs" dxfId="9491" priority="2534" operator="greaterThan">
      <formula>0</formula>
    </cfRule>
    <cfRule type="cellIs" dxfId="9490" priority="2535" operator="lessThan">
      <formula>0</formula>
    </cfRule>
    <cfRule type="cellIs" dxfId="9489" priority="2536" operator="equal">
      <formula>0</formula>
    </cfRule>
  </conditionalFormatting>
  <conditionalFormatting sqref="T26:T41">
    <cfRule type="cellIs" dxfId="9488" priority="2531" operator="greaterThan">
      <formula>0</formula>
    </cfRule>
    <cfRule type="cellIs" dxfId="9487" priority="2532" operator="lessThan">
      <formula>0</formula>
    </cfRule>
    <cfRule type="cellIs" dxfId="9486" priority="2533" operator="equal">
      <formula>0</formula>
    </cfRule>
  </conditionalFormatting>
  <conditionalFormatting sqref="T26:T41">
    <cfRule type="cellIs" dxfId="9485" priority="2528" operator="greaterThan">
      <formula>0</formula>
    </cfRule>
    <cfRule type="cellIs" dxfId="9484" priority="2529" operator="lessThan">
      <formula>0</formula>
    </cfRule>
    <cfRule type="cellIs" dxfId="9483" priority="2530" operator="equal">
      <formula>0</formula>
    </cfRule>
  </conditionalFormatting>
  <conditionalFormatting sqref="T26:T41">
    <cfRule type="cellIs" dxfId="9482" priority="2525" operator="greaterThan">
      <formula>0</formula>
    </cfRule>
    <cfRule type="cellIs" dxfId="9481" priority="2526" operator="lessThan">
      <formula>0</formula>
    </cfRule>
    <cfRule type="cellIs" dxfId="9480" priority="2527" operator="equal">
      <formula>0</formula>
    </cfRule>
  </conditionalFormatting>
  <conditionalFormatting sqref="T26:T41">
    <cfRule type="cellIs" dxfId="9479" priority="2522" operator="greaterThan">
      <formula>0</formula>
    </cfRule>
    <cfRule type="cellIs" dxfId="9478" priority="2523" operator="lessThan">
      <formula>0</formula>
    </cfRule>
    <cfRule type="cellIs" dxfId="9477" priority="2524" operator="equal">
      <formula>0</formula>
    </cfRule>
  </conditionalFormatting>
  <conditionalFormatting sqref="T26:T41">
    <cfRule type="cellIs" dxfId="9476" priority="2519" operator="greaterThan">
      <formula>0</formula>
    </cfRule>
    <cfRule type="cellIs" dxfId="9475" priority="2520" operator="lessThan">
      <formula>0</formula>
    </cfRule>
    <cfRule type="cellIs" dxfId="9474" priority="2521" operator="equal">
      <formula>0</formula>
    </cfRule>
  </conditionalFormatting>
  <conditionalFormatting sqref="T26:T41">
    <cfRule type="cellIs" dxfId="9473" priority="2516" operator="greaterThan">
      <formula>0</formula>
    </cfRule>
    <cfRule type="cellIs" dxfId="9472" priority="2517" operator="lessThan">
      <formula>0</formula>
    </cfRule>
    <cfRule type="cellIs" dxfId="9471" priority="2518" operator="equal">
      <formula>0</formula>
    </cfRule>
  </conditionalFormatting>
  <conditionalFormatting sqref="T26:T41">
    <cfRule type="cellIs" dxfId="9470" priority="2513" operator="greaterThan">
      <formula>0</formula>
    </cfRule>
    <cfRule type="cellIs" dxfId="9469" priority="2514" operator="lessThan">
      <formula>0</formula>
    </cfRule>
    <cfRule type="cellIs" dxfId="9468" priority="2515" operator="equal">
      <formula>0</formula>
    </cfRule>
  </conditionalFormatting>
  <conditionalFormatting sqref="T26:T41">
    <cfRule type="cellIs" dxfId="9467" priority="2510" operator="greaterThan">
      <formula>0</formula>
    </cfRule>
    <cfRule type="cellIs" dxfId="9466" priority="2511" operator="lessThan">
      <formula>0</formula>
    </cfRule>
    <cfRule type="cellIs" dxfId="9465" priority="2512" operator="equal">
      <formula>0</formula>
    </cfRule>
  </conditionalFormatting>
  <conditionalFormatting sqref="T26:T41">
    <cfRule type="cellIs" dxfId="9464" priority="2507" operator="greaterThan">
      <formula>0</formula>
    </cfRule>
    <cfRule type="cellIs" dxfId="9463" priority="2508" operator="lessThan">
      <formula>0</formula>
    </cfRule>
    <cfRule type="cellIs" dxfId="9462" priority="2509" operator="equal">
      <formula>0</formula>
    </cfRule>
  </conditionalFormatting>
  <conditionalFormatting sqref="T26:T41">
    <cfRule type="cellIs" dxfId="9461" priority="2504" operator="greaterThan">
      <formula>0</formula>
    </cfRule>
    <cfRule type="cellIs" dxfId="9460" priority="2505" operator="lessThan">
      <formula>0</formula>
    </cfRule>
    <cfRule type="cellIs" dxfId="9459" priority="2506" operator="equal">
      <formula>0</formula>
    </cfRule>
  </conditionalFormatting>
  <conditionalFormatting sqref="O26:O41">
    <cfRule type="cellIs" dxfId="9458" priority="2503" operator="equal">
      <formula>"DNP"</formula>
    </cfRule>
  </conditionalFormatting>
  <conditionalFormatting sqref="AC26:AC41">
    <cfRule type="cellIs" dxfId="9457" priority="2499" operator="greaterThan">
      <formula>0</formula>
    </cfRule>
    <cfRule type="cellIs" dxfId="9456" priority="2500" operator="lessThan">
      <formula>0</formula>
    </cfRule>
    <cfRule type="cellIs" dxfId="9455" priority="2501" operator="equal">
      <formula>0</formula>
    </cfRule>
  </conditionalFormatting>
  <conditionalFormatting sqref="AC26:AC41">
    <cfRule type="cellIs" dxfId="9454" priority="2496" operator="greaterThan">
      <formula>0</formula>
    </cfRule>
    <cfRule type="cellIs" dxfId="9453" priority="2497" operator="lessThan">
      <formula>0</formula>
    </cfRule>
    <cfRule type="cellIs" dxfId="9452" priority="2498" operator="equal">
      <formula>0</formula>
    </cfRule>
  </conditionalFormatting>
  <conditionalFormatting sqref="AC26:AC41">
    <cfRule type="cellIs" dxfId="9451" priority="2493" operator="greaterThan">
      <formula>0</formula>
    </cfRule>
    <cfRule type="cellIs" dxfId="9450" priority="2494" operator="lessThan">
      <formula>0</formula>
    </cfRule>
    <cfRule type="cellIs" dxfId="9449" priority="2495" operator="equal">
      <formula>0</formula>
    </cfRule>
  </conditionalFormatting>
  <conditionalFormatting sqref="AC26:AC41">
    <cfRule type="cellIs" dxfId="9448" priority="2490" operator="greaterThan">
      <formula>0</formula>
    </cfRule>
    <cfRule type="cellIs" dxfId="9447" priority="2491" operator="lessThan">
      <formula>0</formula>
    </cfRule>
    <cfRule type="cellIs" dxfId="9446" priority="2492" operator="equal">
      <formula>0</formula>
    </cfRule>
  </conditionalFormatting>
  <conditionalFormatting sqref="AC26:AC41">
    <cfRule type="cellIs" dxfId="9445" priority="2487" operator="greaterThan">
      <formula>0</formula>
    </cfRule>
    <cfRule type="cellIs" dxfId="9444" priority="2488" operator="lessThan">
      <formula>0</formula>
    </cfRule>
    <cfRule type="cellIs" dxfId="9443" priority="2489" operator="equal">
      <formula>0</formula>
    </cfRule>
  </conditionalFormatting>
  <conditionalFormatting sqref="AC26:AC41">
    <cfRule type="cellIs" dxfId="9442" priority="2484" operator="greaterThan">
      <formula>0</formula>
    </cfRule>
    <cfRule type="cellIs" dxfId="9441" priority="2485" operator="lessThan">
      <formula>0</formula>
    </cfRule>
    <cfRule type="cellIs" dxfId="9440" priority="2486" operator="equal">
      <formula>0</formula>
    </cfRule>
  </conditionalFormatting>
  <conditionalFormatting sqref="AC26:AC41">
    <cfRule type="cellIs" dxfId="9439" priority="2481" operator="greaterThan">
      <formula>0</formula>
    </cfRule>
    <cfRule type="cellIs" dxfId="9438" priority="2482" operator="lessThan">
      <formula>0</formula>
    </cfRule>
    <cfRule type="cellIs" dxfId="9437" priority="2483" operator="equal">
      <formula>0</formula>
    </cfRule>
  </conditionalFormatting>
  <conditionalFormatting sqref="AC26:AC41">
    <cfRule type="cellIs" dxfId="9436" priority="2478" operator="greaterThan">
      <formula>0</formula>
    </cfRule>
    <cfRule type="cellIs" dxfId="9435" priority="2479" operator="lessThan">
      <formula>0</formula>
    </cfRule>
    <cfRule type="cellIs" dxfId="9434" priority="2480" operator="equal">
      <formula>0</formula>
    </cfRule>
  </conditionalFormatting>
  <conditionalFormatting sqref="AC26:AC41">
    <cfRule type="cellIs" dxfId="9433" priority="2475" operator="greaterThan">
      <formula>0</formula>
    </cfRule>
    <cfRule type="cellIs" dxfId="9432" priority="2476" operator="lessThan">
      <formula>0</formula>
    </cfRule>
    <cfRule type="cellIs" dxfId="9431" priority="2477" operator="equal">
      <formula>0</formula>
    </cfRule>
  </conditionalFormatting>
  <conditionalFormatting sqref="AC26:AC41">
    <cfRule type="cellIs" dxfId="9430" priority="2472" operator="greaterThan">
      <formula>0</formula>
    </cfRule>
    <cfRule type="cellIs" dxfId="9429" priority="2473" operator="lessThan">
      <formula>0</formula>
    </cfRule>
    <cfRule type="cellIs" dxfId="9428" priority="2474" operator="equal">
      <formula>0</formula>
    </cfRule>
  </conditionalFormatting>
  <conditionalFormatting sqref="AC26:AC41">
    <cfRule type="cellIs" dxfId="9427" priority="2469" operator="greaterThan">
      <formula>0</formula>
    </cfRule>
    <cfRule type="cellIs" dxfId="9426" priority="2470" operator="lessThan">
      <formula>0</formula>
    </cfRule>
    <cfRule type="cellIs" dxfId="9425" priority="2471" operator="equal">
      <formula>0</formula>
    </cfRule>
  </conditionalFormatting>
  <conditionalFormatting sqref="AC26:AC41">
    <cfRule type="cellIs" dxfId="9424" priority="2466" operator="greaterThan">
      <formula>0</formula>
    </cfRule>
    <cfRule type="cellIs" dxfId="9423" priority="2467" operator="lessThan">
      <formula>0</formula>
    </cfRule>
    <cfRule type="cellIs" dxfId="9422" priority="2468" operator="equal">
      <formula>0</formula>
    </cfRule>
  </conditionalFormatting>
  <conditionalFormatting sqref="AC26:AC41">
    <cfRule type="cellIs" dxfId="9421" priority="2463" operator="greaterThan">
      <formula>0</formula>
    </cfRule>
    <cfRule type="cellIs" dxfId="9420" priority="2464" operator="lessThan">
      <formula>0</formula>
    </cfRule>
    <cfRule type="cellIs" dxfId="9419" priority="2465" operator="equal">
      <formula>0</formula>
    </cfRule>
  </conditionalFormatting>
  <conditionalFormatting sqref="AC26:AC41">
    <cfRule type="cellIs" dxfId="9418" priority="2460" operator="greaterThan">
      <formula>0</formula>
    </cfRule>
    <cfRule type="cellIs" dxfId="9417" priority="2461" operator="lessThan">
      <formula>0</formula>
    </cfRule>
    <cfRule type="cellIs" dxfId="9416" priority="2462" operator="equal">
      <formula>0</formula>
    </cfRule>
  </conditionalFormatting>
  <conditionalFormatting sqref="AC26:AC41">
    <cfRule type="cellIs" dxfId="9415" priority="2457" operator="greaterThan">
      <formula>0</formula>
    </cfRule>
    <cfRule type="cellIs" dxfId="9414" priority="2458" operator="lessThan">
      <formula>0</formula>
    </cfRule>
    <cfRule type="cellIs" dxfId="9413" priority="2459" operator="equal">
      <formula>0</formula>
    </cfRule>
  </conditionalFormatting>
  <conditionalFormatting sqref="AC26:AC41">
    <cfRule type="cellIs" dxfId="9412" priority="2454" operator="greaterThan">
      <formula>0</formula>
    </cfRule>
    <cfRule type="cellIs" dxfId="9411" priority="2455" operator="lessThan">
      <formula>0</formula>
    </cfRule>
    <cfRule type="cellIs" dxfId="9410" priority="2456" operator="equal">
      <formula>0</formula>
    </cfRule>
  </conditionalFormatting>
  <conditionalFormatting sqref="AC26:AC41">
    <cfRule type="cellIs" dxfId="9409" priority="2451" operator="greaterThan">
      <formula>0</formula>
    </cfRule>
    <cfRule type="cellIs" dxfId="9408" priority="2452" operator="lessThan">
      <formula>0</formula>
    </cfRule>
    <cfRule type="cellIs" dxfId="9407" priority="2453" operator="equal">
      <formula>0</formula>
    </cfRule>
  </conditionalFormatting>
  <conditionalFormatting sqref="AC26:AC41">
    <cfRule type="cellIs" dxfId="9406" priority="2448" operator="greaterThan">
      <formula>0</formula>
    </cfRule>
    <cfRule type="cellIs" dxfId="9405" priority="2449" operator="lessThan">
      <formula>0</formula>
    </cfRule>
    <cfRule type="cellIs" dxfId="9404" priority="2450" operator="equal">
      <formula>0</formula>
    </cfRule>
  </conditionalFormatting>
  <conditionalFormatting sqref="AC26:AC41">
    <cfRule type="cellIs" dxfId="9403" priority="2445" operator="greaterThan">
      <formula>0</formula>
    </cfRule>
    <cfRule type="cellIs" dxfId="9402" priority="2446" operator="lessThan">
      <formula>0</formula>
    </cfRule>
    <cfRule type="cellIs" dxfId="9401" priority="2447" operator="equal">
      <formula>0</formula>
    </cfRule>
  </conditionalFormatting>
  <conditionalFormatting sqref="AC26:AC41">
    <cfRule type="cellIs" dxfId="9400" priority="2442" operator="greaterThan">
      <formula>0</formula>
    </cfRule>
    <cfRule type="cellIs" dxfId="9399" priority="2443" operator="lessThan">
      <formula>0</formula>
    </cfRule>
    <cfRule type="cellIs" dxfId="9398" priority="2444" operator="equal">
      <formula>0</formula>
    </cfRule>
  </conditionalFormatting>
  <conditionalFormatting sqref="X26:X41">
    <cfRule type="cellIs" dxfId="9397" priority="2441" operator="equal">
      <formula>"DNP"</formula>
    </cfRule>
  </conditionalFormatting>
  <conditionalFormatting sqref="AA26:AA41">
    <cfRule type="cellIs" dxfId="9396" priority="2440" operator="equal">
      <formula>"Y"</formula>
    </cfRule>
  </conditionalFormatting>
  <conditionalFormatting sqref="AL26:AL41">
    <cfRule type="cellIs" dxfId="9395" priority="2437" operator="greaterThan">
      <formula>0</formula>
    </cfRule>
    <cfRule type="cellIs" dxfId="9394" priority="2438" operator="lessThan">
      <formula>0</formula>
    </cfRule>
    <cfRule type="cellIs" dxfId="9393" priority="2439" operator="equal">
      <formula>0</formula>
    </cfRule>
  </conditionalFormatting>
  <conditionalFormatting sqref="AL26:AL41">
    <cfRule type="cellIs" dxfId="9392" priority="2434" operator="greaterThan">
      <formula>0</formula>
    </cfRule>
    <cfRule type="cellIs" dxfId="9391" priority="2435" operator="lessThan">
      <formula>0</formula>
    </cfRule>
    <cfRule type="cellIs" dxfId="9390" priority="2436" operator="equal">
      <formula>0</formula>
    </cfRule>
  </conditionalFormatting>
  <conditionalFormatting sqref="AL26:AL41">
    <cfRule type="cellIs" dxfId="9389" priority="2431" operator="greaterThan">
      <formula>0</formula>
    </cfRule>
    <cfRule type="cellIs" dxfId="9388" priority="2432" operator="lessThan">
      <formula>0</formula>
    </cfRule>
    <cfRule type="cellIs" dxfId="9387" priority="2433" operator="equal">
      <formula>0</formula>
    </cfRule>
  </conditionalFormatting>
  <conditionalFormatting sqref="AL26:AL41">
    <cfRule type="cellIs" dxfId="9386" priority="2428" operator="greaterThan">
      <formula>0</formula>
    </cfRule>
    <cfRule type="cellIs" dxfId="9385" priority="2429" operator="lessThan">
      <formula>0</formula>
    </cfRule>
    <cfRule type="cellIs" dxfId="9384" priority="2430" operator="equal">
      <formula>0</formula>
    </cfRule>
  </conditionalFormatting>
  <conditionalFormatting sqref="AL26:AL41">
    <cfRule type="cellIs" dxfId="9383" priority="2425" operator="greaterThan">
      <formula>0</formula>
    </cfRule>
    <cfRule type="cellIs" dxfId="9382" priority="2426" operator="lessThan">
      <formula>0</formula>
    </cfRule>
    <cfRule type="cellIs" dxfId="9381" priority="2427" operator="equal">
      <formula>0</formula>
    </cfRule>
  </conditionalFormatting>
  <conditionalFormatting sqref="AL26:AL41">
    <cfRule type="cellIs" dxfId="9380" priority="2422" operator="greaterThan">
      <formula>0</formula>
    </cfRule>
    <cfRule type="cellIs" dxfId="9379" priority="2423" operator="lessThan">
      <formula>0</formula>
    </cfRule>
    <cfRule type="cellIs" dxfId="9378" priority="2424" operator="equal">
      <formula>0</formula>
    </cfRule>
  </conditionalFormatting>
  <conditionalFormatting sqref="AL26:AL41">
    <cfRule type="cellIs" dxfId="9377" priority="2419" operator="greaterThan">
      <formula>0</formula>
    </cfRule>
    <cfRule type="cellIs" dxfId="9376" priority="2420" operator="lessThan">
      <formula>0</formula>
    </cfRule>
    <cfRule type="cellIs" dxfId="9375" priority="2421" operator="equal">
      <formula>0</formula>
    </cfRule>
  </conditionalFormatting>
  <conditionalFormatting sqref="AL26:AL41">
    <cfRule type="cellIs" dxfId="9374" priority="2416" operator="greaterThan">
      <formula>0</formula>
    </cfRule>
    <cfRule type="cellIs" dxfId="9373" priority="2417" operator="lessThan">
      <formula>0</formula>
    </cfRule>
    <cfRule type="cellIs" dxfId="9372" priority="2418" operator="equal">
      <formula>0</formula>
    </cfRule>
  </conditionalFormatting>
  <conditionalFormatting sqref="AL26:AL41">
    <cfRule type="cellIs" dxfId="9371" priority="2413" operator="greaterThan">
      <formula>0</formula>
    </cfRule>
    <cfRule type="cellIs" dxfId="9370" priority="2414" operator="lessThan">
      <formula>0</formula>
    </cfRule>
    <cfRule type="cellIs" dxfId="9369" priority="2415" operator="equal">
      <formula>0</formula>
    </cfRule>
  </conditionalFormatting>
  <conditionalFormatting sqref="AL26:AL41">
    <cfRule type="cellIs" dxfId="9368" priority="2410" operator="greaterThan">
      <formula>0</formula>
    </cfRule>
    <cfRule type="cellIs" dxfId="9367" priority="2411" operator="lessThan">
      <formula>0</formula>
    </cfRule>
    <cfRule type="cellIs" dxfId="9366" priority="2412" operator="equal">
      <formula>0</formula>
    </cfRule>
  </conditionalFormatting>
  <conditionalFormatting sqref="AL26:AL41">
    <cfRule type="cellIs" dxfId="9365" priority="2407" operator="greaterThan">
      <formula>0</formula>
    </cfRule>
    <cfRule type="cellIs" dxfId="9364" priority="2408" operator="lessThan">
      <formula>0</formula>
    </cfRule>
    <cfRule type="cellIs" dxfId="9363" priority="2409" operator="equal">
      <formula>0</formula>
    </cfRule>
  </conditionalFormatting>
  <conditionalFormatting sqref="AL26:AL41">
    <cfRule type="cellIs" dxfId="9362" priority="2404" operator="greaterThan">
      <formula>0</formula>
    </cfRule>
    <cfRule type="cellIs" dxfId="9361" priority="2405" operator="lessThan">
      <formula>0</formula>
    </cfRule>
    <cfRule type="cellIs" dxfId="9360" priority="2406" operator="equal">
      <formula>0</formula>
    </cfRule>
  </conditionalFormatting>
  <conditionalFormatting sqref="AL26:AL41">
    <cfRule type="cellIs" dxfId="9359" priority="2401" operator="greaterThan">
      <formula>0</formula>
    </cfRule>
    <cfRule type="cellIs" dxfId="9358" priority="2402" operator="lessThan">
      <formula>0</formula>
    </cfRule>
    <cfRule type="cellIs" dxfId="9357" priority="2403" operator="equal">
      <formula>0</formula>
    </cfRule>
  </conditionalFormatting>
  <conditionalFormatting sqref="AL26:AL41">
    <cfRule type="cellIs" dxfId="9356" priority="2398" operator="greaterThan">
      <formula>0</formula>
    </cfRule>
    <cfRule type="cellIs" dxfId="9355" priority="2399" operator="lessThan">
      <formula>0</formula>
    </cfRule>
    <cfRule type="cellIs" dxfId="9354" priority="2400" operator="equal">
      <formula>0</formula>
    </cfRule>
  </conditionalFormatting>
  <conditionalFormatting sqref="AL26:AL41">
    <cfRule type="cellIs" dxfId="9353" priority="2395" operator="greaterThan">
      <formula>0</formula>
    </cfRule>
    <cfRule type="cellIs" dxfId="9352" priority="2396" operator="lessThan">
      <formula>0</formula>
    </cfRule>
    <cfRule type="cellIs" dxfId="9351" priority="2397" operator="equal">
      <formula>0</formula>
    </cfRule>
  </conditionalFormatting>
  <conditionalFormatting sqref="AL26:AL41">
    <cfRule type="cellIs" dxfId="9350" priority="2392" operator="greaterThan">
      <formula>0</formula>
    </cfRule>
    <cfRule type="cellIs" dxfId="9349" priority="2393" operator="lessThan">
      <formula>0</formula>
    </cfRule>
    <cfRule type="cellIs" dxfId="9348" priority="2394" operator="equal">
      <formula>0</formula>
    </cfRule>
  </conditionalFormatting>
  <conditionalFormatting sqref="AL26:AL41">
    <cfRule type="cellIs" dxfId="9347" priority="2389" operator="greaterThan">
      <formula>0</formula>
    </cfRule>
    <cfRule type="cellIs" dxfId="9346" priority="2390" operator="lessThan">
      <formula>0</formula>
    </cfRule>
    <cfRule type="cellIs" dxfId="9345" priority="2391" operator="equal">
      <formula>0</formula>
    </cfRule>
  </conditionalFormatting>
  <conditionalFormatting sqref="AL26:AL41">
    <cfRule type="cellIs" dxfId="9344" priority="2386" operator="greaterThan">
      <formula>0</formula>
    </cfRule>
    <cfRule type="cellIs" dxfId="9343" priority="2387" operator="lessThan">
      <formula>0</formula>
    </cfRule>
    <cfRule type="cellIs" dxfId="9342" priority="2388" operator="equal">
      <formula>0</formula>
    </cfRule>
  </conditionalFormatting>
  <conditionalFormatting sqref="AL26:AL41">
    <cfRule type="cellIs" dxfId="9341" priority="2383" operator="greaterThan">
      <formula>0</formula>
    </cfRule>
    <cfRule type="cellIs" dxfId="9340" priority="2384" operator="lessThan">
      <formula>0</formula>
    </cfRule>
    <cfRule type="cellIs" dxfId="9339" priority="2385" operator="equal">
      <formula>0</formula>
    </cfRule>
  </conditionalFormatting>
  <conditionalFormatting sqref="AL26:AL41">
    <cfRule type="cellIs" dxfId="9338" priority="2380" operator="greaterThan">
      <formula>0</formula>
    </cfRule>
    <cfRule type="cellIs" dxfId="9337" priority="2381" operator="lessThan">
      <formula>0</formula>
    </cfRule>
    <cfRule type="cellIs" dxfId="9336" priority="2382" operator="equal">
      <formula>0</formula>
    </cfRule>
  </conditionalFormatting>
  <conditionalFormatting sqref="AL26:AL41">
    <cfRule type="cellIs" dxfId="9335" priority="2377" operator="greaterThan">
      <formula>0</formula>
    </cfRule>
    <cfRule type="cellIs" dxfId="9334" priority="2378" operator="lessThan">
      <formula>0</formula>
    </cfRule>
    <cfRule type="cellIs" dxfId="9333" priority="2379" operator="equal">
      <formula>0</formula>
    </cfRule>
  </conditionalFormatting>
  <conditionalFormatting sqref="AG26:AG41">
    <cfRule type="cellIs" dxfId="9332" priority="2376" operator="equal">
      <formula>"DNP"</formula>
    </cfRule>
  </conditionalFormatting>
  <conditionalFormatting sqref="AJ26:AJ41">
    <cfRule type="cellIs" dxfId="9331" priority="2375" operator="equal">
      <formula>"Y"</formula>
    </cfRule>
  </conditionalFormatting>
  <conditionalFormatting sqref="R1:R1048576">
    <cfRule type="containsText" dxfId="9330" priority="2373" operator="containsText" text="Y">
      <formula>NOT(ISERROR(SEARCH("Y",R1)))</formula>
    </cfRule>
  </conditionalFormatting>
  <conditionalFormatting sqref="Z4:Z19">
    <cfRule type="cellIs" dxfId="9329" priority="2370" operator="greaterThan">
      <formula>0</formula>
    </cfRule>
    <cfRule type="cellIs" dxfId="9328" priority="2371" operator="lessThan">
      <formula>0</formula>
    </cfRule>
    <cfRule type="cellIs" dxfId="9327" priority="2372" operator="equal">
      <formula>0</formula>
    </cfRule>
  </conditionalFormatting>
  <conditionalFormatting sqref="Z26:Z41">
    <cfRule type="cellIs" dxfId="9326" priority="2367" operator="greaterThan">
      <formula>0</formula>
    </cfRule>
    <cfRule type="cellIs" dxfId="9325" priority="2368" operator="lessThan">
      <formula>0</formula>
    </cfRule>
    <cfRule type="cellIs" dxfId="9324" priority="2369" operator="equal">
      <formula>0</formula>
    </cfRule>
  </conditionalFormatting>
  <conditionalFormatting sqref="Z4:Z19">
    <cfRule type="cellIs" dxfId="9323" priority="2364" operator="greaterThan">
      <formula>0</formula>
    </cfRule>
    <cfRule type="cellIs" dxfId="9322" priority="2365" operator="lessThan">
      <formula>0</formula>
    </cfRule>
    <cfRule type="cellIs" dxfId="9321" priority="2366" operator="equal">
      <formula>0</formula>
    </cfRule>
  </conditionalFormatting>
  <conditionalFormatting sqref="Z26:Z41">
    <cfRule type="cellIs" dxfId="9320" priority="2361" operator="greaterThan">
      <formula>0</formula>
    </cfRule>
    <cfRule type="cellIs" dxfId="9319" priority="2362" operator="lessThan">
      <formula>0</formula>
    </cfRule>
    <cfRule type="cellIs" dxfId="9318" priority="2363" operator="equal">
      <formula>0</formula>
    </cfRule>
  </conditionalFormatting>
  <conditionalFormatting sqref="Z4:Z19">
    <cfRule type="cellIs" dxfId="9317" priority="2358" operator="greaterThan">
      <formula>0</formula>
    </cfRule>
    <cfRule type="cellIs" dxfId="9316" priority="2359" operator="lessThan">
      <formula>0</formula>
    </cfRule>
    <cfRule type="cellIs" dxfId="9315" priority="2360" operator="equal">
      <formula>0</formula>
    </cfRule>
  </conditionalFormatting>
  <conditionalFormatting sqref="Z4:Z19">
    <cfRule type="cellIs" dxfId="9314" priority="2355" operator="greaterThan">
      <formula>0</formula>
    </cfRule>
    <cfRule type="cellIs" dxfId="9313" priority="2356" operator="lessThan">
      <formula>0</formula>
    </cfRule>
    <cfRule type="cellIs" dxfId="9312" priority="2357" operator="equal">
      <formula>0</formula>
    </cfRule>
  </conditionalFormatting>
  <conditionalFormatting sqref="Z4:Z19">
    <cfRule type="cellIs" dxfId="9311" priority="2352" operator="greaterThan">
      <formula>0</formula>
    </cfRule>
    <cfRule type="cellIs" dxfId="9310" priority="2353" operator="lessThan">
      <formula>0</formula>
    </cfRule>
    <cfRule type="cellIs" dxfId="9309" priority="2354" operator="equal">
      <formula>0</formula>
    </cfRule>
  </conditionalFormatting>
  <conditionalFormatting sqref="Z4:Z19">
    <cfRule type="cellIs" dxfId="9308" priority="2349" operator="greaterThan">
      <formula>0</formula>
    </cfRule>
    <cfRule type="cellIs" dxfId="9307" priority="2350" operator="lessThan">
      <formula>0</formula>
    </cfRule>
    <cfRule type="cellIs" dxfId="9306" priority="2351" operator="equal">
      <formula>0</formula>
    </cfRule>
  </conditionalFormatting>
  <conditionalFormatting sqref="Z4:Z19">
    <cfRule type="cellIs" dxfId="9305" priority="2346" operator="greaterThan">
      <formula>0</formula>
    </cfRule>
    <cfRule type="cellIs" dxfId="9304" priority="2347" operator="lessThan">
      <formula>0</formula>
    </cfRule>
    <cfRule type="cellIs" dxfId="9303" priority="2348" operator="equal">
      <formula>0</formula>
    </cfRule>
  </conditionalFormatting>
  <conditionalFormatting sqref="Z4:Z19">
    <cfRule type="cellIs" dxfId="9302" priority="2343" operator="greaterThan">
      <formula>0</formula>
    </cfRule>
    <cfRule type="cellIs" dxfId="9301" priority="2344" operator="lessThan">
      <formula>0</formula>
    </cfRule>
    <cfRule type="cellIs" dxfId="9300" priority="2345" operator="equal">
      <formula>0</formula>
    </cfRule>
  </conditionalFormatting>
  <conditionalFormatting sqref="Z4:Z19">
    <cfRule type="cellIs" dxfId="9299" priority="2340" operator="greaterThan">
      <formula>0</formula>
    </cfRule>
    <cfRule type="cellIs" dxfId="9298" priority="2341" operator="lessThan">
      <formula>0</formula>
    </cfRule>
    <cfRule type="cellIs" dxfId="9297" priority="2342" operator="equal">
      <formula>0</formula>
    </cfRule>
  </conditionalFormatting>
  <conditionalFormatting sqref="Z4:Z19">
    <cfRule type="cellIs" dxfId="9296" priority="2337" operator="greaterThan">
      <formula>0</formula>
    </cfRule>
    <cfRule type="cellIs" dxfId="9295" priority="2338" operator="lessThan">
      <formula>0</formula>
    </cfRule>
    <cfRule type="cellIs" dxfId="9294" priority="2339" operator="equal">
      <formula>0</formula>
    </cfRule>
  </conditionalFormatting>
  <conditionalFormatting sqref="Z4:Z19">
    <cfRule type="cellIs" dxfId="9293" priority="2334" operator="greaterThan">
      <formula>0</formula>
    </cfRule>
    <cfRule type="cellIs" dxfId="9292" priority="2335" operator="lessThan">
      <formula>0</formula>
    </cfRule>
    <cfRule type="cellIs" dxfId="9291" priority="2336" operator="equal">
      <formula>0</formula>
    </cfRule>
  </conditionalFormatting>
  <conditionalFormatting sqref="Z4:Z19">
    <cfRule type="cellIs" dxfId="9290" priority="2331" operator="greaterThan">
      <formula>0</formula>
    </cfRule>
    <cfRule type="cellIs" dxfId="9289" priority="2332" operator="lessThan">
      <formula>0</formula>
    </cfRule>
    <cfRule type="cellIs" dxfId="9288" priority="2333" operator="equal">
      <formula>0</formula>
    </cfRule>
  </conditionalFormatting>
  <conditionalFormatting sqref="Z4:Z19">
    <cfRule type="cellIs" dxfId="9287" priority="2328" operator="greaterThan">
      <formula>0</formula>
    </cfRule>
    <cfRule type="cellIs" dxfId="9286" priority="2329" operator="lessThan">
      <formula>0</formula>
    </cfRule>
    <cfRule type="cellIs" dxfId="9285" priority="2330" operator="equal">
      <formula>0</formula>
    </cfRule>
  </conditionalFormatting>
  <conditionalFormatting sqref="Z4:Z19">
    <cfRule type="cellIs" dxfId="9284" priority="2325" operator="greaterThan">
      <formula>0</formula>
    </cfRule>
    <cfRule type="cellIs" dxfId="9283" priority="2326" operator="lessThan">
      <formula>0</formula>
    </cfRule>
    <cfRule type="cellIs" dxfId="9282" priority="2327" operator="equal">
      <formula>0</formula>
    </cfRule>
  </conditionalFormatting>
  <conditionalFormatting sqref="Z4:Z19">
    <cfRule type="cellIs" dxfId="9281" priority="2322" operator="greaterThan">
      <formula>0</formula>
    </cfRule>
    <cfRule type="cellIs" dxfId="9280" priority="2323" operator="lessThan">
      <formula>0</formula>
    </cfRule>
    <cfRule type="cellIs" dxfId="9279" priority="2324" operator="equal">
      <formula>0</formula>
    </cfRule>
  </conditionalFormatting>
  <conditionalFormatting sqref="Z4:Z19">
    <cfRule type="cellIs" dxfId="9278" priority="2319" operator="greaterThan">
      <formula>0</formula>
    </cfRule>
    <cfRule type="cellIs" dxfId="9277" priority="2320" operator="lessThan">
      <formula>0</formula>
    </cfRule>
    <cfRule type="cellIs" dxfId="9276" priority="2321" operator="equal">
      <formula>0</formula>
    </cfRule>
  </conditionalFormatting>
  <conditionalFormatting sqref="Z4:Z19">
    <cfRule type="cellIs" dxfId="9275" priority="2316" operator="greaterThan">
      <formula>0</formula>
    </cfRule>
    <cfRule type="cellIs" dxfId="9274" priority="2317" operator="lessThan">
      <formula>0</formula>
    </cfRule>
    <cfRule type="cellIs" dxfId="9273" priority="2318" operator="equal">
      <formula>0</formula>
    </cfRule>
  </conditionalFormatting>
  <conditionalFormatting sqref="Z4:Z19">
    <cfRule type="cellIs" dxfId="9272" priority="2313" operator="greaterThan">
      <formula>0</formula>
    </cfRule>
    <cfRule type="cellIs" dxfId="9271" priority="2314" operator="lessThan">
      <formula>0</formula>
    </cfRule>
    <cfRule type="cellIs" dxfId="9270" priority="2315" operator="equal">
      <formula>0</formula>
    </cfRule>
  </conditionalFormatting>
  <conditionalFormatting sqref="Z26:Z41">
    <cfRule type="cellIs" dxfId="9269" priority="2310" operator="greaterThan">
      <formula>0</formula>
    </cfRule>
    <cfRule type="cellIs" dxfId="9268" priority="2311" operator="lessThan">
      <formula>0</formula>
    </cfRule>
    <cfRule type="cellIs" dxfId="9267" priority="2312" operator="equal">
      <formula>0</formula>
    </cfRule>
  </conditionalFormatting>
  <conditionalFormatting sqref="Z26:Z41">
    <cfRule type="cellIs" dxfId="9266" priority="2307" operator="greaterThan">
      <formula>0</formula>
    </cfRule>
    <cfRule type="cellIs" dxfId="9265" priority="2308" operator="lessThan">
      <formula>0</formula>
    </cfRule>
    <cfRule type="cellIs" dxfId="9264" priority="2309" operator="equal">
      <formula>0</formula>
    </cfRule>
  </conditionalFormatting>
  <conditionalFormatting sqref="Z26:Z41">
    <cfRule type="cellIs" dxfId="9263" priority="2304" operator="greaterThan">
      <formula>0</formula>
    </cfRule>
    <cfRule type="cellIs" dxfId="9262" priority="2305" operator="lessThan">
      <formula>0</formula>
    </cfRule>
    <cfRule type="cellIs" dxfId="9261" priority="2306" operator="equal">
      <formula>0</formula>
    </cfRule>
  </conditionalFormatting>
  <conditionalFormatting sqref="Z26:Z41">
    <cfRule type="cellIs" dxfId="9260" priority="2301" operator="greaterThan">
      <formula>0</formula>
    </cfRule>
    <cfRule type="cellIs" dxfId="9259" priority="2302" operator="lessThan">
      <formula>0</formula>
    </cfRule>
    <cfRule type="cellIs" dxfId="9258" priority="2303" operator="equal">
      <formula>0</formula>
    </cfRule>
  </conditionalFormatting>
  <conditionalFormatting sqref="Z26:Z41">
    <cfRule type="cellIs" dxfId="9257" priority="2298" operator="greaterThan">
      <formula>0</formula>
    </cfRule>
    <cfRule type="cellIs" dxfId="9256" priority="2299" operator="lessThan">
      <formula>0</formula>
    </cfRule>
    <cfRule type="cellIs" dxfId="9255" priority="2300" operator="equal">
      <formula>0</formula>
    </cfRule>
  </conditionalFormatting>
  <conditionalFormatting sqref="Z26:Z41">
    <cfRule type="cellIs" dxfId="9254" priority="2295" operator="greaterThan">
      <formula>0</formula>
    </cfRule>
    <cfRule type="cellIs" dxfId="9253" priority="2296" operator="lessThan">
      <formula>0</formula>
    </cfRule>
    <cfRule type="cellIs" dxfId="9252" priority="2297" operator="equal">
      <formula>0</formula>
    </cfRule>
  </conditionalFormatting>
  <conditionalFormatting sqref="Z26:Z41">
    <cfRule type="cellIs" dxfId="9251" priority="2292" operator="greaterThan">
      <formula>0</formula>
    </cfRule>
    <cfRule type="cellIs" dxfId="9250" priority="2293" operator="lessThan">
      <formula>0</formula>
    </cfRule>
    <cfRule type="cellIs" dxfId="9249" priority="2294" operator="equal">
      <formula>0</formula>
    </cfRule>
  </conditionalFormatting>
  <conditionalFormatting sqref="Z26:Z41">
    <cfRule type="cellIs" dxfId="9248" priority="2289" operator="greaterThan">
      <formula>0</formula>
    </cfRule>
    <cfRule type="cellIs" dxfId="9247" priority="2290" operator="lessThan">
      <formula>0</formula>
    </cfRule>
    <cfRule type="cellIs" dxfId="9246" priority="2291" operator="equal">
      <formula>0</formula>
    </cfRule>
  </conditionalFormatting>
  <conditionalFormatting sqref="Z26:Z41">
    <cfRule type="cellIs" dxfId="9245" priority="2286" operator="greaterThan">
      <formula>0</formula>
    </cfRule>
    <cfRule type="cellIs" dxfId="9244" priority="2287" operator="lessThan">
      <formula>0</formula>
    </cfRule>
    <cfRule type="cellIs" dxfId="9243" priority="2288" operator="equal">
      <formula>0</formula>
    </cfRule>
  </conditionalFormatting>
  <conditionalFormatting sqref="Z26:Z41">
    <cfRule type="cellIs" dxfId="9242" priority="2283" operator="greaterThan">
      <formula>0</formula>
    </cfRule>
    <cfRule type="cellIs" dxfId="9241" priority="2284" operator="lessThan">
      <formula>0</formula>
    </cfRule>
    <cfRule type="cellIs" dxfId="9240" priority="2285" operator="equal">
      <formula>0</formula>
    </cfRule>
  </conditionalFormatting>
  <conditionalFormatting sqref="Z26:Z41">
    <cfRule type="cellIs" dxfId="9239" priority="2280" operator="greaterThan">
      <formula>0</formula>
    </cfRule>
    <cfRule type="cellIs" dxfId="9238" priority="2281" operator="lessThan">
      <formula>0</formula>
    </cfRule>
    <cfRule type="cellIs" dxfId="9237" priority="2282" operator="equal">
      <formula>0</formula>
    </cfRule>
  </conditionalFormatting>
  <conditionalFormatting sqref="Z26:Z41">
    <cfRule type="cellIs" dxfId="9236" priority="2277" operator="greaterThan">
      <formula>0</formula>
    </cfRule>
    <cfRule type="cellIs" dxfId="9235" priority="2278" operator="lessThan">
      <formula>0</formula>
    </cfRule>
    <cfRule type="cellIs" dxfId="9234" priority="2279" operator="equal">
      <formula>0</formula>
    </cfRule>
  </conditionalFormatting>
  <conditionalFormatting sqref="Z26:Z41">
    <cfRule type="cellIs" dxfId="9233" priority="2274" operator="greaterThan">
      <formula>0</formula>
    </cfRule>
    <cfRule type="cellIs" dxfId="9232" priority="2275" operator="lessThan">
      <formula>0</formula>
    </cfRule>
    <cfRule type="cellIs" dxfId="9231" priority="2276" operator="equal">
      <formula>0</formula>
    </cfRule>
  </conditionalFormatting>
  <conditionalFormatting sqref="Z26:Z41">
    <cfRule type="cellIs" dxfId="9230" priority="2271" operator="greaterThan">
      <formula>0</formula>
    </cfRule>
    <cfRule type="cellIs" dxfId="9229" priority="2272" operator="lessThan">
      <formula>0</formula>
    </cfRule>
    <cfRule type="cellIs" dxfId="9228" priority="2273" operator="equal">
      <formula>0</formula>
    </cfRule>
  </conditionalFormatting>
  <conditionalFormatting sqref="Z26:Z41">
    <cfRule type="cellIs" dxfId="9227" priority="2268" operator="greaterThan">
      <formula>0</formula>
    </cfRule>
    <cfRule type="cellIs" dxfId="9226" priority="2269" operator="lessThan">
      <formula>0</formula>
    </cfRule>
    <cfRule type="cellIs" dxfId="9225" priority="2270" operator="equal">
      <formula>0</formula>
    </cfRule>
  </conditionalFormatting>
  <conditionalFormatting sqref="Z26:Z41">
    <cfRule type="cellIs" dxfId="9224" priority="2265" operator="greaterThan">
      <formula>0</formula>
    </cfRule>
    <cfRule type="cellIs" dxfId="9223" priority="2266" operator="lessThan">
      <formula>0</formula>
    </cfRule>
    <cfRule type="cellIs" dxfId="9222" priority="2267" operator="equal">
      <formula>0</formula>
    </cfRule>
  </conditionalFormatting>
  <conditionalFormatting sqref="Z26:Z41">
    <cfRule type="cellIs" dxfId="9221" priority="2262" operator="greaterThan">
      <formula>0</formula>
    </cfRule>
    <cfRule type="cellIs" dxfId="9220" priority="2263" operator="lessThan">
      <formula>0</formula>
    </cfRule>
    <cfRule type="cellIs" dxfId="9219" priority="2264" operator="equal">
      <formula>0</formula>
    </cfRule>
  </conditionalFormatting>
  <conditionalFormatting sqref="Z26:Z41">
    <cfRule type="cellIs" dxfId="9218" priority="2259" operator="greaterThan">
      <formula>0</formula>
    </cfRule>
    <cfRule type="cellIs" dxfId="9217" priority="2260" operator="lessThan">
      <formula>0</formula>
    </cfRule>
    <cfRule type="cellIs" dxfId="9216" priority="2261" operator="equal">
      <formula>0</formula>
    </cfRule>
  </conditionalFormatting>
  <conditionalFormatting sqref="Z26:Z41">
    <cfRule type="cellIs" dxfId="9215" priority="2256" operator="greaterThan">
      <formula>0</formula>
    </cfRule>
    <cfRule type="cellIs" dxfId="9214" priority="2257" operator="lessThan">
      <formula>0</formula>
    </cfRule>
    <cfRule type="cellIs" dxfId="9213" priority="2258" operator="equal">
      <formula>0</formula>
    </cfRule>
  </conditionalFormatting>
  <conditionalFormatting sqref="Z26:Z41">
    <cfRule type="cellIs" dxfId="9212" priority="2253" operator="greaterThan">
      <formula>0</formula>
    </cfRule>
    <cfRule type="cellIs" dxfId="9211" priority="2254" operator="lessThan">
      <formula>0</formula>
    </cfRule>
    <cfRule type="cellIs" dxfId="9210" priority="2255" operator="equal">
      <formula>0</formula>
    </cfRule>
  </conditionalFormatting>
  <conditionalFormatting sqref="Z4:Z19">
    <cfRule type="cellIs" dxfId="9209" priority="2250" operator="greaterThan">
      <formula>0</formula>
    </cfRule>
    <cfRule type="cellIs" dxfId="9208" priority="2251" operator="lessThan">
      <formula>0</formula>
    </cfRule>
    <cfRule type="cellIs" dxfId="9207" priority="2252" operator="equal">
      <formula>0</formula>
    </cfRule>
  </conditionalFormatting>
  <conditionalFormatting sqref="Z4:Z19">
    <cfRule type="cellIs" dxfId="9206" priority="2247" operator="greaterThan">
      <formula>0</formula>
    </cfRule>
    <cfRule type="cellIs" dxfId="9205" priority="2248" operator="lessThan">
      <formula>0</formula>
    </cfRule>
    <cfRule type="cellIs" dxfId="9204" priority="2249" operator="equal">
      <formula>0</formula>
    </cfRule>
  </conditionalFormatting>
  <conditionalFormatting sqref="Z4:Z19">
    <cfRule type="cellIs" dxfId="9203" priority="2244" operator="greaterThan">
      <formula>0</formula>
    </cfRule>
    <cfRule type="cellIs" dxfId="9202" priority="2245" operator="lessThan">
      <formula>0</formula>
    </cfRule>
    <cfRule type="cellIs" dxfId="9201" priority="2246" operator="equal">
      <formula>0</formula>
    </cfRule>
  </conditionalFormatting>
  <conditionalFormatting sqref="Z4:Z19">
    <cfRule type="cellIs" dxfId="9200" priority="2241" operator="greaterThan">
      <formula>0</formula>
    </cfRule>
    <cfRule type="cellIs" dxfId="9199" priority="2242" operator="lessThan">
      <formula>0</formula>
    </cfRule>
    <cfRule type="cellIs" dxfId="9198" priority="2243" operator="equal">
      <formula>0</formula>
    </cfRule>
  </conditionalFormatting>
  <conditionalFormatting sqref="Z4:Z19">
    <cfRule type="cellIs" dxfId="9197" priority="2238" operator="greaterThan">
      <formula>0</formula>
    </cfRule>
    <cfRule type="cellIs" dxfId="9196" priority="2239" operator="lessThan">
      <formula>0</formula>
    </cfRule>
    <cfRule type="cellIs" dxfId="9195" priority="2240" operator="equal">
      <formula>0</formula>
    </cfRule>
  </conditionalFormatting>
  <conditionalFormatting sqref="Z4:Z19">
    <cfRule type="cellIs" dxfId="9194" priority="2235" operator="greaterThan">
      <formula>0</formula>
    </cfRule>
    <cfRule type="cellIs" dxfId="9193" priority="2236" operator="lessThan">
      <formula>0</formula>
    </cfRule>
    <cfRule type="cellIs" dxfId="9192" priority="2237" operator="equal">
      <formula>0</formula>
    </cfRule>
  </conditionalFormatting>
  <conditionalFormatting sqref="Z4:Z19">
    <cfRule type="cellIs" dxfId="9191" priority="2232" operator="greaterThan">
      <formula>0</formula>
    </cfRule>
    <cfRule type="cellIs" dxfId="9190" priority="2233" operator="lessThan">
      <formula>0</formula>
    </cfRule>
    <cfRule type="cellIs" dxfId="9189" priority="2234" operator="equal">
      <formula>0</formula>
    </cfRule>
  </conditionalFormatting>
  <conditionalFormatting sqref="Z4:Z19">
    <cfRule type="cellIs" dxfId="9188" priority="2229" operator="greaterThan">
      <formula>0</formula>
    </cfRule>
    <cfRule type="cellIs" dxfId="9187" priority="2230" operator="lessThan">
      <formula>0</formula>
    </cfRule>
    <cfRule type="cellIs" dxfId="9186" priority="2231" operator="equal">
      <formula>0</formula>
    </cfRule>
  </conditionalFormatting>
  <conditionalFormatting sqref="Z4:Z19">
    <cfRule type="cellIs" dxfId="9185" priority="2226" operator="greaterThan">
      <formula>0</formula>
    </cfRule>
    <cfRule type="cellIs" dxfId="9184" priority="2227" operator="lessThan">
      <formula>0</formula>
    </cfRule>
    <cfRule type="cellIs" dxfId="9183" priority="2228" operator="equal">
      <formula>0</formula>
    </cfRule>
  </conditionalFormatting>
  <conditionalFormatting sqref="Z4:Z19">
    <cfRule type="cellIs" dxfId="9182" priority="2223" operator="greaterThan">
      <formula>0</formula>
    </cfRule>
    <cfRule type="cellIs" dxfId="9181" priority="2224" operator="lessThan">
      <formula>0</formula>
    </cfRule>
    <cfRule type="cellIs" dxfId="9180" priority="2225" operator="equal">
      <formula>0</formula>
    </cfRule>
  </conditionalFormatting>
  <conditionalFormatting sqref="Z4:Z19">
    <cfRule type="cellIs" dxfId="9179" priority="2220" operator="greaterThan">
      <formula>0</formula>
    </cfRule>
    <cfRule type="cellIs" dxfId="9178" priority="2221" operator="lessThan">
      <formula>0</formula>
    </cfRule>
    <cfRule type="cellIs" dxfId="9177" priority="2222" operator="equal">
      <formula>0</formula>
    </cfRule>
  </conditionalFormatting>
  <conditionalFormatting sqref="Z4:Z19">
    <cfRule type="cellIs" dxfId="9176" priority="2217" operator="greaterThan">
      <formula>0</formula>
    </cfRule>
    <cfRule type="cellIs" dxfId="9175" priority="2218" operator="lessThan">
      <formula>0</formula>
    </cfRule>
    <cfRule type="cellIs" dxfId="9174" priority="2219" operator="equal">
      <formula>0</formula>
    </cfRule>
  </conditionalFormatting>
  <conditionalFormatting sqref="Z4:Z19">
    <cfRule type="cellIs" dxfId="9173" priority="2214" operator="greaterThan">
      <formula>0</formula>
    </cfRule>
    <cfRule type="cellIs" dxfId="9172" priority="2215" operator="lessThan">
      <formula>0</formula>
    </cfRule>
    <cfRule type="cellIs" dxfId="9171" priority="2216" operator="equal">
      <formula>0</formula>
    </cfRule>
  </conditionalFormatting>
  <conditionalFormatting sqref="Z4:Z19">
    <cfRule type="cellIs" dxfId="9170" priority="2211" operator="greaterThan">
      <formula>0</formula>
    </cfRule>
    <cfRule type="cellIs" dxfId="9169" priority="2212" operator="lessThan">
      <formula>0</formula>
    </cfRule>
    <cfRule type="cellIs" dxfId="9168" priority="2213" operator="equal">
      <formula>0</formula>
    </cfRule>
  </conditionalFormatting>
  <conditionalFormatting sqref="Z4:Z19">
    <cfRule type="cellIs" dxfId="9167" priority="2208" operator="greaterThan">
      <formula>0</formula>
    </cfRule>
    <cfRule type="cellIs" dxfId="9166" priority="2209" operator="lessThan">
      <formula>0</formula>
    </cfRule>
    <cfRule type="cellIs" dxfId="9165" priority="2210" operator="equal">
      <formula>0</formula>
    </cfRule>
  </conditionalFormatting>
  <conditionalFormatting sqref="Z4:Z19">
    <cfRule type="cellIs" dxfId="9164" priority="2205" operator="greaterThan">
      <formula>0</formula>
    </cfRule>
    <cfRule type="cellIs" dxfId="9163" priority="2206" operator="lessThan">
      <formula>0</formula>
    </cfRule>
    <cfRule type="cellIs" dxfId="9162" priority="2207" operator="equal">
      <formula>0</formula>
    </cfRule>
  </conditionalFormatting>
  <conditionalFormatting sqref="Z26:Z41">
    <cfRule type="cellIs" dxfId="9161" priority="2202" operator="greaterThan">
      <formula>0</formula>
    </cfRule>
    <cfRule type="cellIs" dxfId="9160" priority="2203" operator="lessThan">
      <formula>0</formula>
    </cfRule>
    <cfRule type="cellIs" dxfId="9159" priority="2204" operator="equal">
      <formula>0</formula>
    </cfRule>
  </conditionalFormatting>
  <conditionalFormatting sqref="Z26:Z41">
    <cfRule type="cellIs" dxfId="9158" priority="2199" operator="greaterThan">
      <formula>0</formula>
    </cfRule>
    <cfRule type="cellIs" dxfId="9157" priority="2200" operator="lessThan">
      <formula>0</formula>
    </cfRule>
    <cfRule type="cellIs" dxfId="9156" priority="2201" operator="equal">
      <formula>0</formula>
    </cfRule>
  </conditionalFormatting>
  <conditionalFormatting sqref="Z26:Z41">
    <cfRule type="cellIs" dxfId="9155" priority="2196" operator="greaterThan">
      <formula>0</formula>
    </cfRule>
    <cfRule type="cellIs" dxfId="9154" priority="2197" operator="lessThan">
      <formula>0</formula>
    </cfRule>
    <cfRule type="cellIs" dxfId="9153" priority="2198" operator="equal">
      <formula>0</formula>
    </cfRule>
  </conditionalFormatting>
  <conditionalFormatting sqref="Z26:Z41">
    <cfRule type="cellIs" dxfId="9152" priority="2193" operator="greaterThan">
      <formula>0</formula>
    </cfRule>
    <cfRule type="cellIs" dxfId="9151" priority="2194" operator="lessThan">
      <formula>0</formula>
    </cfRule>
    <cfRule type="cellIs" dxfId="9150" priority="2195" operator="equal">
      <formula>0</formula>
    </cfRule>
  </conditionalFormatting>
  <conditionalFormatting sqref="Z26:Z41">
    <cfRule type="cellIs" dxfId="9149" priority="2190" operator="greaterThan">
      <formula>0</formula>
    </cfRule>
    <cfRule type="cellIs" dxfId="9148" priority="2191" operator="lessThan">
      <formula>0</formula>
    </cfRule>
    <cfRule type="cellIs" dxfId="9147" priority="2192" operator="equal">
      <formula>0</formula>
    </cfRule>
  </conditionalFormatting>
  <conditionalFormatting sqref="Z26:Z41">
    <cfRule type="cellIs" dxfId="9146" priority="2187" operator="greaterThan">
      <formula>0</formula>
    </cfRule>
    <cfRule type="cellIs" dxfId="9145" priority="2188" operator="lessThan">
      <formula>0</formula>
    </cfRule>
    <cfRule type="cellIs" dxfId="9144" priority="2189" operator="equal">
      <formula>0</formula>
    </cfRule>
  </conditionalFormatting>
  <conditionalFormatting sqref="Z26:Z41">
    <cfRule type="cellIs" dxfId="9143" priority="2184" operator="greaterThan">
      <formula>0</formula>
    </cfRule>
    <cfRule type="cellIs" dxfId="9142" priority="2185" operator="lessThan">
      <formula>0</formula>
    </cfRule>
    <cfRule type="cellIs" dxfId="9141" priority="2186" operator="equal">
      <formula>0</formula>
    </cfRule>
  </conditionalFormatting>
  <conditionalFormatting sqref="Z26:Z41">
    <cfRule type="cellIs" dxfId="9140" priority="2181" operator="greaterThan">
      <formula>0</formula>
    </cfRule>
    <cfRule type="cellIs" dxfId="9139" priority="2182" operator="lessThan">
      <formula>0</formula>
    </cfRule>
    <cfRule type="cellIs" dxfId="9138" priority="2183" operator="equal">
      <formula>0</formula>
    </cfRule>
  </conditionalFormatting>
  <conditionalFormatting sqref="Z26:Z41">
    <cfRule type="cellIs" dxfId="9137" priority="2178" operator="greaterThan">
      <formula>0</formula>
    </cfRule>
    <cfRule type="cellIs" dxfId="9136" priority="2179" operator="lessThan">
      <formula>0</formula>
    </cfRule>
    <cfRule type="cellIs" dxfId="9135" priority="2180" operator="equal">
      <formula>0</formula>
    </cfRule>
  </conditionalFormatting>
  <conditionalFormatting sqref="Z26:Z41">
    <cfRule type="cellIs" dxfId="9134" priority="2175" operator="greaterThan">
      <formula>0</formula>
    </cfRule>
    <cfRule type="cellIs" dxfId="9133" priority="2176" operator="lessThan">
      <formula>0</formula>
    </cfRule>
    <cfRule type="cellIs" dxfId="9132" priority="2177" operator="equal">
      <formula>0</formula>
    </cfRule>
  </conditionalFormatting>
  <conditionalFormatting sqref="Z26:Z41">
    <cfRule type="cellIs" dxfId="9131" priority="2172" operator="greaterThan">
      <formula>0</formula>
    </cfRule>
    <cfRule type="cellIs" dxfId="9130" priority="2173" operator="lessThan">
      <formula>0</formula>
    </cfRule>
    <cfRule type="cellIs" dxfId="9129" priority="2174" operator="equal">
      <formula>0</formula>
    </cfRule>
  </conditionalFormatting>
  <conditionalFormatting sqref="Z26:Z41">
    <cfRule type="cellIs" dxfId="9128" priority="2169" operator="greaterThan">
      <formula>0</formula>
    </cfRule>
    <cfRule type="cellIs" dxfId="9127" priority="2170" operator="lessThan">
      <formula>0</formula>
    </cfRule>
    <cfRule type="cellIs" dxfId="9126" priority="2171" operator="equal">
      <formula>0</formula>
    </cfRule>
  </conditionalFormatting>
  <conditionalFormatting sqref="Z26:Z41">
    <cfRule type="cellIs" dxfId="9125" priority="2166" operator="greaterThan">
      <formula>0</formula>
    </cfRule>
    <cfRule type="cellIs" dxfId="9124" priority="2167" operator="lessThan">
      <formula>0</formula>
    </cfRule>
    <cfRule type="cellIs" dxfId="9123" priority="2168" operator="equal">
      <formula>0</formula>
    </cfRule>
  </conditionalFormatting>
  <conditionalFormatting sqref="Z26:Z41">
    <cfRule type="cellIs" dxfId="9122" priority="2163" operator="greaterThan">
      <formula>0</formula>
    </cfRule>
    <cfRule type="cellIs" dxfId="9121" priority="2164" operator="lessThan">
      <formula>0</formula>
    </cfRule>
    <cfRule type="cellIs" dxfId="9120" priority="2165" operator="equal">
      <formula>0</formula>
    </cfRule>
  </conditionalFormatting>
  <conditionalFormatting sqref="Z26:Z41">
    <cfRule type="cellIs" dxfId="9119" priority="2160" operator="greaterThan">
      <formula>0</formula>
    </cfRule>
    <cfRule type="cellIs" dxfId="9118" priority="2161" operator="lessThan">
      <formula>0</formula>
    </cfRule>
    <cfRule type="cellIs" dxfId="9117" priority="2162" operator="equal">
      <formula>0</formula>
    </cfRule>
  </conditionalFormatting>
  <conditionalFormatting sqref="Z26:Z41">
    <cfRule type="cellIs" dxfId="9116" priority="2157" operator="greaterThan">
      <formula>0</formula>
    </cfRule>
    <cfRule type="cellIs" dxfId="9115" priority="2158" operator="lessThan">
      <formula>0</formula>
    </cfRule>
    <cfRule type="cellIs" dxfId="9114" priority="2159" operator="equal">
      <formula>0</formula>
    </cfRule>
  </conditionalFormatting>
  <conditionalFormatting sqref="Z26:Z41">
    <cfRule type="cellIs" dxfId="9113" priority="2154" operator="greaterThan">
      <formula>0</formula>
    </cfRule>
    <cfRule type="cellIs" dxfId="9112" priority="2155" operator="lessThan">
      <formula>0</formula>
    </cfRule>
    <cfRule type="cellIs" dxfId="9111" priority="2156" operator="equal">
      <formula>0</formula>
    </cfRule>
  </conditionalFormatting>
  <conditionalFormatting sqref="Z26:Z41">
    <cfRule type="cellIs" dxfId="9110" priority="2151" operator="greaterThan">
      <formula>0</formula>
    </cfRule>
    <cfRule type="cellIs" dxfId="9109" priority="2152" operator="lessThan">
      <formula>0</formula>
    </cfRule>
    <cfRule type="cellIs" dxfId="9108" priority="2153" operator="equal">
      <formula>0</formula>
    </cfRule>
  </conditionalFormatting>
  <conditionalFormatting sqref="Z26:Z41">
    <cfRule type="cellIs" dxfId="9107" priority="2148" operator="greaterThan">
      <formula>0</formula>
    </cfRule>
    <cfRule type="cellIs" dxfId="9106" priority="2149" operator="lessThan">
      <formula>0</formula>
    </cfRule>
    <cfRule type="cellIs" dxfId="9105" priority="2150" operator="equal">
      <formula>0</formula>
    </cfRule>
  </conditionalFormatting>
  <conditionalFormatting sqref="Z26:Z41">
    <cfRule type="cellIs" dxfId="9104" priority="2145" operator="greaterThan">
      <formula>0</formula>
    </cfRule>
    <cfRule type="cellIs" dxfId="9103" priority="2146" operator="lessThan">
      <formula>0</formula>
    </cfRule>
    <cfRule type="cellIs" dxfId="9102" priority="2147" operator="equal">
      <formula>0</formula>
    </cfRule>
  </conditionalFormatting>
  <conditionalFormatting sqref="Z26:Z41">
    <cfRule type="cellIs" dxfId="9101" priority="2142" operator="greaterThan">
      <formula>0</formula>
    </cfRule>
    <cfRule type="cellIs" dxfId="9100" priority="2143" operator="lessThan">
      <formula>0</formula>
    </cfRule>
    <cfRule type="cellIs" dxfId="9099" priority="2144" operator="equal">
      <formula>0</formula>
    </cfRule>
  </conditionalFormatting>
  <conditionalFormatting sqref="Z26:Z41">
    <cfRule type="cellIs" dxfId="9098" priority="2139" operator="greaterThan">
      <formula>0</formula>
    </cfRule>
    <cfRule type="cellIs" dxfId="9097" priority="2140" operator="lessThan">
      <formula>0</formula>
    </cfRule>
    <cfRule type="cellIs" dxfId="9096" priority="2141" operator="equal">
      <formula>0</formula>
    </cfRule>
  </conditionalFormatting>
  <conditionalFormatting sqref="Z26:Z41">
    <cfRule type="cellIs" dxfId="9095" priority="2136" operator="greaterThan">
      <formula>0</formula>
    </cfRule>
    <cfRule type="cellIs" dxfId="9094" priority="2137" operator="lessThan">
      <formula>0</formula>
    </cfRule>
    <cfRule type="cellIs" dxfId="9093" priority="2138" operator="equal">
      <formula>0</formula>
    </cfRule>
  </conditionalFormatting>
  <conditionalFormatting sqref="Z26:Z41">
    <cfRule type="cellIs" dxfId="9092" priority="2133" operator="greaterThan">
      <formula>0</formula>
    </cfRule>
    <cfRule type="cellIs" dxfId="9091" priority="2134" operator="lessThan">
      <formula>0</formula>
    </cfRule>
    <cfRule type="cellIs" dxfId="9090" priority="2135" operator="equal">
      <formula>0</formula>
    </cfRule>
  </conditionalFormatting>
  <conditionalFormatting sqref="Z26:Z41">
    <cfRule type="cellIs" dxfId="9089" priority="2130" operator="greaterThan">
      <formula>0</formula>
    </cfRule>
    <cfRule type="cellIs" dxfId="9088" priority="2131" operator="lessThan">
      <formula>0</formula>
    </cfRule>
    <cfRule type="cellIs" dxfId="9087" priority="2132" operator="equal">
      <formula>0</formula>
    </cfRule>
  </conditionalFormatting>
  <conditionalFormatting sqref="Z26:Z41">
    <cfRule type="cellIs" dxfId="9086" priority="2127" operator="greaterThan">
      <formula>0</formula>
    </cfRule>
    <cfRule type="cellIs" dxfId="9085" priority="2128" operator="lessThan">
      <formula>0</formula>
    </cfRule>
    <cfRule type="cellIs" dxfId="9084" priority="2129" operator="equal">
      <formula>0</formula>
    </cfRule>
  </conditionalFormatting>
  <conditionalFormatting sqref="Z26:Z41">
    <cfRule type="cellIs" dxfId="9083" priority="2124" operator="greaterThan">
      <formula>0</formula>
    </cfRule>
    <cfRule type="cellIs" dxfId="9082" priority="2125" operator="lessThan">
      <formula>0</formula>
    </cfRule>
    <cfRule type="cellIs" dxfId="9081" priority="2126" operator="equal">
      <formula>0</formula>
    </cfRule>
  </conditionalFormatting>
  <conditionalFormatting sqref="Z26:Z41">
    <cfRule type="cellIs" dxfId="9080" priority="2121" operator="greaterThan">
      <formula>0</formula>
    </cfRule>
    <cfRule type="cellIs" dxfId="9079" priority="2122" operator="lessThan">
      <formula>0</formula>
    </cfRule>
    <cfRule type="cellIs" dxfId="9078" priority="2123" operator="equal">
      <formula>0</formula>
    </cfRule>
  </conditionalFormatting>
  <conditionalFormatting sqref="Z26:Z41">
    <cfRule type="cellIs" dxfId="9077" priority="2118" operator="greaterThan">
      <formula>0</formula>
    </cfRule>
    <cfRule type="cellIs" dxfId="9076" priority="2119" operator="lessThan">
      <formula>0</formula>
    </cfRule>
    <cfRule type="cellIs" dxfId="9075" priority="2120" operator="equal">
      <formula>0</formula>
    </cfRule>
  </conditionalFormatting>
  <conditionalFormatting sqref="Z26:Z41">
    <cfRule type="cellIs" dxfId="9074" priority="2115" operator="greaterThan">
      <formula>0</formula>
    </cfRule>
    <cfRule type="cellIs" dxfId="9073" priority="2116" operator="lessThan">
      <formula>0</formula>
    </cfRule>
    <cfRule type="cellIs" dxfId="9072" priority="2117" operator="equal">
      <formula>0</formula>
    </cfRule>
  </conditionalFormatting>
  <conditionalFormatting sqref="Z26:Z41">
    <cfRule type="cellIs" dxfId="9071" priority="2112" operator="greaterThan">
      <formula>0</formula>
    </cfRule>
    <cfRule type="cellIs" dxfId="9070" priority="2113" operator="lessThan">
      <formula>0</formula>
    </cfRule>
    <cfRule type="cellIs" dxfId="9069" priority="2114" operator="equal">
      <formula>0</formula>
    </cfRule>
  </conditionalFormatting>
  <conditionalFormatting sqref="Z26:Z41">
    <cfRule type="cellIs" dxfId="9068" priority="2109" operator="greaterThan">
      <formula>0</formula>
    </cfRule>
    <cfRule type="cellIs" dxfId="9067" priority="2110" operator="lessThan">
      <formula>0</formula>
    </cfRule>
    <cfRule type="cellIs" dxfId="9066" priority="2111" operator="equal">
      <formula>0</formula>
    </cfRule>
  </conditionalFormatting>
  <conditionalFormatting sqref="Z26:Z41">
    <cfRule type="cellIs" dxfId="9065" priority="2106" operator="greaterThan">
      <formula>0</formula>
    </cfRule>
    <cfRule type="cellIs" dxfId="9064" priority="2107" operator="lessThan">
      <formula>0</formula>
    </cfRule>
    <cfRule type="cellIs" dxfId="9063" priority="2108" operator="equal">
      <formula>0</formula>
    </cfRule>
  </conditionalFormatting>
  <conditionalFormatting sqref="Z26:Z41">
    <cfRule type="cellIs" dxfId="9062" priority="2103" operator="greaterThan">
      <formula>0</formula>
    </cfRule>
    <cfRule type="cellIs" dxfId="9061" priority="2104" operator="lessThan">
      <formula>0</formula>
    </cfRule>
    <cfRule type="cellIs" dxfId="9060" priority="2105" operator="equal">
      <formula>0</formula>
    </cfRule>
  </conditionalFormatting>
  <conditionalFormatting sqref="Z26:Z41">
    <cfRule type="cellIs" dxfId="9059" priority="2100" operator="greaterThan">
      <formula>0</formula>
    </cfRule>
    <cfRule type="cellIs" dxfId="9058" priority="2101" operator="lessThan">
      <formula>0</formula>
    </cfRule>
    <cfRule type="cellIs" dxfId="9057" priority="2102" operator="equal">
      <formula>0</formula>
    </cfRule>
  </conditionalFormatting>
  <conditionalFormatting sqref="Z26:Z41">
    <cfRule type="cellIs" dxfId="9056" priority="2097" operator="greaterThan">
      <formula>0</formula>
    </cfRule>
    <cfRule type="cellIs" dxfId="9055" priority="2098" operator="lessThan">
      <formula>0</formula>
    </cfRule>
    <cfRule type="cellIs" dxfId="9054" priority="2099" operator="equal">
      <formula>0</formula>
    </cfRule>
  </conditionalFormatting>
  <conditionalFormatting sqref="Z26:Z41">
    <cfRule type="cellIs" dxfId="9053" priority="2094" operator="greaterThan">
      <formula>0</formula>
    </cfRule>
    <cfRule type="cellIs" dxfId="9052" priority="2095" operator="lessThan">
      <formula>0</formula>
    </cfRule>
    <cfRule type="cellIs" dxfId="9051" priority="2096" operator="equal">
      <formula>0</formula>
    </cfRule>
  </conditionalFormatting>
  <conditionalFormatting sqref="Z26:Z41">
    <cfRule type="cellIs" dxfId="9050" priority="2091" operator="greaterThan">
      <formula>0</formula>
    </cfRule>
    <cfRule type="cellIs" dxfId="9049" priority="2092" operator="lessThan">
      <formula>0</formula>
    </cfRule>
    <cfRule type="cellIs" dxfId="9048" priority="2093" operator="equal">
      <formula>0</formula>
    </cfRule>
  </conditionalFormatting>
  <conditionalFormatting sqref="Z26:Z41">
    <cfRule type="cellIs" dxfId="9047" priority="2088" operator="greaterThan">
      <formula>0</formula>
    </cfRule>
    <cfRule type="cellIs" dxfId="9046" priority="2089" operator="lessThan">
      <formula>0</formula>
    </cfRule>
    <cfRule type="cellIs" dxfId="9045" priority="2090" operator="equal">
      <formula>0</formula>
    </cfRule>
  </conditionalFormatting>
  <conditionalFormatting sqref="Z26:Z41">
    <cfRule type="cellIs" dxfId="9044" priority="2085" operator="greaterThan">
      <formula>0</formula>
    </cfRule>
    <cfRule type="cellIs" dxfId="9043" priority="2086" operator="lessThan">
      <formula>0</formula>
    </cfRule>
    <cfRule type="cellIs" dxfId="9042" priority="2087" operator="equal">
      <formula>0</formula>
    </cfRule>
  </conditionalFormatting>
  <conditionalFormatting sqref="Z4:Z19">
    <cfRule type="cellIs" dxfId="9041" priority="2082" operator="greaterThan">
      <formula>0</formula>
    </cfRule>
    <cfRule type="cellIs" dxfId="9040" priority="2083" operator="lessThan">
      <formula>0</formula>
    </cfRule>
    <cfRule type="cellIs" dxfId="9039" priority="2084" operator="equal">
      <formula>0</formula>
    </cfRule>
  </conditionalFormatting>
  <conditionalFormatting sqref="Z4:Z19">
    <cfRule type="cellIs" dxfId="9038" priority="2079" operator="greaterThan">
      <formula>0</formula>
    </cfRule>
    <cfRule type="cellIs" dxfId="9037" priority="2080" operator="lessThan">
      <formula>0</formula>
    </cfRule>
    <cfRule type="cellIs" dxfId="9036" priority="2081" operator="equal">
      <formula>0</formula>
    </cfRule>
  </conditionalFormatting>
  <conditionalFormatting sqref="Z4:Z19">
    <cfRule type="cellIs" dxfId="9035" priority="2076" operator="greaterThan">
      <formula>0</formula>
    </cfRule>
    <cfRule type="cellIs" dxfId="9034" priority="2077" operator="lessThan">
      <formula>0</formula>
    </cfRule>
    <cfRule type="cellIs" dxfId="9033" priority="2078" operator="equal">
      <formula>0</formula>
    </cfRule>
  </conditionalFormatting>
  <conditionalFormatting sqref="Z4:Z19">
    <cfRule type="cellIs" dxfId="9032" priority="2073" operator="greaterThan">
      <formula>0</formula>
    </cfRule>
    <cfRule type="cellIs" dxfId="9031" priority="2074" operator="lessThan">
      <formula>0</formula>
    </cfRule>
    <cfRule type="cellIs" dxfId="9030" priority="2075" operator="equal">
      <formula>0</formula>
    </cfRule>
  </conditionalFormatting>
  <conditionalFormatting sqref="Z4:Z19">
    <cfRule type="cellIs" dxfId="9029" priority="2070" operator="greaterThan">
      <formula>0</formula>
    </cfRule>
    <cfRule type="cellIs" dxfId="9028" priority="2071" operator="lessThan">
      <formula>0</formula>
    </cfRule>
    <cfRule type="cellIs" dxfId="9027" priority="2072" operator="equal">
      <formula>0</formula>
    </cfRule>
  </conditionalFormatting>
  <conditionalFormatting sqref="Z4:Z19">
    <cfRule type="cellIs" dxfId="9026" priority="2067" operator="greaterThan">
      <formula>0</formula>
    </cfRule>
    <cfRule type="cellIs" dxfId="9025" priority="2068" operator="lessThan">
      <formula>0</formula>
    </cfRule>
    <cfRule type="cellIs" dxfId="9024" priority="2069" operator="equal">
      <formula>0</formula>
    </cfRule>
  </conditionalFormatting>
  <conditionalFormatting sqref="Z4:Z19">
    <cfRule type="cellIs" dxfId="9023" priority="2064" operator="greaterThan">
      <formula>0</formula>
    </cfRule>
    <cfRule type="cellIs" dxfId="9022" priority="2065" operator="lessThan">
      <formula>0</formula>
    </cfRule>
    <cfRule type="cellIs" dxfId="9021" priority="2066" operator="equal">
      <formula>0</formula>
    </cfRule>
  </conditionalFormatting>
  <conditionalFormatting sqref="Z4:Z19">
    <cfRule type="cellIs" dxfId="9020" priority="2061" operator="greaterThan">
      <formula>0</formula>
    </cfRule>
    <cfRule type="cellIs" dxfId="9019" priority="2062" operator="lessThan">
      <formula>0</formula>
    </cfRule>
    <cfRule type="cellIs" dxfId="9018" priority="2063" operator="equal">
      <formula>0</formula>
    </cfRule>
  </conditionalFormatting>
  <conditionalFormatting sqref="Z4:Z19">
    <cfRule type="cellIs" dxfId="9017" priority="2058" operator="greaterThan">
      <formula>0</formula>
    </cfRule>
    <cfRule type="cellIs" dxfId="9016" priority="2059" operator="lessThan">
      <formula>0</formula>
    </cfRule>
    <cfRule type="cellIs" dxfId="9015" priority="2060" operator="equal">
      <formula>0</formula>
    </cfRule>
  </conditionalFormatting>
  <conditionalFormatting sqref="Z4:Z19">
    <cfRule type="cellIs" dxfId="9014" priority="2055" operator="greaterThan">
      <formula>0</formula>
    </cfRule>
    <cfRule type="cellIs" dxfId="9013" priority="2056" operator="lessThan">
      <formula>0</formula>
    </cfRule>
    <cfRule type="cellIs" dxfId="9012" priority="2057" operator="equal">
      <formula>0</formula>
    </cfRule>
  </conditionalFormatting>
  <conditionalFormatting sqref="Z4:Z19">
    <cfRule type="cellIs" dxfId="9011" priority="2052" operator="greaterThan">
      <formula>0</formula>
    </cfRule>
    <cfRule type="cellIs" dxfId="9010" priority="2053" operator="lessThan">
      <formula>0</formula>
    </cfRule>
    <cfRule type="cellIs" dxfId="9009" priority="2054" operator="equal">
      <formula>0</formula>
    </cfRule>
  </conditionalFormatting>
  <conditionalFormatting sqref="Z4:Z19">
    <cfRule type="cellIs" dxfId="9008" priority="2049" operator="greaterThan">
      <formula>0</formula>
    </cfRule>
    <cfRule type="cellIs" dxfId="9007" priority="2050" operator="lessThan">
      <formula>0</formula>
    </cfRule>
    <cfRule type="cellIs" dxfId="9006" priority="2051" operator="equal">
      <formula>0</formula>
    </cfRule>
  </conditionalFormatting>
  <conditionalFormatting sqref="Z4:Z19">
    <cfRule type="cellIs" dxfId="9005" priority="2046" operator="greaterThan">
      <formula>0</formula>
    </cfRule>
    <cfRule type="cellIs" dxfId="9004" priority="2047" operator="lessThan">
      <formula>0</formula>
    </cfRule>
    <cfRule type="cellIs" dxfId="9003" priority="2048" operator="equal">
      <formula>0</formula>
    </cfRule>
  </conditionalFormatting>
  <conditionalFormatting sqref="Z4:Z19">
    <cfRule type="cellIs" dxfId="9002" priority="2043" operator="greaterThan">
      <formula>0</formula>
    </cfRule>
    <cfRule type="cellIs" dxfId="9001" priority="2044" operator="lessThan">
      <formula>0</formula>
    </cfRule>
    <cfRule type="cellIs" dxfId="9000" priority="2045" operator="equal">
      <formula>0</formula>
    </cfRule>
  </conditionalFormatting>
  <conditionalFormatting sqref="Z4:Z19">
    <cfRule type="cellIs" dxfId="8999" priority="2040" operator="greaterThan">
      <formula>0</formula>
    </cfRule>
    <cfRule type="cellIs" dxfId="8998" priority="2041" operator="lessThan">
      <formula>0</formula>
    </cfRule>
    <cfRule type="cellIs" dxfId="8997" priority="2042" operator="equal">
      <formula>0</formula>
    </cfRule>
  </conditionalFormatting>
  <conditionalFormatting sqref="Z4:Z19">
    <cfRule type="cellIs" dxfId="8996" priority="2037" operator="greaterThan">
      <formula>0</formula>
    </cfRule>
    <cfRule type="cellIs" dxfId="8995" priority="2038" operator="lessThan">
      <formula>0</formula>
    </cfRule>
    <cfRule type="cellIs" dxfId="8994" priority="2039" operator="equal">
      <formula>0</formula>
    </cfRule>
  </conditionalFormatting>
  <conditionalFormatting sqref="Z26:Z41">
    <cfRule type="cellIs" dxfId="8993" priority="2034" operator="greaterThan">
      <formula>0</formula>
    </cfRule>
    <cfRule type="cellIs" dxfId="8992" priority="2035" operator="lessThan">
      <formula>0</formula>
    </cfRule>
    <cfRule type="cellIs" dxfId="8991" priority="2036" operator="equal">
      <formula>0</formula>
    </cfRule>
  </conditionalFormatting>
  <conditionalFormatting sqref="Z26:Z41">
    <cfRule type="cellIs" dxfId="8990" priority="2031" operator="greaterThan">
      <formula>0</formula>
    </cfRule>
    <cfRule type="cellIs" dxfId="8989" priority="2032" operator="lessThan">
      <formula>0</formula>
    </cfRule>
    <cfRule type="cellIs" dxfId="8988" priority="2033" operator="equal">
      <formula>0</formula>
    </cfRule>
  </conditionalFormatting>
  <conditionalFormatting sqref="Z26:Z41">
    <cfRule type="cellIs" dxfId="8987" priority="2028" operator="greaterThan">
      <formula>0</formula>
    </cfRule>
    <cfRule type="cellIs" dxfId="8986" priority="2029" operator="lessThan">
      <formula>0</formula>
    </cfRule>
    <cfRule type="cellIs" dxfId="8985" priority="2030" operator="equal">
      <formula>0</formula>
    </cfRule>
  </conditionalFormatting>
  <conditionalFormatting sqref="Z26:Z41">
    <cfRule type="cellIs" dxfId="8984" priority="2025" operator="greaterThan">
      <formula>0</formula>
    </cfRule>
    <cfRule type="cellIs" dxfId="8983" priority="2026" operator="lessThan">
      <formula>0</formula>
    </cfRule>
    <cfRule type="cellIs" dxfId="8982" priority="2027" operator="equal">
      <formula>0</formula>
    </cfRule>
  </conditionalFormatting>
  <conditionalFormatting sqref="Z26:Z41">
    <cfRule type="cellIs" dxfId="8981" priority="2022" operator="greaterThan">
      <formula>0</formula>
    </cfRule>
    <cfRule type="cellIs" dxfId="8980" priority="2023" operator="lessThan">
      <formula>0</formula>
    </cfRule>
    <cfRule type="cellIs" dxfId="8979" priority="2024" operator="equal">
      <formula>0</formula>
    </cfRule>
  </conditionalFormatting>
  <conditionalFormatting sqref="Z26:Z41">
    <cfRule type="cellIs" dxfId="8978" priority="2019" operator="greaterThan">
      <formula>0</formula>
    </cfRule>
    <cfRule type="cellIs" dxfId="8977" priority="2020" operator="lessThan">
      <formula>0</formula>
    </cfRule>
    <cfRule type="cellIs" dxfId="8976" priority="2021" operator="equal">
      <formula>0</formula>
    </cfRule>
  </conditionalFormatting>
  <conditionalFormatting sqref="Z26:Z41">
    <cfRule type="cellIs" dxfId="8975" priority="2016" operator="greaterThan">
      <formula>0</formula>
    </cfRule>
    <cfRule type="cellIs" dxfId="8974" priority="2017" operator="lessThan">
      <formula>0</formula>
    </cfRule>
    <cfRule type="cellIs" dxfId="8973" priority="2018" operator="equal">
      <formula>0</formula>
    </cfRule>
  </conditionalFormatting>
  <conditionalFormatting sqref="Z26:Z41">
    <cfRule type="cellIs" dxfId="8972" priority="2013" operator="greaterThan">
      <formula>0</formula>
    </cfRule>
    <cfRule type="cellIs" dxfId="8971" priority="2014" operator="lessThan">
      <formula>0</formula>
    </cfRule>
    <cfRule type="cellIs" dxfId="8970" priority="2015" operator="equal">
      <formula>0</formula>
    </cfRule>
  </conditionalFormatting>
  <conditionalFormatting sqref="Z26:Z41">
    <cfRule type="cellIs" dxfId="8969" priority="2010" operator="greaterThan">
      <formula>0</formula>
    </cfRule>
    <cfRule type="cellIs" dxfId="8968" priority="2011" operator="lessThan">
      <formula>0</formula>
    </cfRule>
    <cfRule type="cellIs" dxfId="8967" priority="2012" operator="equal">
      <formula>0</formula>
    </cfRule>
  </conditionalFormatting>
  <conditionalFormatting sqref="Z26:Z41">
    <cfRule type="cellIs" dxfId="8966" priority="2007" operator="greaterThan">
      <formula>0</formula>
    </cfRule>
    <cfRule type="cellIs" dxfId="8965" priority="2008" operator="lessThan">
      <formula>0</formula>
    </cfRule>
    <cfRule type="cellIs" dxfId="8964" priority="2009" operator="equal">
      <formula>0</formula>
    </cfRule>
  </conditionalFormatting>
  <conditionalFormatting sqref="Z26:Z41">
    <cfRule type="cellIs" dxfId="8963" priority="2004" operator="greaterThan">
      <formula>0</formula>
    </cfRule>
    <cfRule type="cellIs" dxfId="8962" priority="2005" operator="lessThan">
      <formula>0</formula>
    </cfRule>
    <cfRule type="cellIs" dxfId="8961" priority="2006" operator="equal">
      <formula>0</formula>
    </cfRule>
  </conditionalFormatting>
  <conditionalFormatting sqref="Z26:Z41">
    <cfRule type="cellIs" dxfId="8960" priority="2001" operator="greaterThan">
      <formula>0</formula>
    </cfRule>
    <cfRule type="cellIs" dxfId="8959" priority="2002" operator="lessThan">
      <formula>0</formula>
    </cfRule>
    <cfRule type="cellIs" dxfId="8958" priority="2003" operator="equal">
      <formula>0</formula>
    </cfRule>
  </conditionalFormatting>
  <conditionalFormatting sqref="Z26:Z41">
    <cfRule type="cellIs" dxfId="8957" priority="1998" operator="greaterThan">
      <formula>0</formula>
    </cfRule>
    <cfRule type="cellIs" dxfId="8956" priority="1999" operator="lessThan">
      <formula>0</formula>
    </cfRule>
    <cfRule type="cellIs" dxfId="8955" priority="2000" operator="equal">
      <formula>0</formula>
    </cfRule>
  </conditionalFormatting>
  <conditionalFormatting sqref="Z26:Z41">
    <cfRule type="cellIs" dxfId="8954" priority="1995" operator="greaterThan">
      <formula>0</formula>
    </cfRule>
    <cfRule type="cellIs" dxfId="8953" priority="1996" operator="lessThan">
      <formula>0</formula>
    </cfRule>
    <cfRule type="cellIs" dxfId="8952" priority="1997" operator="equal">
      <formula>0</formula>
    </cfRule>
  </conditionalFormatting>
  <conditionalFormatting sqref="Z26:Z41">
    <cfRule type="cellIs" dxfId="8951" priority="1992" operator="greaterThan">
      <formula>0</formula>
    </cfRule>
    <cfRule type="cellIs" dxfId="8950" priority="1993" operator="lessThan">
      <formula>0</formula>
    </cfRule>
    <cfRule type="cellIs" dxfId="8949" priority="1994" operator="equal">
      <formula>0</formula>
    </cfRule>
  </conditionalFormatting>
  <conditionalFormatting sqref="Z26:Z41">
    <cfRule type="cellIs" dxfId="8948" priority="1989" operator="greaterThan">
      <formula>0</formula>
    </cfRule>
    <cfRule type="cellIs" dxfId="8947" priority="1990" operator="lessThan">
      <formula>0</formula>
    </cfRule>
    <cfRule type="cellIs" dxfId="8946" priority="1991" operator="equal">
      <formula>0</formula>
    </cfRule>
  </conditionalFormatting>
  <conditionalFormatting sqref="Z26:Z41">
    <cfRule type="cellIs" dxfId="8945" priority="1986" operator="greaterThan">
      <formula>0</formula>
    </cfRule>
    <cfRule type="cellIs" dxfId="8944" priority="1987" operator="lessThan">
      <formula>0</formula>
    </cfRule>
    <cfRule type="cellIs" dxfId="8943" priority="1988" operator="equal">
      <formula>0</formula>
    </cfRule>
  </conditionalFormatting>
  <conditionalFormatting sqref="Z26:Z41">
    <cfRule type="cellIs" dxfId="8942" priority="1983" operator="greaterThan">
      <formula>0</formula>
    </cfRule>
    <cfRule type="cellIs" dxfId="8941" priority="1984" operator="lessThan">
      <formula>0</formula>
    </cfRule>
    <cfRule type="cellIs" dxfId="8940" priority="1985" operator="equal">
      <formula>0</formula>
    </cfRule>
  </conditionalFormatting>
  <conditionalFormatting sqref="Z26:Z41">
    <cfRule type="cellIs" dxfId="8939" priority="1980" operator="greaterThan">
      <formula>0</formula>
    </cfRule>
    <cfRule type="cellIs" dxfId="8938" priority="1981" operator="lessThan">
      <formula>0</formula>
    </cfRule>
    <cfRule type="cellIs" dxfId="8937" priority="1982" operator="equal">
      <formula>0</formula>
    </cfRule>
  </conditionalFormatting>
  <conditionalFormatting sqref="Z26:Z41">
    <cfRule type="cellIs" dxfId="8936" priority="1977" operator="greaterThan">
      <formula>0</formula>
    </cfRule>
    <cfRule type="cellIs" dxfId="8935" priority="1978" operator="lessThan">
      <formula>0</formula>
    </cfRule>
    <cfRule type="cellIs" dxfId="8934" priority="1979" operator="equal">
      <formula>0</formula>
    </cfRule>
  </conditionalFormatting>
  <conditionalFormatting sqref="Z4:Z19">
    <cfRule type="cellIs" dxfId="8933" priority="1974" operator="greaterThan">
      <formula>0</formula>
    </cfRule>
    <cfRule type="cellIs" dxfId="8932" priority="1975" operator="lessThan">
      <formula>0</formula>
    </cfRule>
    <cfRule type="cellIs" dxfId="8931" priority="1976" operator="equal">
      <formula>0</formula>
    </cfRule>
  </conditionalFormatting>
  <conditionalFormatting sqref="Z4:Z19">
    <cfRule type="cellIs" dxfId="8930" priority="1971" operator="greaterThan">
      <formula>0</formula>
    </cfRule>
    <cfRule type="cellIs" dxfId="8929" priority="1972" operator="lessThan">
      <formula>0</formula>
    </cfRule>
    <cfRule type="cellIs" dxfId="8928" priority="1973" operator="equal">
      <formula>0</formula>
    </cfRule>
  </conditionalFormatting>
  <conditionalFormatting sqref="Z4:Z19">
    <cfRule type="cellIs" dxfId="8927" priority="1968" operator="greaterThan">
      <formula>0</formula>
    </cfRule>
    <cfRule type="cellIs" dxfId="8926" priority="1969" operator="lessThan">
      <formula>0</formula>
    </cfRule>
    <cfRule type="cellIs" dxfId="8925" priority="1970" operator="equal">
      <formula>0</formula>
    </cfRule>
  </conditionalFormatting>
  <conditionalFormatting sqref="Z4:Z19">
    <cfRule type="cellIs" dxfId="8924" priority="1965" operator="greaterThan">
      <formula>0</formula>
    </cfRule>
    <cfRule type="cellIs" dxfId="8923" priority="1966" operator="lessThan">
      <formula>0</formula>
    </cfRule>
    <cfRule type="cellIs" dxfId="8922" priority="1967" operator="equal">
      <formula>0</formula>
    </cfRule>
  </conditionalFormatting>
  <conditionalFormatting sqref="Z4:Z19">
    <cfRule type="cellIs" dxfId="8921" priority="1962" operator="greaterThan">
      <formula>0</formula>
    </cfRule>
    <cfRule type="cellIs" dxfId="8920" priority="1963" operator="lessThan">
      <formula>0</formula>
    </cfRule>
    <cfRule type="cellIs" dxfId="8919" priority="1964" operator="equal">
      <formula>0</formula>
    </cfRule>
  </conditionalFormatting>
  <conditionalFormatting sqref="Z4:Z19">
    <cfRule type="cellIs" dxfId="8918" priority="1959" operator="greaterThan">
      <formula>0</formula>
    </cfRule>
    <cfRule type="cellIs" dxfId="8917" priority="1960" operator="lessThan">
      <formula>0</formula>
    </cfRule>
    <cfRule type="cellIs" dxfId="8916" priority="1961" operator="equal">
      <formula>0</formula>
    </cfRule>
  </conditionalFormatting>
  <conditionalFormatting sqref="Z4:Z19">
    <cfRule type="cellIs" dxfId="8915" priority="1956" operator="greaterThan">
      <formula>0</formula>
    </cfRule>
    <cfRule type="cellIs" dxfId="8914" priority="1957" operator="lessThan">
      <formula>0</formula>
    </cfRule>
    <cfRule type="cellIs" dxfId="8913" priority="1958" operator="equal">
      <formula>0</formula>
    </cfRule>
  </conditionalFormatting>
  <conditionalFormatting sqref="Z4:Z19">
    <cfRule type="cellIs" dxfId="8912" priority="1953" operator="greaterThan">
      <formula>0</formula>
    </cfRule>
    <cfRule type="cellIs" dxfId="8911" priority="1954" operator="lessThan">
      <formula>0</formula>
    </cfRule>
    <cfRule type="cellIs" dxfId="8910" priority="1955" operator="equal">
      <formula>0</formula>
    </cfRule>
  </conditionalFormatting>
  <conditionalFormatting sqref="Z4:Z19">
    <cfRule type="cellIs" dxfId="8909" priority="1950" operator="greaterThan">
      <formula>0</formula>
    </cfRule>
    <cfRule type="cellIs" dxfId="8908" priority="1951" operator="lessThan">
      <formula>0</formula>
    </cfRule>
    <cfRule type="cellIs" dxfId="8907" priority="1952" operator="equal">
      <formula>0</formula>
    </cfRule>
  </conditionalFormatting>
  <conditionalFormatting sqref="Z4:Z19">
    <cfRule type="cellIs" dxfId="8906" priority="1947" operator="greaterThan">
      <formula>0</formula>
    </cfRule>
    <cfRule type="cellIs" dxfId="8905" priority="1948" operator="lessThan">
      <formula>0</formula>
    </cfRule>
    <cfRule type="cellIs" dxfId="8904" priority="1949" operator="equal">
      <formula>0</formula>
    </cfRule>
  </conditionalFormatting>
  <conditionalFormatting sqref="Z4:Z19">
    <cfRule type="cellIs" dxfId="8903" priority="1944" operator="greaterThan">
      <formula>0</formula>
    </cfRule>
    <cfRule type="cellIs" dxfId="8902" priority="1945" operator="lessThan">
      <formula>0</formula>
    </cfRule>
    <cfRule type="cellIs" dxfId="8901" priority="1946" operator="equal">
      <formula>0</formula>
    </cfRule>
  </conditionalFormatting>
  <conditionalFormatting sqref="Z4:Z19">
    <cfRule type="cellIs" dxfId="8900" priority="1941" operator="greaterThan">
      <formula>0</formula>
    </cfRule>
    <cfRule type="cellIs" dxfId="8899" priority="1942" operator="lessThan">
      <formula>0</formula>
    </cfRule>
    <cfRule type="cellIs" dxfId="8898" priority="1943" operator="equal">
      <formula>0</formula>
    </cfRule>
  </conditionalFormatting>
  <conditionalFormatting sqref="Z4:Z19">
    <cfRule type="cellIs" dxfId="8897" priority="1938" operator="greaterThan">
      <formula>0</formula>
    </cfRule>
    <cfRule type="cellIs" dxfId="8896" priority="1939" operator="lessThan">
      <formula>0</formula>
    </cfRule>
    <cfRule type="cellIs" dxfId="8895" priority="1940" operator="equal">
      <formula>0</formula>
    </cfRule>
  </conditionalFormatting>
  <conditionalFormatting sqref="Z4:Z19">
    <cfRule type="cellIs" dxfId="8894" priority="1935" operator="greaterThan">
      <formula>0</formula>
    </cfRule>
    <cfRule type="cellIs" dxfId="8893" priority="1936" operator="lessThan">
      <formula>0</formula>
    </cfRule>
    <cfRule type="cellIs" dxfId="8892" priority="1937" operator="equal">
      <formula>0</formula>
    </cfRule>
  </conditionalFormatting>
  <conditionalFormatting sqref="Z4:Z19">
    <cfRule type="cellIs" dxfId="8891" priority="1932" operator="greaterThan">
      <formula>0</formula>
    </cfRule>
    <cfRule type="cellIs" dxfId="8890" priority="1933" operator="lessThan">
      <formula>0</formula>
    </cfRule>
    <cfRule type="cellIs" dxfId="8889" priority="1934" operator="equal">
      <formula>0</formula>
    </cfRule>
  </conditionalFormatting>
  <conditionalFormatting sqref="Z4:Z19">
    <cfRule type="cellIs" dxfId="8888" priority="1929" operator="greaterThan">
      <formula>0</formula>
    </cfRule>
    <cfRule type="cellIs" dxfId="8887" priority="1930" operator="lessThan">
      <formula>0</formula>
    </cfRule>
    <cfRule type="cellIs" dxfId="8886" priority="1931" operator="equal">
      <formula>0</formula>
    </cfRule>
  </conditionalFormatting>
  <conditionalFormatting sqref="Z26:Z41">
    <cfRule type="cellIs" dxfId="8885" priority="1926" operator="greaterThan">
      <formula>0</formula>
    </cfRule>
    <cfRule type="cellIs" dxfId="8884" priority="1927" operator="lessThan">
      <formula>0</formula>
    </cfRule>
    <cfRule type="cellIs" dxfId="8883" priority="1928" operator="equal">
      <formula>0</formula>
    </cfRule>
  </conditionalFormatting>
  <conditionalFormatting sqref="Z26:Z41">
    <cfRule type="cellIs" dxfId="8882" priority="1923" operator="greaterThan">
      <formula>0</formula>
    </cfRule>
    <cfRule type="cellIs" dxfId="8881" priority="1924" operator="lessThan">
      <formula>0</formula>
    </cfRule>
    <cfRule type="cellIs" dxfId="8880" priority="1925" operator="equal">
      <formula>0</formula>
    </cfRule>
  </conditionalFormatting>
  <conditionalFormatting sqref="Z26:Z41">
    <cfRule type="cellIs" dxfId="8879" priority="1920" operator="greaterThan">
      <formula>0</formula>
    </cfRule>
    <cfRule type="cellIs" dxfId="8878" priority="1921" operator="lessThan">
      <formula>0</formula>
    </cfRule>
    <cfRule type="cellIs" dxfId="8877" priority="1922" operator="equal">
      <formula>0</formula>
    </cfRule>
  </conditionalFormatting>
  <conditionalFormatting sqref="Z26:Z41">
    <cfRule type="cellIs" dxfId="8876" priority="1917" operator="greaterThan">
      <formula>0</formula>
    </cfRule>
    <cfRule type="cellIs" dxfId="8875" priority="1918" operator="lessThan">
      <formula>0</formula>
    </cfRule>
    <cfRule type="cellIs" dxfId="8874" priority="1919" operator="equal">
      <formula>0</formula>
    </cfRule>
  </conditionalFormatting>
  <conditionalFormatting sqref="Z26:Z41">
    <cfRule type="cellIs" dxfId="8873" priority="1914" operator="greaterThan">
      <formula>0</formula>
    </cfRule>
    <cfRule type="cellIs" dxfId="8872" priority="1915" operator="lessThan">
      <formula>0</formula>
    </cfRule>
    <cfRule type="cellIs" dxfId="8871" priority="1916" operator="equal">
      <formula>0</formula>
    </cfRule>
  </conditionalFormatting>
  <conditionalFormatting sqref="Z26:Z41">
    <cfRule type="cellIs" dxfId="8870" priority="1911" operator="greaterThan">
      <formula>0</formula>
    </cfRule>
    <cfRule type="cellIs" dxfId="8869" priority="1912" operator="lessThan">
      <formula>0</formula>
    </cfRule>
    <cfRule type="cellIs" dxfId="8868" priority="1913" operator="equal">
      <formula>0</formula>
    </cfRule>
  </conditionalFormatting>
  <conditionalFormatting sqref="Z26:Z41">
    <cfRule type="cellIs" dxfId="8867" priority="1908" operator="greaterThan">
      <formula>0</formula>
    </cfRule>
    <cfRule type="cellIs" dxfId="8866" priority="1909" operator="lessThan">
      <formula>0</formula>
    </cfRule>
    <cfRule type="cellIs" dxfId="8865" priority="1910" operator="equal">
      <formula>0</formula>
    </cfRule>
  </conditionalFormatting>
  <conditionalFormatting sqref="Z26:Z41">
    <cfRule type="cellIs" dxfId="8864" priority="1905" operator="greaterThan">
      <formula>0</formula>
    </cfRule>
    <cfRule type="cellIs" dxfId="8863" priority="1906" operator="lessThan">
      <formula>0</formula>
    </cfRule>
    <cfRule type="cellIs" dxfId="8862" priority="1907" operator="equal">
      <formula>0</formula>
    </cfRule>
  </conditionalFormatting>
  <conditionalFormatting sqref="Z26:Z41">
    <cfRule type="cellIs" dxfId="8861" priority="1902" operator="greaterThan">
      <formula>0</formula>
    </cfRule>
    <cfRule type="cellIs" dxfId="8860" priority="1903" operator="lessThan">
      <formula>0</formula>
    </cfRule>
    <cfRule type="cellIs" dxfId="8859" priority="1904" operator="equal">
      <formula>0</formula>
    </cfRule>
  </conditionalFormatting>
  <conditionalFormatting sqref="Z26:Z41">
    <cfRule type="cellIs" dxfId="8858" priority="1899" operator="greaterThan">
      <formula>0</formula>
    </cfRule>
    <cfRule type="cellIs" dxfId="8857" priority="1900" operator="lessThan">
      <formula>0</formula>
    </cfRule>
    <cfRule type="cellIs" dxfId="8856" priority="1901" operator="equal">
      <formula>0</formula>
    </cfRule>
  </conditionalFormatting>
  <conditionalFormatting sqref="Z26:Z41">
    <cfRule type="cellIs" dxfId="8855" priority="1896" operator="greaterThan">
      <formula>0</formula>
    </cfRule>
    <cfRule type="cellIs" dxfId="8854" priority="1897" operator="lessThan">
      <formula>0</formula>
    </cfRule>
    <cfRule type="cellIs" dxfId="8853" priority="1898" operator="equal">
      <formula>0</formula>
    </cfRule>
  </conditionalFormatting>
  <conditionalFormatting sqref="Z26:Z41">
    <cfRule type="cellIs" dxfId="8852" priority="1893" operator="greaterThan">
      <formula>0</formula>
    </cfRule>
    <cfRule type="cellIs" dxfId="8851" priority="1894" operator="lessThan">
      <formula>0</formula>
    </cfRule>
    <cfRule type="cellIs" dxfId="8850" priority="1895" operator="equal">
      <formula>0</formula>
    </cfRule>
  </conditionalFormatting>
  <conditionalFormatting sqref="Z26:Z41">
    <cfRule type="cellIs" dxfId="8849" priority="1890" operator="greaterThan">
      <formula>0</formula>
    </cfRule>
    <cfRule type="cellIs" dxfId="8848" priority="1891" operator="lessThan">
      <formula>0</formula>
    </cfRule>
    <cfRule type="cellIs" dxfId="8847" priority="1892" operator="equal">
      <formula>0</formula>
    </cfRule>
  </conditionalFormatting>
  <conditionalFormatting sqref="Z26:Z41">
    <cfRule type="cellIs" dxfId="8846" priority="1887" operator="greaterThan">
      <formula>0</formula>
    </cfRule>
    <cfRule type="cellIs" dxfId="8845" priority="1888" operator="lessThan">
      <formula>0</formula>
    </cfRule>
    <cfRule type="cellIs" dxfId="8844" priority="1889" operator="equal">
      <formula>0</formula>
    </cfRule>
  </conditionalFormatting>
  <conditionalFormatting sqref="Z26:Z41">
    <cfRule type="cellIs" dxfId="8843" priority="1884" operator="greaterThan">
      <formula>0</formula>
    </cfRule>
    <cfRule type="cellIs" dxfId="8842" priority="1885" operator="lessThan">
      <formula>0</formula>
    </cfRule>
    <cfRule type="cellIs" dxfId="8841" priority="1886" operator="equal">
      <formula>0</formula>
    </cfRule>
  </conditionalFormatting>
  <conditionalFormatting sqref="Z26:Z41">
    <cfRule type="cellIs" dxfId="8840" priority="1881" operator="greaterThan">
      <formula>0</formula>
    </cfRule>
    <cfRule type="cellIs" dxfId="8839" priority="1882" operator="lessThan">
      <formula>0</formula>
    </cfRule>
    <cfRule type="cellIs" dxfId="8838" priority="1883" operator="equal">
      <formula>0</formula>
    </cfRule>
  </conditionalFormatting>
  <conditionalFormatting sqref="Z26:Z41">
    <cfRule type="cellIs" dxfId="8837" priority="1878" operator="greaterThan">
      <formula>0</formula>
    </cfRule>
    <cfRule type="cellIs" dxfId="8836" priority="1879" operator="lessThan">
      <formula>0</formula>
    </cfRule>
    <cfRule type="cellIs" dxfId="8835" priority="1880" operator="equal">
      <formula>0</formula>
    </cfRule>
  </conditionalFormatting>
  <conditionalFormatting sqref="Z26:Z41">
    <cfRule type="cellIs" dxfId="8834" priority="1875" operator="greaterThan">
      <formula>0</formula>
    </cfRule>
    <cfRule type="cellIs" dxfId="8833" priority="1876" operator="lessThan">
      <formula>0</formula>
    </cfRule>
    <cfRule type="cellIs" dxfId="8832" priority="1877" operator="equal">
      <formula>0</formula>
    </cfRule>
  </conditionalFormatting>
  <conditionalFormatting sqref="Z26:Z41">
    <cfRule type="cellIs" dxfId="8831" priority="1872" operator="greaterThan">
      <formula>0</formula>
    </cfRule>
    <cfRule type="cellIs" dxfId="8830" priority="1873" operator="lessThan">
      <formula>0</formula>
    </cfRule>
    <cfRule type="cellIs" dxfId="8829" priority="1874" operator="equal">
      <formula>0</formula>
    </cfRule>
  </conditionalFormatting>
  <conditionalFormatting sqref="Z26:Z41">
    <cfRule type="cellIs" dxfId="8828" priority="1869" operator="greaterThan">
      <formula>0</formula>
    </cfRule>
    <cfRule type="cellIs" dxfId="8827" priority="1870" operator="lessThan">
      <formula>0</formula>
    </cfRule>
    <cfRule type="cellIs" dxfId="8826" priority="1871" operator="equal">
      <formula>0</formula>
    </cfRule>
  </conditionalFormatting>
  <conditionalFormatting sqref="M4:M19">
    <cfRule type="cellIs" dxfId="8825" priority="1868" operator="equal">
      <formula>"DNP"</formula>
    </cfRule>
  </conditionalFormatting>
  <conditionalFormatting sqref="E4:E19">
    <cfRule type="cellIs" dxfId="8824" priority="1867" operator="equal">
      <formula>"DNP"</formula>
    </cfRule>
  </conditionalFormatting>
  <conditionalFormatting sqref="M4:M19">
    <cfRule type="cellIs" dxfId="8823" priority="1866" operator="equal">
      <formula>"DNP"</formula>
    </cfRule>
  </conditionalFormatting>
  <conditionalFormatting sqref="Z4:Z19">
    <cfRule type="cellIs" dxfId="8822" priority="1863" operator="greaterThan">
      <formula>0</formula>
    </cfRule>
    <cfRule type="cellIs" dxfId="8821" priority="1864" operator="lessThan">
      <formula>0</formula>
    </cfRule>
    <cfRule type="cellIs" dxfId="8820" priority="1865" operator="equal">
      <formula>0</formula>
    </cfRule>
  </conditionalFormatting>
  <conditionalFormatting sqref="Z4:Z19">
    <cfRule type="cellIs" dxfId="8819" priority="1860" operator="greaterThan">
      <formula>0</formula>
    </cfRule>
    <cfRule type="cellIs" dxfId="8818" priority="1861" operator="lessThan">
      <formula>0</formula>
    </cfRule>
    <cfRule type="cellIs" dxfId="8817" priority="1862" operator="equal">
      <formula>0</formula>
    </cfRule>
  </conditionalFormatting>
  <conditionalFormatting sqref="Z4:Z19">
    <cfRule type="cellIs" dxfId="8816" priority="1857" operator="greaterThan">
      <formula>0</formula>
    </cfRule>
    <cfRule type="cellIs" dxfId="8815" priority="1858" operator="lessThan">
      <formula>0</formula>
    </cfRule>
    <cfRule type="cellIs" dxfId="8814" priority="1859" operator="equal">
      <formula>0</formula>
    </cfRule>
  </conditionalFormatting>
  <conditionalFormatting sqref="Z4:Z19">
    <cfRule type="cellIs" dxfId="8813" priority="1854" operator="greaterThan">
      <formula>0</formula>
    </cfRule>
    <cfRule type="cellIs" dxfId="8812" priority="1855" operator="lessThan">
      <formula>0</formula>
    </cfRule>
    <cfRule type="cellIs" dxfId="8811" priority="1856" operator="equal">
      <formula>0</formula>
    </cfRule>
  </conditionalFormatting>
  <conditionalFormatting sqref="Z4:Z19">
    <cfRule type="cellIs" dxfId="8810" priority="1851" operator="greaterThan">
      <formula>0</formula>
    </cfRule>
    <cfRule type="cellIs" dxfId="8809" priority="1852" operator="lessThan">
      <formula>0</formula>
    </cfRule>
    <cfRule type="cellIs" dxfId="8808" priority="1853" operator="equal">
      <formula>0</formula>
    </cfRule>
  </conditionalFormatting>
  <conditionalFormatting sqref="Z4:Z19">
    <cfRule type="cellIs" dxfId="8807" priority="1848" operator="greaterThan">
      <formula>0</formula>
    </cfRule>
    <cfRule type="cellIs" dxfId="8806" priority="1849" operator="lessThan">
      <formula>0</formula>
    </cfRule>
    <cfRule type="cellIs" dxfId="8805" priority="1850" operator="equal">
      <formula>0</formula>
    </cfRule>
  </conditionalFormatting>
  <conditionalFormatting sqref="Z4:Z19">
    <cfRule type="cellIs" dxfId="8804" priority="1845" operator="greaterThan">
      <formula>0</formula>
    </cfRule>
    <cfRule type="cellIs" dxfId="8803" priority="1846" operator="lessThan">
      <formula>0</formula>
    </cfRule>
    <cfRule type="cellIs" dxfId="8802" priority="1847" operator="equal">
      <formula>0</formula>
    </cfRule>
  </conditionalFormatting>
  <conditionalFormatting sqref="Z4:Z19">
    <cfRule type="cellIs" dxfId="8801" priority="1842" operator="greaterThan">
      <formula>0</formula>
    </cfRule>
    <cfRule type="cellIs" dxfId="8800" priority="1843" operator="lessThan">
      <formula>0</formula>
    </cfRule>
    <cfRule type="cellIs" dxfId="8799" priority="1844" operator="equal">
      <formula>0</formula>
    </cfRule>
  </conditionalFormatting>
  <conditionalFormatting sqref="Z4:Z19">
    <cfRule type="cellIs" dxfId="8798" priority="1839" operator="greaterThan">
      <formula>0</formula>
    </cfRule>
    <cfRule type="cellIs" dxfId="8797" priority="1840" operator="lessThan">
      <formula>0</formula>
    </cfRule>
    <cfRule type="cellIs" dxfId="8796" priority="1841" operator="equal">
      <formula>0</formula>
    </cfRule>
  </conditionalFormatting>
  <conditionalFormatting sqref="Z4:Z19">
    <cfRule type="cellIs" dxfId="8795" priority="1836" operator="greaterThan">
      <formula>0</formula>
    </cfRule>
    <cfRule type="cellIs" dxfId="8794" priority="1837" operator="lessThan">
      <formula>0</formula>
    </cfRule>
    <cfRule type="cellIs" dxfId="8793" priority="1838" operator="equal">
      <formula>0</formula>
    </cfRule>
  </conditionalFormatting>
  <conditionalFormatting sqref="Z4:Z19">
    <cfRule type="cellIs" dxfId="8792" priority="1833" operator="greaterThan">
      <formula>0</formula>
    </cfRule>
    <cfRule type="cellIs" dxfId="8791" priority="1834" operator="lessThan">
      <formula>0</formula>
    </cfRule>
    <cfRule type="cellIs" dxfId="8790" priority="1835" operator="equal">
      <formula>0</formula>
    </cfRule>
  </conditionalFormatting>
  <conditionalFormatting sqref="Z4:Z19">
    <cfRule type="cellIs" dxfId="8789" priority="1830" operator="greaterThan">
      <formula>0</formula>
    </cfRule>
    <cfRule type="cellIs" dxfId="8788" priority="1831" operator="lessThan">
      <formula>0</formula>
    </cfRule>
    <cfRule type="cellIs" dxfId="8787" priority="1832" operator="equal">
      <formula>0</formula>
    </cfRule>
  </conditionalFormatting>
  <conditionalFormatting sqref="Z4:Z19">
    <cfRule type="cellIs" dxfId="8786" priority="1827" operator="greaterThan">
      <formula>0</formula>
    </cfRule>
    <cfRule type="cellIs" dxfId="8785" priority="1828" operator="lessThan">
      <formula>0</formula>
    </cfRule>
    <cfRule type="cellIs" dxfId="8784" priority="1829" operator="equal">
      <formula>0</formula>
    </cfRule>
  </conditionalFormatting>
  <conditionalFormatting sqref="Z4:Z19">
    <cfRule type="cellIs" dxfId="8783" priority="1824" operator="greaterThan">
      <formula>0</formula>
    </cfRule>
    <cfRule type="cellIs" dxfId="8782" priority="1825" operator="lessThan">
      <formula>0</formula>
    </cfRule>
    <cfRule type="cellIs" dxfId="8781" priority="1826" operator="equal">
      <formula>0</formula>
    </cfRule>
  </conditionalFormatting>
  <conditionalFormatting sqref="Z4:Z19">
    <cfRule type="cellIs" dxfId="8780" priority="1821" operator="greaterThan">
      <formula>0</formula>
    </cfRule>
    <cfRule type="cellIs" dxfId="8779" priority="1822" operator="lessThan">
      <formula>0</formula>
    </cfRule>
    <cfRule type="cellIs" dxfId="8778" priority="1823" operator="equal">
      <formula>0</formula>
    </cfRule>
  </conditionalFormatting>
  <conditionalFormatting sqref="Z4:Z19">
    <cfRule type="cellIs" dxfId="8777" priority="1818" operator="greaterThan">
      <formula>0</formula>
    </cfRule>
    <cfRule type="cellIs" dxfId="8776" priority="1819" operator="lessThan">
      <formula>0</formula>
    </cfRule>
    <cfRule type="cellIs" dxfId="8775" priority="1820" operator="equal">
      <formula>0</formula>
    </cfRule>
  </conditionalFormatting>
  <conditionalFormatting sqref="U4:U19">
    <cfRule type="cellIs" dxfId="8774" priority="1817" operator="equal">
      <formula>"DNP"</formula>
    </cfRule>
  </conditionalFormatting>
  <conditionalFormatting sqref="AC4:AC19">
    <cfRule type="cellIs" dxfId="8773" priority="1816" operator="equal">
      <formula>"DNP"</formula>
    </cfRule>
  </conditionalFormatting>
  <conditionalFormatting sqref="Z4:Z19">
    <cfRule type="cellIs" dxfId="8772" priority="1813" operator="greaterThan">
      <formula>0</formula>
    </cfRule>
    <cfRule type="cellIs" dxfId="8771" priority="1814" operator="lessThan">
      <formula>0</formula>
    </cfRule>
    <cfRule type="cellIs" dxfId="8770" priority="1815" operator="equal">
      <formula>0</formula>
    </cfRule>
  </conditionalFormatting>
  <conditionalFormatting sqref="Z4:Z19">
    <cfRule type="cellIs" dxfId="8769" priority="1810" operator="greaterThan">
      <formula>0</formula>
    </cfRule>
    <cfRule type="cellIs" dxfId="8768" priority="1811" operator="lessThan">
      <formula>0</formula>
    </cfRule>
    <cfRule type="cellIs" dxfId="8767" priority="1812" operator="equal">
      <formula>0</formula>
    </cfRule>
  </conditionalFormatting>
  <conditionalFormatting sqref="Z4:Z19">
    <cfRule type="cellIs" dxfId="8766" priority="1807" operator="greaterThan">
      <formula>0</formula>
    </cfRule>
    <cfRule type="cellIs" dxfId="8765" priority="1808" operator="lessThan">
      <formula>0</formula>
    </cfRule>
    <cfRule type="cellIs" dxfId="8764" priority="1809" operator="equal">
      <formula>0</formula>
    </cfRule>
  </conditionalFormatting>
  <conditionalFormatting sqref="Z4:Z19">
    <cfRule type="cellIs" dxfId="8763" priority="1804" operator="greaterThan">
      <formula>0</formula>
    </cfRule>
    <cfRule type="cellIs" dxfId="8762" priority="1805" operator="lessThan">
      <formula>0</formula>
    </cfRule>
    <cfRule type="cellIs" dxfId="8761" priority="1806" operator="equal">
      <formula>0</formula>
    </cfRule>
  </conditionalFormatting>
  <conditionalFormatting sqref="Z4:Z19">
    <cfRule type="cellIs" dxfId="8760" priority="1801" operator="greaterThan">
      <formula>0</formula>
    </cfRule>
    <cfRule type="cellIs" dxfId="8759" priority="1802" operator="lessThan">
      <formula>0</formula>
    </cfRule>
    <cfRule type="cellIs" dxfId="8758" priority="1803" operator="equal">
      <formula>0</formula>
    </cfRule>
  </conditionalFormatting>
  <conditionalFormatting sqref="Z4:Z19">
    <cfRule type="cellIs" dxfId="8757" priority="1798" operator="greaterThan">
      <formula>0</formula>
    </cfRule>
    <cfRule type="cellIs" dxfId="8756" priority="1799" operator="lessThan">
      <formula>0</formula>
    </cfRule>
    <cfRule type="cellIs" dxfId="8755" priority="1800" operator="equal">
      <formula>0</formula>
    </cfRule>
  </conditionalFormatting>
  <conditionalFormatting sqref="Z4:Z19">
    <cfRule type="cellIs" dxfId="8754" priority="1795" operator="greaterThan">
      <formula>0</formula>
    </cfRule>
    <cfRule type="cellIs" dxfId="8753" priority="1796" operator="lessThan">
      <formula>0</formula>
    </cfRule>
    <cfRule type="cellIs" dxfId="8752" priority="1797" operator="equal">
      <formula>0</formula>
    </cfRule>
  </conditionalFormatting>
  <conditionalFormatting sqref="Z4:Z19">
    <cfRule type="cellIs" dxfId="8751" priority="1792" operator="greaterThan">
      <formula>0</formula>
    </cfRule>
    <cfRule type="cellIs" dxfId="8750" priority="1793" operator="lessThan">
      <formula>0</formula>
    </cfRule>
    <cfRule type="cellIs" dxfId="8749" priority="1794" operator="equal">
      <formula>0</formula>
    </cfRule>
  </conditionalFormatting>
  <conditionalFormatting sqref="Z4:Z19">
    <cfRule type="cellIs" dxfId="8748" priority="1789" operator="greaterThan">
      <formula>0</formula>
    </cfRule>
    <cfRule type="cellIs" dxfId="8747" priority="1790" operator="lessThan">
      <formula>0</formula>
    </cfRule>
    <cfRule type="cellIs" dxfId="8746" priority="1791" operator="equal">
      <formula>0</formula>
    </cfRule>
  </conditionalFormatting>
  <conditionalFormatting sqref="Z4:Z19">
    <cfRule type="cellIs" dxfId="8745" priority="1786" operator="greaterThan">
      <formula>0</formula>
    </cfRule>
    <cfRule type="cellIs" dxfId="8744" priority="1787" operator="lessThan">
      <formula>0</formula>
    </cfRule>
    <cfRule type="cellIs" dxfId="8743" priority="1788" operator="equal">
      <formula>0</formula>
    </cfRule>
  </conditionalFormatting>
  <conditionalFormatting sqref="Z4:Z19">
    <cfRule type="cellIs" dxfId="8742" priority="1783" operator="greaterThan">
      <formula>0</formula>
    </cfRule>
    <cfRule type="cellIs" dxfId="8741" priority="1784" operator="lessThan">
      <formula>0</formula>
    </cfRule>
    <cfRule type="cellIs" dxfId="8740" priority="1785" operator="equal">
      <formula>0</formula>
    </cfRule>
  </conditionalFormatting>
  <conditionalFormatting sqref="Z4:Z19">
    <cfRule type="cellIs" dxfId="8739" priority="1780" operator="greaterThan">
      <formula>0</formula>
    </cfRule>
    <cfRule type="cellIs" dxfId="8738" priority="1781" operator="lessThan">
      <formula>0</formula>
    </cfRule>
    <cfRule type="cellIs" dxfId="8737" priority="1782" operator="equal">
      <formula>0</formula>
    </cfRule>
  </conditionalFormatting>
  <conditionalFormatting sqref="Z4:Z19">
    <cfRule type="cellIs" dxfId="8736" priority="1777" operator="greaterThan">
      <formula>0</formula>
    </cfRule>
    <cfRule type="cellIs" dxfId="8735" priority="1778" operator="lessThan">
      <formula>0</formula>
    </cfRule>
    <cfRule type="cellIs" dxfId="8734" priority="1779" operator="equal">
      <formula>0</formula>
    </cfRule>
  </conditionalFormatting>
  <conditionalFormatting sqref="Z4:Z19">
    <cfRule type="cellIs" dxfId="8733" priority="1774" operator="greaterThan">
      <formula>0</formula>
    </cfRule>
    <cfRule type="cellIs" dxfId="8732" priority="1775" operator="lessThan">
      <formula>0</formula>
    </cfRule>
    <cfRule type="cellIs" dxfId="8731" priority="1776" operator="equal">
      <formula>0</formula>
    </cfRule>
  </conditionalFormatting>
  <conditionalFormatting sqref="Z4:Z19">
    <cfRule type="cellIs" dxfId="8730" priority="1771" operator="greaterThan">
      <formula>0</formula>
    </cfRule>
    <cfRule type="cellIs" dxfId="8729" priority="1772" operator="lessThan">
      <formula>0</formula>
    </cfRule>
    <cfRule type="cellIs" dxfId="8728" priority="1773" operator="equal">
      <formula>0</formula>
    </cfRule>
  </conditionalFormatting>
  <conditionalFormatting sqref="Z4:Z19">
    <cfRule type="cellIs" dxfId="8727" priority="1768" operator="greaterThan">
      <formula>0</formula>
    </cfRule>
    <cfRule type="cellIs" dxfId="8726" priority="1769" operator="lessThan">
      <formula>0</formula>
    </cfRule>
    <cfRule type="cellIs" dxfId="8725" priority="1770" operator="equal">
      <formula>0</formula>
    </cfRule>
  </conditionalFormatting>
  <conditionalFormatting sqref="U4:U19">
    <cfRule type="cellIs" dxfId="8724" priority="1767" operator="equal">
      <formula>"DNP"</formula>
    </cfRule>
  </conditionalFormatting>
  <conditionalFormatting sqref="AC4:AC19">
    <cfRule type="cellIs" dxfId="8723" priority="1766" operator="equal">
      <formula>"DNP"</formula>
    </cfRule>
  </conditionalFormatting>
  <conditionalFormatting sqref="E26:E41">
    <cfRule type="cellIs" dxfId="8722" priority="1765" operator="equal">
      <formula>"DNP"</formula>
    </cfRule>
  </conditionalFormatting>
  <conditionalFormatting sqref="M26:M41">
    <cfRule type="cellIs" dxfId="8721" priority="1764" operator="equal">
      <formula>"DNP"</formula>
    </cfRule>
  </conditionalFormatting>
  <conditionalFormatting sqref="Z26:Z41">
    <cfRule type="cellIs" dxfId="8720" priority="1761" operator="greaterThan">
      <formula>0</formula>
    </cfRule>
    <cfRule type="cellIs" dxfId="8719" priority="1762" operator="lessThan">
      <formula>0</formula>
    </cfRule>
    <cfRule type="cellIs" dxfId="8718" priority="1763" operator="equal">
      <formula>0</formula>
    </cfRule>
  </conditionalFormatting>
  <conditionalFormatting sqref="Z26:Z41">
    <cfRule type="cellIs" dxfId="8717" priority="1758" operator="greaterThan">
      <formula>0</formula>
    </cfRule>
    <cfRule type="cellIs" dxfId="8716" priority="1759" operator="lessThan">
      <formula>0</formula>
    </cfRule>
    <cfRule type="cellIs" dxfId="8715" priority="1760" operator="equal">
      <formula>0</formula>
    </cfRule>
  </conditionalFormatting>
  <conditionalFormatting sqref="Z26:Z41">
    <cfRule type="cellIs" dxfId="8714" priority="1755" operator="greaterThan">
      <formula>0</formula>
    </cfRule>
    <cfRule type="cellIs" dxfId="8713" priority="1756" operator="lessThan">
      <formula>0</formula>
    </cfRule>
    <cfRule type="cellIs" dxfId="8712" priority="1757" operator="equal">
      <formula>0</formula>
    </cfRule>
  </conditionalFormatting>
  <conditionalFormatting sqref="Z26:Z41">
    <cfRule type="cellIs" dxfId="8711" priority="1752" operator="greaterThan">
      <formula>0</formula>
    </cfRule>
    <cfRule type="cellIs" dxfId="8710" priority="1753" operator="lessThan">
      <formula>0</formula>
    </cfRule>
    <cfRule type="cellIs" dxfId="8709" priority="1754" operator="equal">
      <formula>0</formula>
    </cfRule>
  </conditionalFormatting>
  <conditionalFormatting sqref="Z26:Z41">
    <cfRule type="cellIs" dxfId="8708" priority="1749" operator="greaterThan">
      <formula>0</formula>
    </cfRule>
    <cfRule type="cellIs" dxfId="8707" priority="1750" operator="lessThan">
      <formula>0</formula>
    </cfRule>
    <cfRule type="cellIs" dxfId="8706" priority="1751" operator="equal">
      <formula>0</formula>
    </cfRule>
  </conditionalFormatting>
  <conditionalFormatting sqref="Z26:Z41">
    <cfRule type="cellIs" dxfId="8705" priority="1746" operator="greaterThan">
      <formula>0</formula>
    </cfRule>
    <cfRule type="cellIs" dxfId="8704" priority="1747" operator="lessThan">
      <formula>0</formula>
    </cfRule>
    <cfRule type="cellIs" dxfId="8703" priority="1748" operator="equal">
      <formula>0</formula>
    </cfRule>
  </conditionalFormatting>
  <conditionalFormatting sqref="Z26:Z41">
    <cfRule type="cellIs" dxfId="8702" priority="1743" operator="greaterThan">
      <formula>0</formula>
    </cfRule>
    <cfRule type="cellIs" dxfId="8701" priority="1744" operator="lessThan">
      <formula>0</formula>
    </cfRule>
    <cfRule type="cellIs" dxfId="8700" priority="1745" operator="equal">
      <formula>0</formula>
    </cfRule>
  </conditionalFormatting>
  <conditionalFormatting sqref="Z26:Z41">
    <cfRule type="cellIs" dxfId="8699" priority="1740" operator="greaterThan">
      <formula>0</formula>
    </cfRule>
    <cfRule type="cellIs" dxfId="8698" priority="1741" operator="lessThan">
      <formula>0</formula>
    </cfRule>
    <cfRule type="cellIs" dxfId="8697" priority="1742" operator="equal">
      <formula>0</formula>
    </cfRule>
  </conditionalFormatting>
  <conditionalFormatting sqref="Z26:Z41">
    <cfRule type="cellIs" dxfId="8696" priority="1737" operator="greaterThan">
      <formula>0</formula>
    </cfRule>
    <cfRule type="cellIs" dxfId="8695" priority="1738" operator="lessThan">
      <formula>0</formula>
    </cfRule>
    <cfRule type="cellIs" dxfId="8694" priority="1739" operator="equal">
      <formula>0</formula>
    </cfRule>
  </conditionalFormatting>
  <conditionalFormatting sqref="Z26:Z41">
    <cfRule type="cellIs" dxfId="8693" priority="1734" operator="greaterThan">
      <formula>0</formula>
    </cfRule>
    <cfRule type="cellIs" dxfId="8692" priority="1735" operator="lessThan">
      <formula>0</formula>
    </cfRule>
    <cfRule type="cellIs" dxfId="8691" priority="1736" operator="equal">
      <formula>0</formula>
    </cfRule>
  </conditionalFormatting>
  <conditionalFormatting sqref="Z26:Z41">
    <cfRule type="cellIs" dxfId="8690" priority="1731" operator="greaterThan">
      <formula>0</formula>
    </cfRule>
    <cfRule type="cellIs" dxfId="8689" priority="1732" operator="lessThan">
      <formula>0</formula>
    </cfRule>
    <cfRule type="cellIs" dxfId="8688" priority="1733" operator="equal">
      <formula>0</formula>
    </cfRule>
  </conditionalFormatting>
  <conditionalFormatting sqref="Z26:Z41">
    <cfRule type="cellIs" dxfId="8687" priority="1728" operator="greaterThan">
      <formula>0</formula>
    </cfRule>
    <cfRule type="cellIs" dxfId="8686" priority="1729" operator="lessThan">
      <formula>0</formula>
    </cfRule>
    <cfRule type="cellIs" dxfId="8685" priority="1730" operator="equal">
      <formula>0</formula>
    </cfRule>
  </conditionalFormatting>
  <conditionalFormatting sqref="Z26:Z41">
    <cfRule type="cellIs" dxfId="8684" priority="1725" operator="greaterThan">
      <formula>0</formula>
    </cfRule>
    <cfRule type="cellIs" dxfId="8683" priority="1726" operator="lessThan">
      <formula>0</formula>
    </cfRule>
    <cfRule type="cellIs" dxfId="8682" priority="1727" operator="equal">
      <formula>0</formula>
    </cfRule>
  </conditionalFormatting>
  <conditionalFormatting sqref="Z26:Z41">
    <cfRule type="cellIs" dxfId="8681" priority="1722" operator="greaterThan">
      <formula>0</formula>
    </cfRule>
    <cfRule type="cellIs" dxfId="8680" priority="1723" operator="lessThan">
      <formula>0</formula>
    </cfRule>
    <cfRule type="cellIs" dxfId="8679" priority="1724" operator="equal">
      <formula>0</formula>
    </cfRule>
  </conditionalFormatting>
  <conditionalFormatting sqref="Z26:Z41">
    <cfRule type="cellIs" dxfId="8678" priority="1719" operator="greaterThan">
      <formula>0</formula>
    </cfRule>
    <cfRule type="cellIs" dxfId="8677" priority="1720" operator="lessThan">
      <formula>0</formula>
    </cfRule>
    <cfRule type="cellIs" dxfId="8676" priority="1721" operator="equal">
      <formula>0</formula>
    </cfRule>
  </conditionalFormatting>
  <conditionalFormatting sqref="Z26:Z41">
    <cfRule type="cellIs" dxfId="8675" priority="1716" operator="greaterThan">
      <formula>0</formula>
    </cfRule>
    <cfRule type="cellIs" dxfId="8674" priority="1717" operator="lessThan">
      <formula>0</formula>
    </cfRule>
    <cfRule type="cellIs" dxfId="8673" priority="1718" operator="equal">
      <formula>0</formula>
    </cfRule>
  </conditionalFormatting>
  <conditionalFormatting sqref="Z26:Z41">
    <cfRule type="cellIs" dxfId="8672" priority="1713" operator="greaterThan">
      <formula>0</formula>
    </cfRule>
    <cfRule type="cellIs" dxfId="8671" priority="1714" operator="lessThan">
      <formula>0</formula>
    </cfRule>
    <cfRule type="cellIs" dxfId="8670" priority="1715" operator="equal">
      <formula>0</formula>
    </cfRule>
  </conditionalFormatting>
  <conditionalFormatting sqref="Z26:Z41">
    <cfRule type="cellIs" dxfId="8669" priority="1710" operator="greaterThan">
      <formula>0</formula>
    </cfRule>
    <cfRule type="cellIs" dxfId="8668" priority="1711" operator="lessThan">
      <formula>0</formula>
    </cfRule>
    <cfRule type="cellIs" dxfId="8667" priority="1712" operator="equal">
      <formula>0</formula>
    </cfRule>
  </conditionalFormatting>
  <conditionalFormatting sqref="Z26:Z41">
    <cfRule type="cellIs" dxfId="8666" priority="1707" operator="greaterThan">
      <formula>0</formula>
    </cfRule>
    <cfRule type="cellIs" dxfId="8665" priority="1708" operator="lessThan">
      <formula>0</formula>
    </cfRule>
    <cfRule type="cellIs" dxfId="8664" priority="1709" operator="equal">
      <formula>0</formula>
    </cfRule>
  </conditionalFormatting>
  <conditionalFormatting sqref="Z26:Z41">
    <cfRule type="cellIs" dxfId="8663" priority="1704" operator="greaterThan">
      <formula>0</formula>
    </cfRule>
    <cfRule type="cellIs" dxfId="8662" priority="1705" operator="lessThan">
      <formula>0</formula>
    </cfRule>
    <cfRule type="cellIs" dxfId="8661" priority="1706" operator="equal">
      <formula>0</formula>
    </cfRule>
  </conditionalFormatting>
  <conditionalFormatting sqref="U26:U41">
    <cfRule type="cellIs" dxfId="8660" priority="1703" operator="equal">
      <formula>"DNP"</formula>
    </cfRule>
  </conditionalFormatting>
  <conditionalFormatting sqref="AC26:AC41">
    <cfRule type="cellIs" dxfId="8659" priority="1702" operator="equal">
      <formula>"DNP"</formula>
    </cfRule>
  </conditionalFormatting>
  <conditionalFormatting sqref="H4:H19">
    <cfRule type="containsText" dxfId="8658" priority="1701" operator="containsText" text="Y">
      <formula>NOT(ISERROR(SEARCH("Y",H4)))</formula>
    </cfRule>
  </conditionalFormatting>
  <conditionalFormatting sqref="P4:P19">
    <cfRule type="containsText" dxfId="8657" priority="1700" operator="containsText" text="Y">
      <formula>NOT(ISERROR(SEARCH("Y",P4)))</formula>
    </cfRule>
  </conditionalFormatting>
  <conditionalFormatting sqref="X4:X19">
    <cfRule type="containsText" dxfId="8656" priority="1699" operator="containsText" text="Y">
      <formula>NOT(ISERROR(SEARCH("Y",X4)))</formula>
    </cfRule>
  </conditionalFormatting>
  <conditionalFormatting sqref="AF4:AF19">
    <cfRule type="containsText" dxfId="8655" priority="1698" operator="containsText" text="Y">
      <formula>NOT(ISERROR(SEARCH("Y",AF4)))</formula>
    </cfRule>
  </conditionalFormatting>
  <conditionalFormatting sqref="H26:H41">
    <cfRule type="containsText" dxfId="8654" priority="1697" operator="containsText" text="Y">
      <formula>NOT(ISERROR(SEARCH("Y",H26)))</formula>
    </cfRule>
  </conditionalFormatting>
  <conditionalFormatting sqref="P26:P41">
    <cfRule type="containsText" dxfId="8653" priority="1696" operator="containsText" text="Y">
      <formula>NOT(ISERROR(SEARCH("Y",P26)))</formula>
    </cfRule>
  </conditionalFormatting>
  <conditionalFormatting sqref="X26:X41">
    <cfRule type="containsText" dxfId="8652" priority="1695" operator="containsText" text="Y">
      <formula>NOT(ISERROR(SEARCH("Y",X26)))</formula>
    </cfRule>
  </conditionalFormatting>
  <conditionalFormatting sqref="AF26:AF41">
    <cfRule type="containsText" dxfId="8651" priority="1694" operator="containsText" text="Y">
      <formula>NOT(ISERROR(SEARCH("Y",AF26)))</formula>
    </cfRule>
  </conditionalFormatting>
  <conditionalFormatting sqref="K26:K41 T26:T41 AC26:AC41 AL26:AL41 AC4:AC19 K4:K19 T4:T19 AL4:AL19">
    <cfRule type="cellIs" dxfId="8650" priority="1691" operator="greaterThan">
      <formula>0</formula>
    </cfRule>
    <cfRule type="cellIs" dxfId="8649" priority="1692" operator="lessThan">
      <formula>0</formula>
    </cfRule>
    <cfRule type="cellIs" dxfId="8648" priority="1693" operator="equal">
      <formula>0</formula>
    </cfRule>
  </conditionalFormatting>
  <conditionalFormatting sqref="F4:F19 O4:O19 X4:X19 AG4:AG19 F26:F41 O26:O41 X26:X41 AG26:AG41">
    <cfRule type="cellIs" dxfId="8647" priority="1690" operator="equal">
      <formula>"DNP"</formula>
    </cfRule>
  </conditionalFormatting>
  <conditionalFormatting sqref="AJ4:AJ19 AA4:AA19 AJ26:AJ41 I4:I19 AA26:AA41 I26:I41">
    <cfRule type="containsText" dxfId="8646" priority="1689" operator="containsText" text="Y">
      <formula>NOT(ISERROR(SEARCH("Y",I4)))</formula>
    </cfRule>
  </conditionalFormatting>
  <conditionalFormatting sqref="I4:I19 AJ26:AJ41 AA4:AA19 AJ4:AJ19 I26:I41 AA26:AA41">
    <cfRule type="cellIs" dxfId="8645" priority="1688" operator="equal">
      <formula>"Y"</formula>
    </cfRule>
  </conditionalFormatting>
  <conditionalFormatting sqref="I1:I1048576">
    <cfRule type="containsText" dxfId="8644" priority="1687" operator="containsText" text="Y">
      <formula>NOT(ISERROR(SEARCH("Y",I1)))</formula>
    </cfRule>
  </conditionalFormatting>
  <conditionalFormatting sqref="R1:R3 R20:R25 R42:R1048576">
    <cfRule type="containsText" dxfId="8643" priority="1686" operator="containsText" text="Y">
      <formula>NOT(ISERROR(SEARCH("Y",R1)))</formula>
    </cfRule>
  </conditionalFormatting>
  <conditionalFormatting sqref="AA1:AA1048576">
    <cfRule type="containsText" dxfId="8642" priority="1685" operator="containsText" text="Y">
      <formula>NOT(ISERROR(SEARCH("Y",AA1)))</formula>
    </cfRule>
  </conditionalFormatting>
  <conditionalFormatting sqref="AJ1:AJ1048576">
    <cfRule type="containsText" dxfId="8641" priority="1684" operator="containsText" text="Y">
      <formula>NOT(ISERROR(SEARCH("Y",AJ1)))</formula>
    </cfRule>
  </conditionalFormatting>
  <conditionalFormatting sqref="K4:K19">
    <cfRule type="cellIs" dxfId="8640" priority="1681" operator="greaterThan">
      <formula>0</formula>
    </cfRule>
    <cfRule type="cellIs" dxfId="8639" priority="1682" operator="lessThan">
      <formula>0</formula>
    </cfRule>
    <cfRule type="cellIs" dxfId="8638" priority="1683" operator="equal">
      <formula>0</formula>
    </cfRule>
  </conditionalFormatting>
  <conditionalFormatting sqref="K4:K19">
    <cfRule type="cellIs" dxfId="8637" priority="1678" operator="greaterThan">
      <formula>0</formula>
    </cfRule>
    <cfRule type="cellIs" dxfId="8636" priority="1679" operator="lessThan">
      <formula>0</formula>
    </cfRule>
    <cfRule type="cellIs" dxfId="8635" priority="1680" operator="equal">
      <formula>0</formula>
    </cfRule>
  </conditionalFormatting>
  <conditionalFormatting sqref="K4:K19">
    <cfRule type="cellIs" dxfId="8634" priority="1675" operator="greaterThan">
      <formula>0</formula>
    </cfRule>
    <cfRule type="cellIs" dxfId="8633" priority="1676" operator="lessThan">
      <formula>0</formula>
    </cfRule>
    <cfRule type="cellIs" dxfId="8632" priority="1677" operator="equal">
      <formula>0</formula>
    </cfRule>
  </conditionalFormatting>
  <conditionalFormatting sqref="K4:K19">
    <cfRule type="cellIs" dxfId="8631" priority="1672" operator="greaterThan">
      <formula>0</formula>
    </cfRule>
    <cfRule type="cellIs" dxfId="8630" priority="1673" operator="lessThan">
      <formula>0</formula>
    </cfRule>
    <cfRule type="cellIs" dxfId="8629" priority="1674" operator="equal">
      <formula>0</formula>
    </cfRule>
  </conditionalFormatting>
  <conditionalFormatting sqref="K4:K19">
    <cfRule type="cellIs" dxfId="8628" priority="1669" operator="greaterThan">
      <formula>0</formula>
    </cfRule>
    <cfRule type="cellIs" dxfId="8627" priority="1670" operator="lessThan">
      <formula>0</formula>
    </cfRule>
    <cfRule type="cellIs" dxfId="8626" priority="1671" operator="equal">
      <formula>0</formula>
    </cfRule>
  </conditionalFormatting>
  <conditionalFormatting sqref="K4:K19">
    <cfRule type="cellIs" dxfId="8625" priority="1666" operator="greaterThan">
      <formula>0</formula>
    </cfRule>
    <cfRule type="cellIs" dxfId="8624" priority="1667" operator="lessThan">
      <formula>0</formula>
    </cfRule>
    <cfRule type="cellIs" dxfId="8623" priority="1668" operator="equal">
      <formula>0</formula>
    </cfRule>
  </conditionalFormatting>
  <conditionalFormatting sqref="K4:K19">
    <cfRule type="cellIs" dxfId="8622" priority="1663" operator="greaterThan">
      <formula>0</formula>
    </cfRule>
    <cfRule type="cellIs" dxfId="8621" priority="1664" operator="lessThan">
      <formula>0</formula>
    </cfRule>
    <cfRule type="cellIs" dxfId="8620" priority="1665" operator="equal">
      <formula>0</formula>
    </cfRule>
  </conditionalFormatting>
  <conditionalFormatting sqref="K4:K19">
    <cfRule type="cellIs" dxfId="8619" priority="1660" operator="greaterThan">
      <formula>0</formula>
    </cfRule>
    <cfRule type="cellIs" dxfId="8618" priority="1661" operator="lessThan">
      <formula>0</formula>
    </cfRule>
    <cfRule type="cellIs" dxfId="8617" priority="1662" operator="equal">
      <formula>0</formula>
    </cfRule>
  </conditionalFormatting>
  <conditionalFormatting sqref="K4:K19">
    <cfRule type="cellIs" dxfId="8616" priority="1657" operator="greaterThan">
      <formula>0</formula>
    </cfRule>
    <cfRule type="cellIs" dxfId="8615" priority="1658" operator="lessThan">
      <formula>0</formula>
    </cfRule>
    <cfRule type="cellIs" dxfId="8614" priority="1659" operator="equal">
      <formula>0</formula>
    </cfRule>
  </conditionalFormatting>
  <conditionalFormatting sqref="K4:K19">
    <cfRule type="cellIs" dxfId="8613" priority="1654" operator="greaterThan">
      <formula>0</formula>
    </cfRule>
    <cfRule type="cellIs" dxfId="8612" priority="1655" operator="lessThan">
      <formula>0</formula>
    </cfRule>
    <cfRule type="cellIs" dxfId="8611" priority="1656" operator="equal">
      <formula>0</formula>
    </cfRule>
  </conditionalFormatting>
  <conditionalFormatting sqref="K4:K19">
    <cfRule type="cellIs" dxfId="8610" priority="1651" operator="greaterThan">
      <formula>0</formula>
    </cfRule>
    <cfRule type="cellIs" dxfId="8609" priority="1652" operator="lessThan">
      <formula>0</formula>
    </cfRule>
    <cfRule type="cellIs" dxfId="8608" priority="1653" operator="equal">
      <formula>0</formula>
    </cfRule>
  </conditionalFormatting>
  <conditionalFormatting sqref="K4:K19">
    <cfRule type="cellIs" dxfId="8607" priority="1648" operator="greaterThan">
      <formula>0</formula>
    </cfRule>
    <cfRule type="cellIs" dxfId="8606" priority="1649" operator="lessThan">
      <formula>0</formula>
    </cfRule>
    <cfRule type="cellIs" dxfId="8605" priority="1650" operator="equal">
      <formula>0</formula>
    </cfRule>
  </conditionalFormatting>
  <conditionalFormatting sqref="K4:K19">
    <cfRule type="cellIs" dxfId="8604" priority="1645" operator="greaterThan">
      <formula>0</formula>
    </cfRule>
    <cfRule type="cellIs" dxfId="8603" priority="1646" operator="lessThan">
      <formula>0</formula>
    </cfRule>
    <cfRule type="cellIs" dxfId="8602" priority="1647" operator="equal">
      <formula>0</formula>
    </cfRule>
  </conditionalFormatting>
  <conditionalFormatting sqref="K4:K19">
    <cfRule type="cellIs" dxfId="8601" priority="1642" operator="greaterThan">
      <formula>0</formula>
    </cfRule>
    <cfRule type="cellIs" dxfId="8600" priority="1643" operator="lessThan">
      <formula>0</formula>
    </cfRule>
    <cfRule type="cellIs" dxfId="8599" priority="1644" operator="equal">
      <formula>0</formula>
    </cfRule>
  </conditionalFormatting>
  <conditionalFormatting sqref="F4:F19">
    <cfRule type="cellIs" dxfId="8598" priority="1641" operator="equal">
      <formula>"DNP"</formula>
    </cfRule>
  </conditionalFormatting>
  <conditionalFormatting sqref="I4:I19">
    <cfRule type="cellIs" dxfId="8597" priority="1640" operator="equal">
      <formula>"Y"</formula>
    </cfRule>
  </conditionalFormatting>
  <conditionalFormatting sqref="T4:T19">
    <cfRule type="cellIs" dxfId="8596" priority="1637" operator="greaterThan">
      <formula>0</formula>
    </cfRule>
    <cfRule type="cellIs" dxfId="8595" priority="1638" operator="lessThan">
      <formula>0</formula>
    </cfRule>
    <cfRule type="cellIs" dxfId="8594" priority="1639" operator="equal">
      <formula>0</formula>
    </cfRule>
  </conditionalFormatting>
  <conditionalFormatting sqref="T4:T19">
    <cfRule type="cellIs" dxfId="8593" priority="1634" operator="greaterThan">
      <formula>0</formula>
    </cfRule>
    <cfRule type="cellIs" dxfId="8592" priority="1635" operator="lessThan">
      <formula>0</formula>
    </cfRule>
    <cfRule type="cellIs" dxfId="8591" priority="1636" operator="equal">
      <formula>0</formula>
    </cfRule>
  </conditionalFormatting>
  <conditionalFormatting sqref="T4:T19">
    <cfRule type="cellIs" dxfId="8590" priority="1631" operator="greaterThan">
      <formula>0</formula>
    </cfRule>
    <cfRule type="cellIs" dxfId="8589" priority="1632" operator="lessThan">
      <formula>0</formula>
    </cfRule>
    <cfRule type="cellIs" dxfId="8588" priority="1633" operator="equal">
      <formula>0</formula>
    </cfRule>
  </conditionalFormatting>
  <conditionalFormatting sqref="T4:T19">
    <cfRule type="cellIs" dxfId="8587" priority="1628" operator="greaterThan">
      <formula>0</formula>
    </cfRule>
    <cfRule type="cellIs" dxfId="8586" priority="1629" operator="lessThan">
      <formula>0</formula>
    </cfRule>
    <cfRule type="cellIs" dxfId="8585" priority="1630" operator="equal">
      <formula>0</formula>
    </cfRule>
  </conditionalFormatting>
  <conditionalFormatting sqref="T4:T19">
    <cfRule type="cellIs" dxfId="8584" priority="1625" operator="greaterThan">
      <formula>0</formula>
    </cfRule>
    <cfRule type="cellIs" dxfId="8583" priority="1626" operator="lessThan">
      <formula>0</formula>
    </cfRule>
    <cfRule type="cellIs" dxfId="8582" priority="1627" operator="equal">
      <formula>0</formula>
    </cfRule>
  </conditionalFormatting>
  <conditionalFormatting sqref="T4:T19">
    <cfRule type="cellIs" dxfId="8581" priority="1622" operator="greaterThan">
      <formula>0</formula>
    </cfRule>
    <cfRule type="cellIs" dxfId="8580" priority="1623" operator="lessThan">
      <formula>0</formula>
    </cfRule>
    <cfRule type="cellIs" dxfId="8579" priority="1624" operator="equal">
      <formula>0</formula>
    </cfRule>
  </conditionalFormatting>
  <conditionalFormatting sqref="T4:T19">
    <cfRule type="cellIs" dxfId="8578" priority="1619" operator="greaterThan">
      <formula>0</formula>
    </cfRule>
    <cfRule type="cellIs" dxfId="8577" priority="1620" operator="lessThan">
      <formula>0</formula>
    </cfRule>
    <cfRule type="cellIs" dxfId="8576" priority="1621" operator="equal">
      <formula>0</formula>
    </cfRule>
  </conditionalFormatting>
  <conditionalFormatting sqref="T4:T19">
    <cfRule type="cellIs" dxfId="8575" priority="1616" operator="greaterThan">
      <formula>0</formula>
    </cfRule>
    <cfRule type="cellIs" dxfId="8574" priority="1617" operator="lessThan">
      <formula>0</formula>
    </cfRule>
    <cfRule type="cellIs" dxfId="8573" priority="1618" operator="equal">
      <formula>0</formula>
    </cfRule>
  </conditionalFormatting>
  <conditionalFormatting sqref="T4:T19">
    <cfRule type="cellIs" dxfId="8572" priority="1613" operator="greaterThan">
      <formula>0</formula>
    </cfRule>
    <cfRule type="cellIs" dxfId="8571" priority="1614" operator="lessThan">
      <formula>0</formula>
    </cfRule>
    <cfRule type="cellIs" dxfId="8570" priority="1615" operator="equal">
      <formula>0</formula>
    </cfRule>
  </conditionalFormatting>
  <conditionalFormatting sqref="T4:T19">
    <cfRule type="cellIs" dxfId="8569" priority="1610" operator="greaterThan">
      <formula>0</formula>
    </cfRule>
    <cfRule type="cellIs" dxfId="8568" priority="1611" operator="lessThan">
      <formula>0</formula>
    </cfRule>
    <cfRule type="cellIs" dxfId="8567" priority="1612" operator="equal">
      <formula>0</formula>
    </cfRule>
  </conditionalFormatting>
  <conditionalFormatting sqref="T4:T19">
    <cfRule type="cellIs" dxfId="8566" priority="1607" operator="greaterThan">
      <formula>0</formula>
    </cfRule>
    <cfRule type="cellIs" dxfId="8565" priority="1608" operator="lessThan">
      <formula>0</formula>
    </cfRule>
    <cfRule type="cellIs" dxfId="8564" priority="1609" operator="equal">
      <formula>0</formula>
    </cfRule>
  </conditionalFormatting>
  <conditionalFormatting sqref="T4:T19">
    <cfRule type="cellIs" dxfId="8563" priority="1604" operator="greaterThan">
      <formula>0</formula>
    </cfRule>
    <cfRule type="cellIs" dxfId="8562" priority="1605" operator="lessThan">
      <formula>0</formula>
    </cfRule>
    <cfRule type="cellIs" dxfId="8561" priority="1606" operator="equal">
      <formula>0</formula>
    </cfRule>
  </conditionalFormatting>
  <conditionalFormatting sqref="T4:T19">
    <cfRule type="cellIs" dxfId="8560" priority="1601" operator="greaterThan">
      <formula>0</formula>
    </cfRule>
    <cfRule type="cellIs" dxfId="8559" priority="1602" operator="lessThan">
      <formula>0</formula>
    </cfRule>
    <cfRule type="cellIs" dxfId="8558" priority="1603" operator="equal">
      <formula>0</formula>
    </cfRule>
  </conditionalFormatting>
  <conditionalFormatting sqref="T4:T19">
    <cfRule type="cellIs" dxfId="8557" priority="1598" operator="greaterThan">
      <formula>0</formula>
    </cfRule>
    <cfRule type="cellIs" dxfId="8556" priority="1599" operator="lessThan">
      <formula>0</formula>
    </cfRule>
    <cfRule type="cellIs" dxfId="8555" priority="1600" operator="equal">
      <formula>0</formula>
    </cfRule>
  </conditionalFormatting>
  <conditionalFormatting sqref="T4:T19">
    <cfRule type="cellIs" dxfId="8554" priority="1595" operator="greaterThan">
      <formula>0</formula>
    </cfRule>
    <cfRule type="cellIs" dxfId="8553" priority="1596" operator="lessThan">
      <formula>0</formula>
    </cfRule>
    <cfRule type="cellIs" dxfId="8552" priority="1597" operator="equal">
      <formula>0</formula>
    </cfRule>
  </conditionalFormatting>
  <conditionalFormatting sqref="O4:O19">
    <cfRule type="cellIs" dxfId="8551" priority="1594" operator="equal">
      <formula>"DNP"</formula>
    </cfRule>
  </conditionalFormatting>
  <conditionalFormatting sqref="K4:K19">
    <cfRule type="cellIs" dxfId="8550" priority="1591" operator="greaterThan">
      <formula>0</formula>
    </cfRule>
    <cfRule type="cellIs" dxfId="8549" priority="1592" operator="lessThan">
      <formula>0</formula>
    </cfRule>
    <cfRule type="cellIs" dxfId="8548" priority="1593" operator="equal">
      <formula>0</formula>
    </cfRule>
  </conditionalFormatting>
  <conditionalFormatting sqref="K4:K19">
    <cfRule type="cellIs" dxfId="8547" priority="1588" operator="greaterThan">
      <formula>0</formula>
    </cfRule>
    <cfRule type="cellIs" dxfId="8546" priority="1589" operator="lessThan">
      <formula>0</formula>
    </cfRule>
    <cfRule type="cellIs" dxfId="8545" priority="1590" operator="equal">
      <formula>0</formula>
    </cfRule>
  </conditionalFormatting>
  <conditionalFormatting sqref="K4:K19">
    <cfRule type="cellIs" dxfId="8544" priority="1585" operator="greaterThan">
      <formula>0</formula>
    </cfRule>
    <cfRule type="cellIs" dxfId="8543" priority="1586" operator="lessThan">
      <formula>0</formula>
    </cfRule>
    <cfRule type="cellIs" dxfId="8542" priority="1587" operator="equal">
      <formula>0</formula>
    </cfRule>
  </conditionalFormatting>
  <conditionalFormatting sqref="K4:K19">
    <cfRule type="cellIs" dxfId="8541" priority="1582" operator="greaterThan">
      <formula>0</formula>
    </cfRule>
    <cfRule type="cellIs" dxfId="8540" priority="1583" operator="lessThan">
      <formula>0</formula>
    </cfRule>
    <cfRule type="cellIs" dxfId="8539" priority="1584" operator="equal">
      <formula>0</formula>
    </cfRule>
  </conditionalFormatting>
  <conditionalFormatting sqref="K4:K19">
    <cfRule type="cellIs" dxfId="8538" priority="1579" operator="greaterThan">
      <formula>0</formula>
    </cfRule>
    <cfRule type="cellIs" dxfId="8537" priority="1580" operator="lessThan">
      <formula>0</formula>
    </cfRule>
    <cfRule type="cellIs" dxfId="8536" priority="1581" operator="equal">
      <formula>0</formula>
    </cfRule>
  </conditionalFormatting>
  <conditionalFormatting sqref="K4:K19">
    <cfRule type="cellIs" dxfId="8535" priority="1576" operator="greaterThan">
      <formula>0</formula>
    </cfRule>
    <cfRule type="cellIs" dxfId="8534" priority="1577" operator="lessThan">
      <formula>0</formula>
    </cfRule>
    <cfRule type="cellIs" dxfId="8533" priority="1578" operator="equal">
      <formula>0</formula>
    </cfRule>
  </conditionalFormatting>
  <conditionalFormatting sqref="K4:K19">
    <cfRule type="cellIs" dxfId="8532" priority="1573" operator="greaterThan">
      <formula>0</formula>
    </cfRule>
    <cfRule type="cellIs" dxfId="8531" priority="1574" operator="lessThan">
      <formula>0</formula>
    </cfRule>
    <cfRule type="cellIs" dxfId="8530" priority="1575" operator="equal">
      <formula>0</formula>
    </cfRule>
  </conditionalFormatting>
  <conditionalFormatting sqref="K4:K19">
    <cfRule type="cellIs" dxfId="8529" priority="1570" operator="greaterThan">
      <formula>0</formula>
    </cfRule>
    <cfRule type="cellIs" dxfId="8528" priority="1571" operator="lessThan">
      <formula>0</formula>
    </cfRule>
    <cfRule type="cellIs" dxfId="8527" priority="1572" operator="equal">
      <formula>0</formula>
    </cfRule>
  </conditionalFormatting>
  <conditionalFormatting sqref="K4:K19">
    <cfRule type="cellIs" dxfId="8526" priority="1567" operator="greaterThan">
      <formula>0</formula>
    </cfRule>
    <cfRule type="cellIs" dxfId="8525" priority="1568" operator="lessThan">
      <formula>0</formula>
    </cfRule>
    <cfRule type="cellIs" dxfId="8524" priority="1569" operator="equal">
      <formula>0</formula>
    </cfRule>
  </conditionalFormatting>
  <conditionalFormatting sqref="K4:K19">
    <cfRule type="cellIs" dxfId="8523" priority="1564" operator="greaterThan">
      <formula>0</formula>
    </cfRule>
    <cfRule type="cellIs" dxfId="8522" priority="1565" operator="lessThan">
      <formula>0</formula>
    </cfRule>
    <cfRule type="cellIs" dxfId="8521" priority="1566" operator="equal">
      <formula>0</formula>
    </cfRule>
  </conditionalFormatting>
  <conditionalFormatting sqref="K4:K19">
    <cfRule type="cellIs" dxfId="8520" priority="1561" operator="greaterThan">
      <formula>0</formula>
    </cfRule>
    <cfRule type="cellIs" dxfId="8519" priority="1562" operator="lessThan">
      <formula>0</formula>
    </cfRule>
    <cfRule type="cellIs" dxfId="8518" priority="1563" operator="equal">
      <formula>0</formula>
    </cfRule>
  </conditionalFormatting>
  <conditionalFormatting sqref="K4:K19">
    <cfRule type="cellIs" dxfId="8517" priority="1558" operator="greaterThan">
      <formula>0</formula>
    </cfRule>
    <cfRule type="cellIs" dxfId="8516" priority="1559" operator="lessThan">
      <formula>0</formula>
    </cfRule>
    <cfRule type="cellIs" dxfId="8515" priority="1560" operator="equal">
      <formula>0</formula>
    </cfRule>
  </conditionalFormatting>
  <conditionalFormatting sqref="K4:K19">
    <cfRule type="cellIs" dxfId="8514" priority="1555" operator="greaterThan">
      <formula>0</formula>
    </cfRule>
    <cfRule type="cellIs" dxfId="8513" priority="1556" operator="lessThan">
      <formula>0</formula>
    </cfRule>
    <cfRule type="cellIs" dxfId="8512" priority="1557" operator="equal">
      <formula>0</formula>
    </cfRule>
  </conditionalFormatting>
  <conditionalFormatting sqref="K4:K19">
    <cfRule type="cellIs" dxfId="8511" priority="1552" operator="greaterThan">
      <formula>0</formula>
    </cfRule>
    <cfRule type="cellIs" dxfId="8510" priority="1553" operator="lessThan">
      <formula>0</formula>
    </cfRule>
    <cfRule type="cellIs" dxfId="8509" priority="1554" operator="equal">
      <formula>0</formula>
    </cfRule>
  </conditionalFormatting>
  <conditionalFormatting sqref="F4:F19">
    <cfRule type="cellIs" dxfId="8508" priority="1551" operator="equal">
      <formula>"DNP"</formula>
    </cfRule>
  </conditionalFormatting>
  <conditionalFormatting sqref="I4:I19">
    <cfRule type="cellIs" dxfId="8507" priority="1550" operator="equal">
      <formula>"Y"</formula>
    </cfRule>
  </conditionalFormatting>
  <conditionalFormatting sqref="R1:R1048576">
    <cfRule type="containsText" dxfId="8506" priority="1549" operator="containsText" text="Y">
      <formula>NOT(ISERROR(SEARCH("Y",R1)))</formula>
    </cfRule>
  </conditionalFormatting>
  <conditionalFormatting sqref="AC4:AC19">
    <cfRule type="cellIs" dxfId="8505" priority="1546" operator="greaterThan">
      <formula>0</formula>
    </cfRule>
    <cfRule type="cellIs" dxfId="8504" priority="1547" operator="lessThan">
      <formula>0</formula>
    </cfRule>
    <cfRule type="cellIs" dxfId="8503" priority="1548" operator="equal">
      <formula>0</formula>
    </cfRule>
  </conditionalFormatting>
  <conditionalFormatting sqref="AC4:AC19">
    <cfRule type="cellIs" dxfId="8502" priority="1543" operator="greaterThan">
      <formula>0</formula>
    </cfRule>
    <cfRule type="cellIs" dxfId="8501" priority="1544" operator="lessThan">
      <formula>0</formula>
    </cfRule>
    <cfRule type="cellIs" dxfId="8500" priority="1545" operator="equal">
      <formula>0</formula>
    </cfRule>
  </conditionalFormatting>
  <conditionalFormatting sqref="AC4:AC19">
    <cfRule type="cellIs" dxfId="8499" priority="1540" operator="greaterThan">
      <formula>0</formula>
    </cfRule>
    <cfRule type="cellIs" dxfId="8498" priority="1541" operator="lessThan">
      <formula>0</formula>
    </cfRule>
    <cfRule type="cellIs" dxfId="8497" priority="1542" operator="equal">
      <formula>0</formula>
    </cfRule>
  </conditionalFormatting>
  <conditionalFormatting sqref="AC4:AC19">
    <cfRule type="cellIs" dxfId="8496" priority="1537" operator="greaterThan">
      <formula>0</formula>
    </cfRule>
    <cfRule type="cellIs" dxfId="8495" priority="1538" operator="lessThan">
      <formula>0</formula>
    </cfRule>
    <cfRule type="cellIs" dxfId="8494" priority="1539" operator="equal">
      <formula>0</formula>
    </cfRule>
  </conditionalFormatting>
  <conditionalFormatting sqref="AC4:AC19">
    <cfRule type="cellIs" dxfId="8493" priority="1534" operator="greaterThan">
      <formula>0</formula>
    </cfRule>
    <cfRule type="cellIs" dxfId="8492" priority="1535" operator="lessThan">
      <formula>0</formula>
    </cfRule>
    <cfRule type="cellIs" dxfId="8491" priority="1536" operator="equal">
      <formula>0</formula>
    </cfRule>
  </conditionalFormatting>
  <conditionalFormatting sqref="AC4:AC19">
    <cfRule type="cellIs" dxfId="8490" priority="1531" operator="greaterThan">
      <formula>0</formula>
    </cfRule>
    <cfRule type="cellIs" dxfId="8489" priority="1532" operator="lessThan">
      <formula>0</formula>
    </cfRule>
    <cfRule type="cellIs" dxfId="8488" priority="1533" operator="equal">
      <formula>0</formula>
    </cfRule>
  </conditionalFormatting>
  <conditionalFormatting sqref="AC4:AC19">
    <cfRule type="cellIs" dxfId="8487" priority="1528" operator="greaterThan">
      <formula>0</formula>
    </cfRule>
    <cfRule type="cellIs" dxfId="8486" priority="1529" operator="lessThan">
      <formula>0</formula>
    </cfRule>
    <cfRule type="cellIs" dxfId="8485" priority="1530" operator="equal">
      <formula>0</formula>
    </cfRule>
  </conditionalFormatting>
  <conditionalFormatting sqref="AC4:AC19">
    <cfRule type="cellIs" dxfId="8484" priority="1525" operator="greaterThan">
      <formula>0</formula>
    </cfRule>
    <cfRule type="cellIs" dxfId="8483" priority="1526" operator="lessThan">
      <formula>0</formula>
    </cfRule>
    <cfRule type="cellIs" dxfId="8482" priority="1527" operator="equal">
      <formula>0</formula>
    </cfRule>
  </conditionalFormatting>
  <conditionalFormatting sqref="AC4:AC19">
    <cfRule type="cellIs" dxfId="8481" priority="1522" operator="greaterThan">
      <formula>0</formula>
    </cfRule>
    <cfRule type="cellIs" dxfId="8480" priority="1523" operator="lessThan">
      <formula>0</formula>
    </cfRule>
    <cfRule type="cellIs" dxfId="8479" priority="1524" operator="equal">
      <formula>0</formula>
    </cfRule>
  </conditionalFormatting>
  <conditionalFormatting sqref="AC4:AC19">
    <cfRule type="cellIs" dxfId="8478" priority="1519" operator="greaterThan">
      <formula>0</formula>
    </cfRule>
    <cfRule type="cellIs" dxfId="8477" priority="1520" operator="lessThan">
      <formula>0</formula>
    </cfRule>
    <cfRule type="cellIs" dxfId="8476" priority="1521" operator="equal">
      <formula>0</formula>
    </cfRule>
  </conditionalFormatting>
  <conditionalFormatting sqref="AC4:AC19">
    <cfRule type="cellIs" dxfId="8475" priority="1516" operator="greaterThan">
      <formula>0</formula>
    </cfRule>
    <cfRule type="cellIs" dxfId="8474" priority="1517" operator="lessThan">
      <formula>0</formula>
    </cfRule>
    <cfRule type="cellIs" dxfId="8473" priority="1518" operator="equal">
      <formula>0</formula>
    </cfRule>
  </conditionalFormatting>
  <conditionalFormatting sqref="AC4:AC19">
    <cfRule type="cellIs" dxfId="8472" priority="1513" operator="greaterThan">
      <formula>0</formula>
    </cfRule>
    <cfRule type="cellIs" dxfId="8471" priority="1514" operator="lessThan">
      <formula>0</formula>
    </cfRule>
    <cfRule type="cellIs" dxfId="8470" priority="1515" operator="equal">
      <formula>0</formula>
    </cfRule>
  </conditionalFormatting>
  <conditionalFormatting sqref="AC4:AC19">
    <cfRule type="cellIs" dxfId="8469" priority="1510" operator="greaterThan">
      <formula>0</formula>
    </cfRule>
    <cfRule type="cellIs" dxfId="8468" priority="1511" operator="lessThan">
      <formula>0</formula>
    </cfRule>
    <cfRule type="cellIs" dxfId="8467" priority="1512" operator="equal">
      <formula>0</formula>
    </cfRule>
  </conditionalFormatting>
  <conditionalFormatting sqref="AC4:AC19">
    <cfRule type="cellIs" dxfId="8466" priority="1507" operator="greaterThan">
      <formula>0</formula>
    </cfRule>
    <cfRule type="cellIs" dxfId="8465" priority="1508" operator="lessThan">
      <formula>0</formula>
    </cfRule>
    <cfRule type="cellIs" dxfId="8464" priority="1509" operator="equal">
      <formula>0</formula>
    </cfRule>
  </conditionalFormatting>
  <conditionalFormatting sqref="AC4:AC19">
    <cfRule type="cellIs" dxfId="8463" priority="1504" operator="greaterThan">
      <formula>0</formula>
    </cfRule>
    <cfRule type="cellIs" dxfId="8462" priority="1505" operator="lessThan">
      <formula>0</formula>
    </cfRule>
    <cfRule type="cellIs" dxfId="8461" priority="1506" operator="equal">
      <formula>0</formula>
    </cfRule>
  </conditionalFormatting>
  <conditionalFormatting sqref="AC4:AC19">
    <cfRule type="cellIs" dxfId="8460" priority="1501" operator="greaterThan">
      <formula>0</formula>
    </cfRule>
    <cfRule type="cellIs" dxfId="8459" priority="1502" operator="lessThan">
      <formula>0</formula>
    </cfRule>
    <cfRule type="cellIs" dxfId="8458" priority="1503" operator="equal">
      <formula>0</formula>
    </cfRule>
  </conditionalFormatting>
  <conditionalFormatting sqref="X4:X19">
    <cfRule type="cellIs" dxfId="8457" priority="1500" operator="equal">
      <formula>"DNP"</formula>
    </cfRule>
  </conditionalFormatting>
  <conditionalFormatting sqref="AA4:AA19">
    <cfRule type="cellIs" dxfId="8456" priority="1499" operator="equal">
      <formula>"Y"</formula>
    </cfRule>
  </conditionalFormatting>
  <conditionalFormatting sqref="AL4:AL19">
    <cfRule type="cellIs" dxfId="8455" priority="1496" operator="greaterThan">
      <formula>0</formula>
    </cfRule>
    <cfRule type="cellIs" dxfId="8454" priority="1497" operator="lessThan">
      <formula>0</formula>
    </cfRule>
    <cfRule type="cellIs" dxfId="8453" priority="1498" operator="equal">
      <formula>0</formula>
    </cfRule>
  </conditionalFormatting>
  <conditionalFormatting sqref="AL4:AL19">
    <cfRule type="cellIs" dxfId="8452" priority="1493" operator="greaterThan">
      <formula>0</formula>
    </cfRule>
    <cfRule type="cellIs" dxfId="8451" priority="1494" operator="lessThan">
      <formula>0</formula>
    </cfRule>
    <cfRule type="cellIs" dxfId="8450" priority="1495" operator="equal">
      <formula>0</formula>
    </cfRule>
  </conditionalFormatting>
  <conditionalFormatting sqref="AL4:AL19">
    <cfRule type="cellIs" dxfId="8449" priority="1490" operator="greaterThan">
      <formula>0</formula>
    </cfRule>
    <cfRule type="cellIs" dxfId="8448" priority="1491" operator="lessThan">
      <formula>0</formula>
    </cfRule>
    <cfRule type="cellIs" dxfId="8447" priority="1492" operator="equal">
      <formula>0</formula>
    </cfRule>
  </conditionalFormatting>
  <conditionalFormatting sqref="AL4:AL19">
    <cfRule type="cellIs" dxfId="8446" priority="1487" operator="greaterThan">
      <formula>0</formula>
    </cfRule>
    <cfRule type="cellIs" dxfId="8445" priority="1488" operator="lessThan">
      <formula>0</formula>
    </cfRule>
    <cfRule type="cellIs" dxfId="8444" priority="1489" operator="equal">
      <formula>0</formula>
    </cfRule>
  </conditionalFormatting>
  <conditionalFormatting sqref="AL4:AL19">
    <cfRule type="cellIs" dxfId="8443" priority="1484" operator="greaterThan">
      <formula>0</formula>
    </cfRule>
    <cfRule type="cellIs" dxfId="8442" priority="1485" operator="lessThan">
      <formula>0</formula>
    </cfRule>
    <cfRule type="cellIs" dxfId="8441" priority="1486" operator="equal">
      <formula>0</formula>
    </cfRule>
  </conditionalFormatting>
  <conditionalFormatting sqref="AL4:AL19">
    <cfRule type="cellIs" dxfId="8440" priority="1481" operator="greaterThan">
      <formula>0</formula>
    </cfRule>
    <cfRule type="cellIs" dxfId="8439" priority="1482" operator="lessThan">
      <formula>0</formula>
    </cfRule>
    <cfRule type="cellIs" dxfId="8438" priority="1483" operator="equal">
      <formula>0</formula>
    </cfRule>
  </conditionalFormatting>
  <conditionalFormatting sqref="AL4:AL19">
    <cfRule type="cellIs" dxfId="8437" priority="1478" operator="greaterThan">
      <formula>0</formula>
    </cfRule>
    <cfRule type="cellIs" dxfId="8436" priority="1479" operator="lessThan">
      <formula>0</formula>
    </cfRule>
    <cfRule type="cellIs" dxfId="8435" priority="1480" operator="equal">
      <formula>0</formula>
    </cfRule>
  </conditionalFormatting>
  <conditionalFormatting sqref="AL4:AL19">
    <cfRule type="cellIs" dxfId="8434" priority="1475" operator="greaterThan">
      <formula>0</formula>
    </cfRule>
    <cfRule type="cellIs" dxfId="8433" priority="1476" operator="lessThan">
      <formula>0</formula>
    </cfRule>
    <cfRule type="cellIs" dxfId="8432" priority="1477" operator="equal">
      <formula>0</formula>
    </cfRule>
  </conditionalFormatting>
  <conditionalFormatting sqref="AL4:AL19">
    <cfRule type="cellIs" dxfId="8431" priority="1472" operator="greaterThan">
      <formula>0</formula>
    </cfRule>
    <cfRule type="cellIs" dxfId="8430" priority="1473" operator="lessThan">
      <formula>0</formula>
    </cfRule>
    <cfRule type="cellIs" dxfId="8429" priority="1474" operator="equal">
      <formula>0</formula>
    </cfRule>
  </conditionalFormatting>
  <conditionalFormatting sqref="AL4:AL19">
    <cfRule type="cellIs" dxfId="8428" priority="1469" operator="greaterThan">
      <formula>0</formula>
    </cfRule>
    <cfRule type="cellIs" dxfId="8427" priority="1470" operator="lessThan">
      <formula>0</formula>
    </cfRule>
    <cfRule type="cellIs" dxfId="8426" priority="1471" operator="equal">
      <formula>0</formula>
    </cfRule>
  </conditionalFormatting>
  <conditionalFormatting sqref="AL4:AL19">
    <cfRule type="cellIs" dxfId="8425" priority="1466" operator="greaterThan">
      <formula>0</formula>
    </cfRule>
    <cfRule type="cellIs" dxfId="8424" priority="1467" operator="lessThan">
      <formula>0</formula>
    </cfRule>
    <cfRule type="cellIs" dxfId="8423" priority="1468" operator="equal">
      <formula>0</formula>
    </cfRule>
  </conditionalFormatting>
  <conditionalFormatting sqref="AL4:AL19">
    <cfRule type="cellIs" dxfId="8422" priority="1463" operator="greaterThan">
      <formula>0</formula>
    </cfRule>
    <cfRule type="cellIs" dxfId="8421" priority="1464" operator="lessThan">
      <formula>0</formula>
    </cfRule>
    <cfRule type="cellIs" dxfId="8420" priority="1465" operator="equal">
      <formula>0</formula>
    </cfRule>
  </conditionalFormatting>
  <conditionalFormatting sqref="AL4:AL19">
    <cfRule type="cellIs" dxfId="8419" priority="1460" operator="greaterThan">
      <formula>0</formula>
    </cfRule>
    <cfRule type="cellIs" dxfId="8418" priority="1461" operator="lessThan">
      <formula>0</formula>
    </cfRule>
    <cfRule type="cellIs" dxfId="8417" priority="1462" operator="equal">
      <formula>0</formula>
    </cfRule>
  </conditionalFormatting>
  <conditionalFormatting sqref="AL4:AL19">
    <cfRule type="cellIs" dxfId="8416" priority="1457" operator="greaterThan">
      <formula>0</formula>
    </cfRule>
    <cfRule type="cellIs" dxfId="8415" priority="1458" operator="lessThan">
      <formula>0</formula>
    </cfRule>
    <cfRule type="cellIs" dxfId="8414" priority="1459" operator="equal">
      <formula>0</formula>
    </cfRule>
  </conditionalFormatting>
  <conditionalFormatting sqref="AL4:AL19">
    <cfRule type="cellIs" dxfId="8413" priority="1454" operator="greaterThan">
      <formula>0</formula>
    </cfRule>
    <cfRule type="cellIs" dxfId="8412" priority="1455" operator="lessThan">
      <formula>0</formula>
    </cfRule>
    <cfRule type="cellIs" dxfId="8411" priority="1456" operator="equal">
      <formula>0</formula>
    </cfRule>
  </conditionalFormatting>
  <conditionalFormatting sqref="AL4:AL19">
    <cfRule type="cellIs" dxfId="8410" priority="1451" operator="greaterThan">
      <formula>0</formula>
    </cfRule>
    <cfRule type="cellIs" dxfId="8409" priority="1452" operator="lessThan">
      <formula>0</formula>
    </cfRule>
    <cfRule type="cellIs" dxfId="8408" priority="1453" operator="equal">
      <formula>0</formula>
    </cfRule>
  </conditionalFormatting>
  <conditionalFormatting sqref="AL4:AL19">
    <cfRule type="cellIs" dxfId="8407" priority="1448" operator="greaterThan">
      <formula>0</formula>
    </cfRule>
    <cfRule type="cellIs" dxfId="8406" priority="1449" operator="lessThan">
      <formula>0</formula>
    </cfRule>
    <cfRule type="cellIs" dxfId="8405" priority="1450" operator="equal">
      <formula>0</formula>
    </cfRule>
  </conditionalFormatting>
  <conditionalFormatting sqref="AG4:AG19">
    <cfRule type="cellIs" dxfId="8404" priority="1447" operator="equal">
      <formula>"DNP"</formula>
    </cfRule>
  </conditionalFormatting>
  <conditionalFormatting sqref="AJ4:AJ19">
    <cfRule type="cellIs" dxfId="8403" priority="1446" operator="equal">
      <formula>"Y"</formula>
    </cfRule>
  </conditionalFormatting>
  <conditionalFormatting sqref="K26:K41">
    <cfRule type="cellIs" dxfId="8402" priority="1443" operator="greaterThan">
      <formula>0</formula>
    </cfRule>
    <cfRule type="cellIs" dxfId="8401" priority="1444" operator="lessThan">
      <formula>0</formula>
    </cfRule>
    <cfRule type="cellIs" dxfId="8400" priority="1445" operator="equal">
      <formula>0</formula>
    </cfRule>
  </conditionalFormatting>
  <conditionalFormatting sqref="K26:K41">
    <cfRule type="cellIs" dxfId="8399" priority="1440" operator="greaterThan">
      <formula>0</formula>
    </cfRule>
    <cfRule type="cellIs" dxfId="8398" priority="1441" operator="lessThan">
      <formula>0</formula>
    </cfRule>
    <cfRule type="cellIs" dxfId="8397" priority="1442" operator="equal">
      <formula>0</formula>
    </cfRule>
  </conditionalFormatting>
  <conditionalFormatting sqref="K26:K41">
    <cfRule type="cellIs" dxfId="8396" priority="1437" operator="greaterThan">
      <formula>0</formula>
    </cfRule>
    <cfRule type="cellIs" dxfId="8395" priority="1438" operator="lessThan">
      <formula>0</formula>
    </cfRule>
    <cfRule type="cellIs" dxfId="8394" priority="1439" operator="equal">
      <formula>0</formula>
    </cfRule>
  </conditionalFormatting>
  <conditionalFormatting sqref="K26:K41">
    <cfRule type="cellIs" dxfId="8393" priority="1434" operator="greaterThan">
      <formula>0</formula>
    </cfRule>
    <cfRule type="cellIs" dxfId="8392" priority="1435" operator="lessThan">
      <formula>0</formula>
    </cfRule>
    <cfRule type="cellIs" dxfId="8391" priority="1436" operator="equal">
      <formula>0</formula>
    </cfRule>
  </conditionalFormatting>
  <conditionalFormatting sqref="K26:K41">
    <cfRule type="cellIs" dxfId="8390" priority="1431" operator="greaterThan">
      <formula>0</formula>
    </cfRule>
    <cfRule type="cellIs" dxfId="8389" priority="1432" operator="lessThan">
      <formula>0</formula>
    </cfRule>
    <cfRule type="cellIs" dxfId="8388" priority="1433" operator="equal">
      <formula>0</formula>
    </cfRule>
  </conditionalFormatting>
  <conditionalFormatting sqref="K26:K41">
    <cfRule type="cellIs" dxfId="8387" priority="1428" operator="greaterThan">
      <formula>0</formula>
    </cfRule>
    <cfRule type="cellIs" dxfId="8386" priority="1429" operator="lessThan">
      <formula>0</formula>
    </cfRule>
    <cfRule type="cellIs" dxfId="8385" priority="1430" operator="equal">
      <formula>0</formula>
    </cfRule>
  </conditionalFormatting>
  <conditionalFormatting sqref="K26:K41">
    <cfRule type="cellIs" dxfId="8384" priority="1425" operator="greaterThan">
      <formula>0</formula>
    </cfRule>
    <cfRule type="cellIs" dxfId="8383" priority="1426" operator="lessThan">
      <formula>0</formula>
    </cfRule>
    <cfRule type="cellIs" dxfId="8382" priority="1427" operator="equal">
      <formula>0</formula>
    </cfRule>
  </conditionalFormatting>
  <conditionalFormatting sqref="K26:K41">
    <cfRule type="cellIs" dxfId="8381" priority="1422" operator="greaterThan">
      <formula>0</formula>
    </cfRule>
    <cfRule type="cellIs" dxfId="8380" priority="1423" operator="lessThan">
      <formula>0</formula>
    </cfRule>
    <cfRule type="cellIs" dxfId="8379" priority="1424" operator="equal">
      <formula>0</formula>
    </cfRule>
  </conditionalFormatting>
  <conditionalFormatting sqref="K26:K41">
    <cfRule type="cellIs" dxfId="8378" priority="1419" operator="greaterThan">
      <formula>0</formula>
    </cfRule>
    <cfRule type="cellIs" dxfId="8377" priority="1420" operator="lessThan">
      <formula>0</formula>
    </cfRule>
    <cfRule type="cellIs" dxfId="8376" priority="1421" operator="equal">
      <formula>0</formula>
    </cfRule>
  </conditionalFormatting>
  <conditionalFormatting sqref="K26:K41">
    <cfRule type="cellIs" dxfId="8375" priority="1416" operator="greaterThan">
      <formula>0</formula>
    </cfRule>
    <cfRule type="cellIs" dxfId="8374" priority="1417" operator="lessThan">
      <formula>0</formula>
    </cfRule>
    <cfRule type="cellIs" dxfId="8373" priority="1418" operator="equal">
      <formula>0</formula>
    </cfRule>
  </conditionalFormatting>
  <conditionalFormatting sqref="K26:K41">
    <cfRule type="cellIs" dxfId="8372" priority="1413" operator="greaterThan">
      <formula>0</formula>
    </cfRule>
    <cfRule type="cellIs" dxfId="8371" priority="1414" operator="lessThan">
      <formula>0</formula>
    </cfRule>
    <cfRule type="cellIs" dxfId="8370" priority="1415" operator="equal">
      <formula>0</formula>
    </cfRule>
  </conditionalFormatting>
  <conditionalFormatting sqref="K26:K41">
    <cfRule type="cellIs" dxfId="8369" priority="1410" operator="greaterThan">
      <formula>0</formula>
    </cfRule>
    <cfRule type="cellIs" dxfId="8368" priority="1411" operator="lessThan">
      <formula>0</formula>
    </cfRule>
    <cfRule type="cellIs" dxfId="8367" priority="1412" operator="equal">
      <formula>0</formula>
    </cfRule>
  </conditionalFormatting>
  <conditionalFormatting sqref="K26:K41">
    <cfRule type="cellIs" dxfId="8366" priority="1407" operator="greaterThan">
      <formula>0</formula>
    </cfRule>
    <cfRule type="cellIs" dxfId="8365" priority="1408" operator="lessThan">
      <formula>0</formula>
    </cfRule>
    <cfRule type="cellIs" dxfId="8364" priority="1409" operator="equal">
      <formula>0</formula>
    </cfRule>
  </conditionalFormatting>
  <conditionalFormatting sqref="K26:K41">
    <cfRule type="cellIs" dxfId="8363" priority="1404" operator="greaterThan">
      <formula>0</formula>
    </cfRule>
    <cfRule type="cellIs" dxfId="8362" priority="1405" operator="lessThan">
      <formula>0</formula>
    </cfRule>
    <cfRule type="cellIs" dxfId="8361" priority="1406" operator="equal">
      <formula>0</formula>
    </cfRule>
  </conditionalFormatting>
  <conditionalFormatting sqref="K26:K41">
    <cfRule type="cellIs" dxfId="8360" priority="1401" operator="greaterThan">
      <formula>0</formula>
    </cfRule>
    <cfRule type="cellIs" dxfId="8359" priority="1402" operator="lessThan">
      <formula>0</formula>
    </cfRule>
    <cfRule type="cellIs" dxfId="8358" priority="1403" operator="equal">
      <formula>0</formula>
    </cfRule>
  </conditionalFormatting>
  <conditionalFormatting sqref="K26:K41">
    <cfRule type="cellIs" dxfId="8357" priority="1398" operator="greaterThan">
      <formula>0</formula>
    </cfRule>
    <cfRule type="cellIs" dxfId="8356" priority="1399" operator="lessThan">
      <formula>0</formula>
    </cfRule>
    <cfRule type="cellIs" dxfId="8355" priority="1400" operator="equal">
      <formula>0</formula>
    </cfRule>
  </conditionalFormatting>
  <conditionalFormatting sqref="K26:K41">
    <cfRule type="cellIs" dxfId="8354" priority="1395" operator="greaterThan">
      <formula>0</formula>
    </cfRule>
    <cfRule type="cellIs" dxfId="8353" priority="1396" operator="lessThan">
      <formula>0</formula>
    </cfRule>
    <cfRule type="cellIs" dxfId="8352" priority="1397" operator="equal">
      <formula>0</formula>
    </cfRule>
  </conditionalFormatting>
  <conditionalFormatting sqref="K26:K41">
    <cfRule type="cellIs" dxfId="8351" priority="1392" operator="greaterThan">
      <formula>0</formula>
    </cfRule>
    <cfRule type="cellIs" dxfId="8350" priority="1393" operator="lessThan">
      <formula>0</formula>
    </cfRule>
    <cfRule type="cellIs" dxfId="8349" priority="1394" operator="equal">
      <formula>0</formula>
    </cfRule>
  </conditionalFormatting>
  <conditionalFormatting sqref="F26:F41">
    <cfRule type="cellIs" dxfId="8348" priority="1391" operator="equal">
      <formula>"DNP"</formula>
    </cfRule>
  </conditionalFormatting>
  <conditionalFormatting sqref="I26:I41">
    <cfRule type="cellIs" dxfId="8347" priority="1390" operator="equal">
      <formula>"Y"</formula>
    </cfRule>
  </conditionalFormatting>
  <conditionalFormatting sqref="T26:T41">
    <cfRule type="cellIs" dxfId="8346" priority="1387" operator="greaterThan">
      <formula>0</formula>
    </cfRule>
    <cfRule type="cellIs" dxfId="8345" priority="1388" operator="lessThan">
      <formula>0</formula>
    </cfRule>
    <cfRule type="cellIs" dxfId="8344" priority="1389" operator="equal">
      <formula>0</formula>
    </cfRule>
  </conditionalFormatting>
  <conditionalFormatting sqref="T26:T41">
    <cfRule type="cellIs" dxfId="8343" priority="1384" operator="greaterThan">
      <formula>0</formula>
    </cfRule>
    <cfRule type="cellIs" dxfId="8342" priority="1385" operator="lessThan">
      <formula>0</formula>
    </cfRule>
    <cfRule type="cellIs" dxfId="8341" priority="1386" operator="equal">
      <formula>0</formula>
    </cfRule>
  </conditionalFormatting>
  <conditionalFormatting sqref="T26:T41">
    <cfRule type="cellIs" dxfId="8340" priority="1381" operator="greaterThan">
      <formula>0</formula>
    </cfRule>
    <cfRule type="cellIs" dxfId="8339" priority="1382" operator="lessThan">
      <formula>0</formula>
    </cfRule>
    <cfRule type="cellIs" dxfId="8338" priority="1383" operator="equal">
      <formula>0</formula>
    </cfRule>
  </conditionalFormatting>
  <conditionalFormatting sqref="T26:T41">
    <cfRule type="cellIs" dxfId="8337" priority="1378" operator="greaterThan">
      <formula>0</formula>
    </cfRule>
    <cfRule type="cellIs" dxfId="8336" priority="1379" operator="lessThan">
      <formula>0</formula>
    </cfRule>
    <cfRule type="cellIs" dxfId="8335" priority="1380" operator="equal">
      <formula>0</formula>
    </cfRule>
  </conditionalFormatting>
  <conditionalFormatting sqref="T26:T41">
    <cfRule type="cellIs" dxfId="8334" priority="1375" operator="greaterThan">
      <formula>0</formula>
    </cfRule>
    <cfRule type="cellIs" dxfId="8333" priority="1376" operator="lessThan">
      <formula>0</formula>
    </cfRule>
    <cfRule type="cellIs" dxfId="8332" priority="1377" operator="equal">
      <formula>0</formula>
    </cfRule>
  </conditionalFormatting>
  <conditionalFormatting sqref="T26:T41">
    <cfRule type="cellIs" dxfId="8331" priority="1372" operator="greaterThan">
      <formula>0</formula>
    </cfRule>
    <cfRule type="cellIs" dxfId="8330" priority="1373" operator="lessThan">
      <formula>0</formula>
    </cfRule>
    <cfRule type="cellIs" dxfId="8329" priority="1374" operator="equal">
      <formula>0</formula>
    </cfRule>
  </conditionalFormatting>
  <conditionalFormatting sqref="T26:T41">
    <cfRule type="cellIs" dxfId="8328" priority="1369" operator="greaterThan">
      <formula>0</formula>
    </cfRule>
    <cfRule type="cellIs" dxfId="8327" priority="1370" operator="lessThan">
      <formula>0</formula>
    </cfRule>
    <cfRule type="cellIs" dxfId="8326" priority="1371" operator="equal">
      <formula>0</formula>
    </cfRule>
  </conditionalFormatting>
  <conditionalFormatting sqref="T26:T41">
    <cfRule type="cellIs" dxfId="8325" priority="1366" operator="greaterThan">
      <formula>0</formula>
    </cfRule>
    <cfRule type="cellIs" dxfId="8324" priority="1367" operator="lessThan">
      <formula>0</formula>
    </cfRule>
    <cfRule type="cellIs" dxfId="8323" priority="1368" operator="equal">
      <formula>0</formula>
    </cfRule>
  </conditionalFormatting>
  <conditionalFormatting sqref="T26:T41">
    <cfRule type="cellIs" dxfId="8322" priority="1363" operator="greaterThan">
      <formula>0</formula>
    </cfRule>
    <cfRule type="cellIs" dxfId="8321" priority="1364" operator="lessThan">
      <formula>0</formula>
    </cfRule>
    <cfRule type="cellIs" dxfId="8320" priority="1365" operator="equal">
      <formula>0</formula>
    </cfRule>
  </conditionalFormatting>
  <conditionalFormatting sqref="T26:T41">
    <cfRule type="cellIs" dxfId="8319" priority="1360" operator="greaterThan">
      <formula>0</formula>
    </cfRule>
    <cfRule type="cellIs" dxfId="8318" priority="1361" operator="lessThan">
      <formula>0</formula>
    </cfRule>
    <cfRule type="cellIs" dxfId="8317" priority="1362" operator="equal">
      <formula>0</formula>
    </cfRule>
  </conditionalFormatting>
  <conditionalFormatting sqref="T26:T41">
    <cfRule type="cellIs" dxfId="8316" priority="1357" operator="greaterThan">
      <formula>0</formula>
    </cfRule>
    <cfRule type="cellIs" dxfId="8315" priority="1358" operator="lessThan">
      <formula>0</formula>
    </cfRule>
    <cfRule type="cellIs" dxfId="8314" priority="1359" operator="equal">
      <formula>0</formula>
    </cfRule>
  </conditionalFormatting>
  <conditionalFormatting sqref="T26:T41">
    <cfRule type="cellIs" dxfId="8313" priority="1354" operator="greaterThan">
      <formula>0</formula>
    </cfRule>
    <cfRule type="cellIs" dxfId="8312" priority="1355" operator="lessThan">
      <formula>0</formula>
    </cfRule>
    <cfRule type="cellIs" dxfId="8311" priority="1356" operator="equal">
      <formula>0</formula>
    </cfRule>
  </conditionalFormatting>
  <conditionalFormatting sqref="T26:T41">
    <cfRule type="cellIs" dxfId="8310" priority="1351" operator="greaterThan">
      <formula>0</formula>
    </cfRule>
    <cfRule type="cellIs" dxfId="8309" priority="1352" operator="lessThan">
      <formula>0</formula>
    </cfRule>
    <cfRule type="cellIs" dxfId="8308" priority="1353" operator="equal">
      <formula>0</formula>
    </cfRule>
  </conditionalFormatting>
  <conditionalFormatting sqref="T26:T41">
    <cfRule type="cellIs" dxfId="8307" priority="1348" operator="greaterThan">
      <formula>0</formula>
    </cfRule>
    <cfRule type="cellIs" dxfId="8306" priority="1349" operator="lessThan">
      <formula>0</formula>
    </cfRule>
    <cfRule type="cellIs" dxfId="8305" priority="1350" operator="equal">
      <formula>0</formula>
    </cfRule>
  </conditionalFormatting>
  <conditionalFormatting sqref="T26:T41">
    <cfRule type="cellIs" dxfId="8304" priority="1345" operator="greaterThan">
      <formula>0</formula>
    </cfRule>
    <cfRule type="cellIs" dxfId="8303" priority="1346" operator="lessThan">
      <formula>0</formula>
    </cfRule>
    <cfRule type="cellIs" dxfId="8302" priority="1347" operator="equal">
      <formula>0</formula>
    </cfRule>
  </conditionalFormatting>
  <conditionalFormatting sqref="T26:T41">
    <cfRule type="cellIs" dxfId="8301" priority="1342" operator="greaterThan">
      <formula>0</formula>
    </cfRule>
    <cfRule type="cellIs" dxfId="8300" priority="1343" operator="lessThan">
      <formula>0</formula>
    </cfRule>
    <cfRule type="cellIs" dxfId="8299" priority="1344" operator="equal">
      <formula>0</formula>
    </cfRule>
  </conditionalFormatting>
  <conditionalFormatting sqref="T26:T41">
    <cfRule type="cellIs" dxfId="8298" priority="1339" operator="greaterThan">
      <formula>0</formula>
    </cfRule>
    <cfRule type="cellIs" dxfId="8297" priority="1340" operator="lessThan">
      <formula>0</formula>
    </cfRule>
    <cfRule type="cellIs" dxfId="8296" priority="1341" operator="equal">
      <formula>0</formula>
    </cfRule>
  </conditionalFormatting>
  <conditionalFormatting sqref="T26:T41">
    <cfRule type="cellIs" dxfId="8295" priority="1336" operator="greaterThan">
      <formula>0</formula>
    </cfRule>
    <cfRule type="cellIs" dxfId="8294" priority="1337" operator="lessThan">
      <formula>0</formula>
    </cfRule>
    <cfRule type="cellIs" dxfId="8293" priority="1338" operator="equal">
      <formula>0</formula>
    </cfRule>
  </conditionalFormatting>
  <conditionalFormatting sqref="T26:T41">
    <cfRule type="cellIs" dxfId="8292" priority="1333" operator="greaterThan">
      <formula>0</formula>
    </cfRule>
    <cfRule type="cellIs" dxfId="8291" priority="1334" operator="lessThan">
      <formula>0</formula>
    </cfRule>
    <cfRule type="cellIs" dxfId="8290" priority="1335" operator="equal">
      <formula>0</formula>
    </cfRule>
  </conditionalFormatting>
  <conditionalFormatting sqref="O26:O41">
    <cfRule type="cellIs" dxfId="8289" priority="1332" operator="equal">
      <formula>"DNP"</formula>
    </cfRule>
  </conditionalFormatting>
  <conditionalFormatting sqref="R26:R41">
    <cfRule type="cellIs" dxfId="8288" priority="1331" operator="equal">
      <formula>"Y"</formula>
    </cfRule>
  </conditionalFormatting>
  <conditionalFormatting sqref="AC26:AC41">
    <cfRule type="cellIs" dxfId="8287" priority="1328" operator="greaterThan">
      <formula>0</formula>
    </cfRule>
    <cfRule type="cellIs" dxfId="8286" priority="1329" operator="lessThan">
      <formula>0</formula>
    </cfRule>
    <cfRule type="cellIs" dxfId="8285" priority="1330" operator="equal">
      <formula>0</formula>
    </cfRule>
  </conditionalFormatting>
  <conditionalFormatting sqref="AC26:AC41">
    <cfRule type="cellIs" dxfId="8284" priority="1325" operator="greaterThan">
      <formula>0</formula>
    </cfRule>
    <cfRule type="cellIs" dxfId="8283" priority="1326" operator="lessThan">
      <formula>0</formula>
    </cfRule>
    <cfRule type="cellIs" dxfId="8282" priority="1327" operator="equal">
      <formula>0</formula>
    </cfRule>
  </conditionalFormatting>
  <conditionalFormatting sqref="AC26:AC41">
    <cfRule type="cellIs" dxfId="8281" priority="1322" operator="greaterThan">
      <formula>0</formula>
    </cfRule>
    <cfRule type="cellIs" dxfId="8280" priority="1323" operator="lessThan">
      <formula>0</formula>
    </cfRule>
    <cfRule type="cellIs" dxfId="8279" priority="1324" operator="equal">
      <formula>0</formula>
    </cfRule>
  </conditionalFormatting>
  <conditionalFormatting sqref="AC26:AC41">
    <cfRule type="cellIs" dxfId="8278" priority="1319" operator="greaterThan">
      <formula>0</formula>
    </cfRule>
    <cfRule type="cellIs" dxfId="8277" priority="1320" operator="lessThan">
      <formula>0</formula>
    </cfRule>
    <cfRule type="cellIs" dxfId="8276" priority="1321" operator="equal">
      <formula>0</formula>
    </cfRule>
  </conditionalFormatting>
  <conditionalFormatting sqref="AC26:AC41">
    <cfRule type="cellIs" dxfId="8275" priority="1316" operator="greaterThan">
      <formula>0</formula>
    </cfRule>
    <cfRule type="cellIs" dxfId="8274" priority="1317" operator="lessThan">
      <formula>0</formula>
    </cfRule>
    <cfRule type="cellIs" dxfId="8273" priority="1318" operator="equal">
      <formula>0</formula>
    </cfRule>
  </conditionalFormatting>
  <conditionalFormatting sqref="AC26:AC41">
    <cfRule type="cellIs" dxfId="8272" priority="1313" operator="greaterThan">
      <formula>0</formula>
    </cfRule>
    <cfRule type="cellIs" dxfId="8271" priority="1314" operator="lessThan">
      <formula>0</formula>
    </cfRule>
    <cfRule type="cellIs" dxfId="8270" priority="1315" operator="equal">
      <formula>0</formula>
    </cfRule>
  </conditionalFormatting>
  <conditionalFormatting sqref="AC26:AC41">
    <cfRule type="cellIs" dxfId="8269" priority="1310" operator="greaterThan">
      <formula>0</formula>
    </cfRule>
    <cfRule type="cellIs" dxfId="8268" priority="1311" operator="lessThan">
      <formula>0</formula>
    </cfRule>
    <cfRule type="cellIs" dxfId="8267" priority="1312" operator="equal">
      <formula>0</formula>
    </cfRule>
  </conditionalFormatting>
  <conditionalFormatting sqref="AC26:AC41">
    <cfRule type="cellIs" dxfId="8266" priority="1307" operator="greaterThan">
      <formula>0</formula>
    </cfRule>
    <cfRule type="cellIs" dxfId="8265" priority="1308" operator="lessThan">
      <formula>0</formula>
    </cfRule>
    <cfRule type="cellIs" dxfId="8264" priority="1309" operator="equal">
      <formula>0</formula>
    </cfRule>
  </conditionalFormatting>
  <conditionalFormatting sqref="AC26:AC41">
    <cfRule type="cellIs" dxfId="8263" priority="1304" operator="greaterThan">
      <formula>0</formula>
    </cfRule>
    <cfRule type="cellIs" dxfId="8262" priority="1305" operator="lessThan">
      <formula>0</formula>
    </cfRule>
    <cfRule type="cellIs" dxfId="8261" priority="1306" operator="equal">
      <formula>0</formula>
    </cfRule>
  </conditionalFormatting>
  <conditionalFormatting sqref="AC26:AC41">
    <cfRule type="cellIs" dxfId="8260" priority="1301" operator="greaterThan">
      <formula>0</formula>
    </cfRule>
    <cfRule type="cellIs" dxfId="8259" priority="1302" operator="lessThan">
      <formula>0</formula>
    </cfRule>
    <cfRule type="cellIs" dxfId="8258" priority="1303" operator="equal">
      <formula>0</formula>
    </cfRule>
  </conditionalFormatting>
  <conditionalFormatting sqref="AC26:AC41">
    <cfRule type="cellIs" dxfId="8257" priority="1298" operator="greaterThan">
      <formula>0</formula>
    </cfRule>
    <cfRule type="cellIs" dxfId="8256" priority="1299" operator="lessThan">
      <formula>0</formula>
    </cfRule>
    <cfRule type="cellIs" dxfId="8255" priority="1300" operator="equal">
      <formula>0</formula>
    </cfRule>
  </conditionalFormatting>
  <conditionalFormatting sqref="AC26:AC41">
    <cfRule type="cellIs" dxfId="8254" priority="1295" operator="greaterThan">
      <formula>0</formula>
    </cfRule>
    <cfRule type="cellIs" dxfId="8253" priority="1296" operator="lessThan">
      <formula>0</formula>
    </cfRule>
    <cfRule type="cellIs" dxfId="8252" priority="1297" operator="equal">
      <formula>0</formula>
    </cfRule>
  </conditionalFormatting>
  <conditionalFormatting sqref="AC26:AC41">
    <cfRule type="cellIs" dxfId="8251" priority="1292" operator="greaterThan">
      <formula>0</formula>
    </cfRule>
    <cfRule type="cellIs" dxfId="8250" priority="1293" operator="lessThan">
      <formula>0</formula>
    </cfRule>
    <cfRule type="cellIs" dxfId="8249" priority="1294" operator="equal">
      <formula>0</formula>
    </cfRule>
  </conditionalFormatting>
  <conditionalFormatting sqref="AC26:AC41">
    <cfRule type="cellIs" dxfId="8248" priority="1289" operator="greaterThan">
      <formula>0</formula>
    </cfRule>
    <cfRule type="cellIs" dxfId="8247" priority="1290" operator="lessThan">
      <formula>0</formula>
    </cfRule>
    <cfRule type="cellIs" dxfId="8246" priority="1291" operator="equal">
      <formula>0</formula>
    </cfRule>
  </conditionalFormatting>
  <conditionalFormatting sqref="AC26:AC41">
    <cfRule type="cellIs" dxfId="8245" priority="1286" operator="greaterThan">
      <formula>0</formula>
    </cfRule>
    <cfRule type="cellIs" dxfId="8244" priority="1287" operator="lessThan">
      <formula>0</formula>
    </cfRule>
    <cfRule type="cellIs" dxfId="8243" priority="1288" operator="equal">
      <formula>0</formula>
    </cfRule>
  </conditionalFormatting>
  <conditionalFormatting sqref="AC26:AC41">
    <cfRule type="cellIs" dxfId="8242" priority="1283" operator="greaterThan">
      <formula>0</formula>
    </cfRule>
    <cfRule type="cellIs" dxfId="8241" priority="1284" operator="lessThan">
      <formula>0</formula>
    </cfRule>
    <cfRule type="cellIs" dxfId="8240" priority="1285" operator="equal">
      <formula>0</formula>
    </cfRule>
  </conditionalFormatting>
  <conditionalFormatting sqref="AC26:AC41">
    <cfRule type="cellIs" dxfId="8239" priority="1280" operator="greaterThan">
      <formula>0</formula>
    </cfRule>
    <cfRule type="cellIs" dxfId="8238" priority="1281" operator="lessThan">
      <formula>0</formula>
    </cfRule>
    <cfRule type="cellIs" dxfId="8237" priority="1282" operator="equal">
      <formula>0</formula>
    </cfRule>
  </conditionalFormatting>
  <conditionalFormatting sqref="AC26:AC41">
    <cfRule type="cellIs" dxfId="8236" priority="1277" operator="greaterThan">
      <formula>0</formula>
    </cfRule>
    <cfRule type="cellIs" dxfId="8235" priority="1278" operator="lessThan">
      <formula>0</formula>
    </cfRule>
    <cfRule type="cellIs" dxfId="8234" priority="1279" operator="equal">
      <formula>0</formula>
    </cfRule>
  </conditionalFormatting>
  <conditionalFormatting sqref="AC26:AC41">
    <cfRule type="cellIs" dxfId="8233" priority="1274" operator="greaterThan">
      <formula>0</formula>
    </cfRule>
    <cfRule type="cellIs" dxfId="8232" priority="1275" operator="lessThan">
      <formula>0</formula>
    </cfRule>
    <cfRule type="cellIs" dxfId="8231" priority="1276" operator="equal">
      <formula>0</formula>
    </cfRule>
  </conditionalFormatting>
  <conditionalFormatting sqref="AC26:AC41">
    <cfRule type="cellIs" dxfId="8230" priority="1271" operator="greaterThan">
      <formula>0</formula>
    </cfRule>
    <cfRule type="cellIs" dxfId="8229" priority="1272" operator="lessThan">
      <formula>0</formula>
    </cfRule>
    <cfRule type="cellIs" dxfId="8228" priority="1273" operator="equal">
      <formula>0</formula>
    </cfRule>
  </conditionalFormatting>
  <conditionalFormatting sqref="X26:X41">
    <cfRule type="cellIs" dxfId="8227" priority="1270" operator="equal">
      <formula>"DNP"</formula>
    </cfRule>
  </conditionalFormatting>
  <conditionalFormatting sqref="AA26:AA41">
    <cfRule type="cellIs" dxfId="8226" priority="1269" operator="equal">
      <formula>"Y"</formula>
    </cfRule>
  </conditionalFormatting>
  <conditionalFormatting sqref="AL26:AL41">
    <cfRule type="cellIs" dxfId="8225" priority="1266" operator="greaterThan">
      <formula>0</formula>
    </cfRule>
    <cfRule type="cellIs" dxfId="8224" priority="1267" operator="lessThan">
      <formula>0</formula>
    </cfRule>
    <cfRule type="cellIs" dxfId="8223" priority="1268" operator="equal">
      <formula>0</formula>
    </cfRule>
  </conditionalFormatting>
  <conditionalFormatting sqref="AL26:AL41">
    <cfRule type="cellIs" dxfId="8222" priority="1263" operator="greaterThan">
      <formula>0</formula>
    </cfRule>
    <cfRule type="cellIs" dxfId="8221" priority="1264" operator="lessThan">
      <formula>0</formula>
    </cfRule>
    <cfRule type="cellIs" dxfId="8220" priority="1265" operator="equal">
      <formula>0</formula>
    </cfRule>
  </conditionalFormatting>
  <conditionalFormatting sqref="AL26:AL41">
    <cfRule type="cellIs" dxfId="8219" priority="1260" operator="greaterThan">
      <formula>0</formula>
    </cfRule>
    <cfRule type="cellIs" dxfId="8218" priority="1261" operator="lessThan">
      <formula>0</formula>
    </cfRule>
    <cfRule type="cellIs" dxfId="8217" priority="1262" operator="equal">
      <formula>0</formula>
    </cfRule>
  </conditionalFormatting>
  <conditionalFormatting sqref="AL26:AL41">
    <cfRule type="cellIs" dxfId="8216" priority="1257" operator="greaterThan">
      <formula>0</formula>
    </cfRule>
    <cfRule type="cellIs" dxfId="8215" priority="1258" operator="lessThan">
      <formula>0</formula>
    </cfRule>
    <cfRule type="cellIs" dxfId="8214" priority="1259" operator="equal">
      <formula>0</formula>
    </cfRule>
  </conditionalFormatting>
  <conditionalFormatting sqref="AL26:AL41">
    <cfRule type="cellIs" dxfId="8213" priority="1254" operator="greaterThan">
      <formula>0</formula>
    </cfRule>
    <cfRule type="cellIs" dxfId="8212" priority="1255" operator="lessThan">
      <formula>0</formula>
    </cfRule>
    <cfRule type="cellIs" dxfId="8211" priority="1256" operator="equal">
      <formula>0</formula>
    </cfRule>
  </conditionalFormatting>
  <conditionalFormatting sqref="AL26:AL41">
    <cfRule type="cellIs" dxfId="8210" priority="1251" operator="greaterThan">
      <formula>0</formula>
    </cfRule>
    <cfRule type="cellIs" dxfId="8209" priority="1252" operator="lessThan">
      <formula>0</formula>
    </cfRule>
    <cfRule type="cellIs" dxfId="8208" priority="1253" operator="equal">
      <formula>0</formula>
    </cfRule>
  </conditionalFormatting>
  <conditionalFormatting sqref="AL26:AL41">
    <cfRule type="cellIs" dxfId="8207" priority="1248" operator="greaterThan">
      <formula>0</formula>
    </cfRule>
    <cfRule type="cellIs" dxfId="8206" priority="1249" operator="lessThan">
      <formula>0</formula>
    </cfRule>
    <cfRule type="cellIs" dxfId="8205" priority="1250" operator="equal">
      <formula>0</formula>
    </cfRule>
  </conditionalFormatting>
  <conditionalFormatting sqref="AL26:AL41">
    <cfRule type="cellIs" dxfId="8204" priority="1245" operator="greaterThan">
      <formula>0</formula>
    </cfRule>
    <cfRule type="cellIs" dxfId="8203" priority="1246" operator="lessThan">
      <formula>0</formula>
    </cfRule>
    <cfRule type="cellIs" dxfId="8202" priority="1247" operator="equal">
      <formula>0</formula>
    </cfRule>
  </conditionalFormatting>
  <conditionalFormatting sqref="AL26:AL41">
    <cfRule type="cellIs" dxfId="8201" priority="1242" operator="greaterThan">
      <formula>0</formula>
    </cfRule>
    <cfRule type="cellIs" dxfId="8200" priority="1243" operator="lessThan">
      <formula>0</formula>
    </cfRule>
    <cfRule type="cellIs" dxfId="8199" priority="1244" operator="equal">
      <formula>0</formula>
    </cfRule>
  </conditionalFormatting>
  <conditionalFormatting sqref="AL26:AL41">
    <cfRule type="cellIs" dxfId="8198" priority="1239" operator="greaterThan">
      <formula>0</formula>
    </cfRule>
    <cfRule type="cellIs" dxfId="8197" priority="1240" operator="lessThan">
      <formula>0</formula>
    </cfRule>
    <cfRule type="cellIs" dxfId="8196" priority="1241" operator="equal">
      <formula>0</formula>
    </cfRule>
  </conditionalFormatting>
  <conditionalFormatting sqref="AL26:AL41">
    <cfRule type="cellIs" dxfId="8195" priority="1236" operator="greaterThan">
      <formula>0</formula>
    </cfRule>
    <cfRule type="cellIs" dxfId="8194" priority="1237" operator="lessThan">
      <formula>0</formula>
    </cfRule>
    <cfRule type="cellIs" dxfId="8193" priority="1238" operator="equal">
      <formula>0</formula>
    </cfRule>
  </conditionalFormatting>
  <conditionalFormatting sqref="AL26:AL41">
    <cfRule type="cellIs" dxfId="8192" priority="1233" operator="greaterThan">
      <formula>0</formula>
    </cfRule>
    <cfRule type="cellIs" dxfId="8191" priority="1234" operator="lessThan">
      <formula>0</formula>
    </cfRule>
    <cfRule type="cellIs" dxfId="8190" priority="1235" operator="equal">
      <formula>0</formula>
    </cfRule>
  </conditionalFormatting>
  <conditionalFormatting sqref="AL26:AL41">
    <cfRule type="cellIs" dxfId="8189" priority="1230" operator="greaterThan">
      <formula>0</formula>
    </cfRule>
    <cfRule type="cellIs" dxfId="8188" priority="1231" operator="lessThan">
      <formula>0</formula>
    </cfRule>
    <cfRule type="cellIs" dxfId="8187" priority="1232" operator="equal">
      <formula>0</formula>
    </cfRule>
  </conditionalFormatting>
  <conditionalFormatting sqref="AL26:AL41">
    <cfRule type="cellIs" dxfId="8186" priority="1227" operator="greaterThan">
      <formula>0</formula>
    </cfRule>
    <cfRule type="cellIs" dxfId="8185" priority="1228" operator="lessThan">
      <formula>0</formula>
    </cfRule>
    <cfRule type="cellIs" dxfId="8184" priority="1229" operator="equal">
      <formula>0</formula>
    </cfRule>
  </conditionalFormatting>
  <conditionalFormatting sqref="AL26:AL41">
    <cfRule type="cellIs" dxfId="8183" priority="1224" operator="greaterThan">
      <formula>0</formula>
    </cfRule>
    <cfRule type="cellIs" dxfId="8182" priority="1225" operator="lessThan">
      <formula>0</formula>
    </cfRule>
    <cfRule type="cellIs" dxfId="8181" priority="1226" operator="equal">
      <formula>0</formula>
    </cfRule>
  </conditionalFormatting>
  <conditionalFormatting sqref="AL26:AL41">
    <cfRule type="cellIs" dxfId="8180" priority="1221" operator="greaterThan">
      <formula>0</formula>
    </cfRule>
    <cfRule type="cellIs" dxfId="8179" priority="1222" operator="lessThan">
      <formula>0</formula>
    </cfRule>
    <cfRule type="cellIs" dxfId="8178" priority="1223" operator="equal">
      <formula>0</formula>
    </cfRule>
  </conditionalFormatting>
  <conditionalFormatting sqref="AL26:AL41">
    <cfRule type="cellIs" dxfId="8177" priority="1218" operator="greaterThan">
      <formula>0</formula>
    </cfRule>
    <cfRule type="cellIs" dxfId="8176" priority="1219" operator="lessThan">
      <formula>0</formula>
    </cfRule>
    <cfRule type="cellIs" dxfId="8175" priority="1220" operator="equal">
      <formula>0</formula>
    </cfRule>
  </conditionalFormatting>
  <conditionalFormatting sqref="AL26:AL41">
    <cfRule type="cellIs" dxfId="8174" priority="1215" operator="greaterThan">
      <formula>0</formula>
    </cfRule>
    <cfRule type="cellIs" dxfId="8173" priority="1216" operator="lessThan">
      <formula>0</formula>
    </cfRule>
    <cfRule type="cellIs" dxfId="8172" priority="1217" operator="equal">
      <formula>0</formula>
    </cfRule>
  </conditionalFormatting>
  <conditionalFormatting sqref="AL26:AL41">
    <cfRule type="cellIs" dxfId="8171" priority="1212" operator="greaterThan">
      <formula>0</formula>
    </cfRule>
    <cfRule type="cellIs" dxfId="8170" priority="1213" operator="lessThan">
      <formula>0</formula>
    </cfRule>
    <cfRule type="cellIs" dxfId="8169" priority="1214" operator="equal">
      <formula>0</formula>
    </cfRule>
  </conditionalFormatting>
  <conditionalFormatting sqref="AL26:AL41">
    <cfRule type="cellIs" dxfId="8168" priority="1209" operator="greaterThan">
      <formula>0</formula>
    </cfRule>
    <cfRule type="cellIs" dxfId="8167" priority="1210" operator="lessThan">
      <formula>0</formula>
    </cfRule>
    <cfRule type="cellIs" dxfId="8166" priority="1211" operator="equal">
      <formula>0</formula>
    </cfRule>
  </conditionalFormatting>
  <conditionalFormatting sqref="AL26:AL41">
    <cfRule type="cellIs" dxfId="8165" priority="1206" operator="greaterThan">
      <formula>0</formula>
    </cfRule>
    <cfRule type="cellIs" dxfId="8164" priority="1207" operator="lessThan">
      <formula>0</formula>
    </cfRule>
    <cfRule type="cellIs" dxfId="8163" priority="1208" operator="equal">
      <formula>0</formula>
    </cfRule>
  </conditionalFormatting>
  <conditionalFormatting sqref="AG26:AG41">
    <cfRule type="cellIs" dxfId="8162" priority="1205" operator="equal">
      <formula>"DNP"</formula>
    </cfRule>
  </conditionalFormatting>
  <conditionalFormatting sqref="AJ26:AJ41">
    <cfRule type="cellIs" dxfId="8161" priority="1204" operator="equal">
      <formula>"Y"</formula>
    </cfRule>
  </conditionalFormatting>
  <conditionalFormatting sqref="R22">
    <cfRule type="containsText" dxfId="8160" priority="1203" operator="containsText" text="Y">
      <formula>NOT(ISERROR(SEARCH("Y",R22)))</formula>
    </cfRule>
  </conditionalFormatting>
  <conditionalFormatting sqref="Z4:Z19">
    <cfRule type="cellIs" dxfId="8159" priority="1200" operator="greaterThan">
      <formula>0</formula>
    </cfRule>
    <cfRule type="cellIs" dxfId="8158" priority="1201" operator="lessThan">
      <formula>0</formula>
    </cfRule>
    <cfRule type="cellIs" dxfId="8157" priority="1202" operator="equal">
      <formula>0</formula>
    </cfRule>
  </conditionalFormatting>
  <conditionalFormatting sqref="Z26:Z41">
    <cfRule type="cellIs" dxfId="8156" priority="1197" operator="greaterThan">
      <formula>0</formula>
    </cfRule>
    <cfRule type="cellIs" dxfId="8155" priority="1198" operator="lessThan">
      <formula>0</formula>
    </cfRule>
    <cfRule type="cellIs" dxfId="8154" priority="1199" operator="equal">
      <formula>0</formula>
    </cfRule>
  </conditionalFormatting>
  <conditionalFormatting sqref="Z4:Z19">
    <cfRule type="cellIs" dxfId="8153" priority="1194" operator="greaterThan">
      <formula>0</formula>
    </cfRule>
    <cfRule type="cellIs" dxfId="8152" priority="1195" operator="lessThan">
      <formula>0</formula>
    </cfRule>
    <cfRule type="cellIs" dxfId="8151" priority="1196" operator="equal">
      <formula>0</formula>
    </cfRule>
  </conditionalFormatting>
  <conditionalFormatting sqref="Z26:Z41">
    <cfRule type="cellIs" dxfId="8150" priority="1191" operator="greaterThan">
      <formula>0</formula>
    </cfRule>
    <cfRule type="cellIs" dxfId="8149" priority="1192" operator="lessThan">
      <formula>0</formula>
    </cfRule>
    <cfRule type="cellIs" dxfId="8148" priority="1193" operator="equal">
      <formula>0</formula>
    </cfRule>
  </conditionalFormatting>
  <conditionalFormatting sqref="Z4:Z19">
    <cfRule type="cellIs" dxfId="8147" priority="1188" operator="greaterThan">
      <formula>0</formula>
    </cfRule>
    <cfRule type="cellIs" dxfId="8146" priority="1189" operator="lessThan">
      <formula>0</formula>
    </cfRule>
    <cfRule type="cellIs" dxfId="8145" priority="1190" operator="equal">
      <formula>0</formula>
    </cfRule>
  </conditionalFormatting>
  <conditionalFormatting sqref="Z4:Z19">
    <cfRule type="cellIs" dxfId="8144" priority="1185" operator="greaterThan">
      <formula>0</formula>
    </cfRule>
    <cfRule type="cellIs" dxfId="8143" priority="1186" operator="lessThan">
      <formula>0</formula>
    </cfRule>
    <cfRule type="cellIs" dxfId="8142" priority="1187" operator="equal">
      <formula>0</formula>
    </cfRule>
  </conditionalFormatting>
  <conditionalFormatting sqref="Z4:Z19">
    <cfRule type="cellIs" dxfId="8141" priority="1182" operator="greaterThan">
      <formula>0</formula>
    </cfRule>
    <cfRule type="cellIs" dxfId="8140" priority="1183" operator="lessThan">
      <formula>0</formula>
    </cfRule>
    <cfRule type="cellIs" dxfId="8139" priority="1184" operator="equal">
      <formula>0</formula>
    </cfRule>
  </conditionalFormatting>
  <conditionalFormatting sqref="Z4:Z19">
    <cfRule type="cellIs" dxfId="8138" priority="1179" operator="greaterThan">
      <formula>0</formula>
    </cfRule>
    <cfRule type="cellIs" dxfId="8137" priority="1180" operator="lessThan">
      <formula>0</formula>
    </cfRule>
    <cfRule type="cellIs" dxfId="8136" priority="1181" operator="equal">
      <formula>0</formula>
    </cfRule>
  </conditionalFormatting>
  <conditionalFormatting sqref="Z4:Z19">
    <cfRule type="cellIs" dxfId="8135" priority="1176" operator="greaterThan">
      <formula>0</formula>
    </cfRule>
    <cfRule type="cellIs" dxfId="8134" priority="1177" operator="lessThan">
      <formula>0</formula>
    </cfRule>
    <cfRule type="cellIs" dxfId="8133" priority="1178" operator="equal">
      <formula>0</formula>
    </cfRule>
  </conditionalFormatting>
  <conditionalFormatting sqref="Z4:Z19">
    <cfRule type="cellIs" dxfId="8132" priority="1173" operator="greaterThan">
      <formula>0</formula>
    </cfRule>
    <cfRule type="cellIs" dxfId="8131" priority="1174" operator="lessThan">
      <formula>0</formula>
    </cfRule>
    <cfRule type="cellIs" dxfId="8130" priority="1175" operator="equal">
      <formula>0</formula>
    </cfRule>
  </conditionalFormatting>
  <conditionalFormatting sqref="Z4:Z19">
    <cfRule type="cellIs" dxfId="8129" priority="1170" operator="greaterThan">
      <formula>0</formula>
    </cfRule>
    <cfRule type="cellIs" dxfId="8128" priority="1171" operator="lessThan">
      <formula>0</formula>
    </cfRule>
    <cfRule type="cellIs" dxfId="8127" priority="1172" operator="equal">
      <formula>0</formula>
    </cfRule>
  </conditionalFormatting>
  <conditionalFormatting sqref="Z4:Z19">
    <cfRule type="cellIs" dxfId="8126" priority="1167" operator="greaterThan">
      <formula>0</formula>
    </cfRule>
    <cfRule type="cellIs" dxfId="8125" priority="1168" operator="lessThan">
      <formula>0</formula>
    </cfRule>
    <cfRule type="cellIs" dxfId="8124" priority="1169" operator="equal">
      <formula>0</formula>
    </cfRule>
  </conditionalFormatting>
  <conditionalFormatting sqref="Z4:Z19">
    <cfRule type="cellIs" dxfId="8123" priority="1164" operator="greaterThan">
      <formula>0</formula>
    </cfRule>
    <cfRule type="cellIs" dxfId="8122" priority="1165" operator="lessThan">
      <formula>0</formula>
    </cfRule>
    <cfRule type="cellIs" dxfId="8121" priority="1166" operator="equal">
      <formula>0</formula>
    </cfRule>
  </conditionalFormatting>
  <conditionalFormatting sqref="Z4:Z19">
    <cfRule type="cellIs" dxfId="8120" priority="1161" operator="greaterThan">
      <formula>0</formula>
    </cfRule>
    <cfRule type="cellIs" dxfId="8119" priority="1162" operator="lessThan">
      <formula>0</formula>
    </cfRule>
    <cfRule type="cellIs" dxfId="8118" priority="1163" operator="equal">
      <formula>0</formula>
    </cfRule>
  </conditionalFormatting>
  <conditionalFormatting sqref="Z4:Z19">
    <cfRule type="cellIs" dxfId="8117" priority="1158" operator="greaterThan">
      <formula>0</formula>
    </cfRule>
    <cfRule type="cellIs" dxfId="8116" priority="1159" operator="lessThan">
      <formula>0</formula>
    </cfRule>
    <cfRule type="cellIs" dxfId="8115" priority="1160" operator="equal">
      <formula>0</formula>
    </cfRule>
  </conditionalFormatting>
  <conditionalFormatting sqref="Z4:Z19">
    <cfRule type="cellIs" dxfId="8114" priority="1155" operator="greaterThan">
      <formula>0</formula>
    </cfRule>
    <cfRule type="cellIs" dxfId="8113" priority="1156" operator="lessThan">
      <formula>0</formula>
    </cfRule>
    <cfRule type="cellIs" dxfId="8112" priority="1157" operator="equal">
      <formula>0</formula>
    </cfRule>
  </conditionalFormatting>
  <conditionalFormatting sqref="Z4:Z19">
    <cfRule type="cellIs" dxfId="8111" priority="1152" operator="greaterThan">
      <formula>0</formula>
    </cfRule>
    <cfRule type="cellIs" dxfId="8110" priority="1153" operator="lessThan">
      <formula>0</formula>
    </cfRule>
    <cfRule type="cellIs" dxfId="8109" priority="1154" operator="equal">
      <formula>0</formula>
    </cfRule>
  </conditionalFormatting>
  <conditionalFormatting sqref="Z4:Z19">
    <cfRule type="cellIs" dxfId="8108" priority="1149" operator="greaterThan">
      <formula>0</formula>
    </cfRule>
    <cfRule type="cellIs" dxfId="8107" priority="1150" operator="lessThan">
      <formula>0</formula>
    </cfRule>
    <cfRule type="cellIs" dxfId="8106" priority="1151" operator="equal">
      <formula>0</formula>
    </cfRule>
  </conditionalFormatting>
  <conditionalFormatting sqref="Z4:Z19">
    <cfRule type="cellIs" dxfId="8105" priority="1146" operator="greaterThan">
      <formula>0</formula>
    </cfRule>
    <cfRule type="cellIs" dxfId="8104" priority="1147" operator="lessThan">
      <formula>0</formula>
    </cfRule>
    <cfRule type="cellIs" dxfId="8103" priority="1148" operator="equal">
      <formula>0</formula>
    </cfRule>
  </conditionalFormatting>
  <conditionalFormatting sqref="Z4:Z19">
    <cfRule type="cellIs" dxfId="8102" priority="1143" operator="greaterThan">
      <formula>0</formula>
    </cfRule>
    <cfRule type="cellIs" dxfId="8101" priority="1144" operator="lessThan">
      <formula>0</formula>
    </cfRule>
    <cfRule type="cellIs" dxfId="8100" priority="1145" operator="equal">
      <formula>0</formula>
    </cfRule>
  </conditionalFormatting>
  <conditionalFormatting sqref="Z26:Z41">
    <cfRule type="cellIs" dxfId="8099" priority="1140" operator="greaterThan">
      <formula>0</formula>
    </cfRule>
    <cfRule type="cellIs" dxfId="8098" priority="1141" operator="lessThan">
      <formula>0</formula>
    </cfRule>
    <cfRule type="cellIs" dxfId="8097" priority="1142" operator="equal">
      <formula>0</formula>
    </cfRule>
  </conditionalFormatting>
  <conditionalFormatting sqref="Z26:Z41">
    <cfRule type="cellIs" dxfId="8096" priority="1137" operator="greaterThan">
      <formula>0</formula>
    </cfRule>
    <cfRule type="cellIs" dxfId="8095" priority="1138" operator="lessThan">
      <formula>0</formula>
    </cfRule>
    <cfRule type="cellIs" dxfId="8094" priority="1139" operator="equal">
      <formula>0</formula>
    </cfRule>
  </conditionalFormatting>
  <conditionalFormatting sqref="Z26:Z41">
    <cfRule type="cellIs" dxfId="8093" priority="1134" operator="greaterThan">
      <formula>0</formula>
    </cfRule>
    <cfRule type="cellIs" dxfId="8092" priority="1135" operator="lessThan">
      <formula>0</formula>
    </cfRule>
    <cfRule type="cellIs" dxfId="8091" priority="1136" operator="equal">
      <formula>0</formula>
    </cfRule>
  </conditionalFormatting>
  <conditionalFormatting sqref="Z26:Z41">
    <cfRule type="cellIs" dxfId="8090" priority="1131" operator="greaterThan">
      <formula>0</formula>
    </cfRule>
    <cfRule type="cellIs" dxfId="8089" priority="1132" operator="lessThan">
      <formula>0</formula>
    </cfRule>
    <cfRule type="cellIs" dxfId="8088" priority="1133" operator="equal">
      <formula>0</formula>
    </cfRule>
  </conditionalFormatting>
  <conditionalFormatting sqref="Z26:Z41">
    <cfRule type="cellIs" dxfId="8087" priority="1128" operator="greaterThan">
      <formula>0</formula>
    </cfRule>
    <cfRule type="cellIs" dxfId="8086" priority="1129" operator="lessThan">
      <formula>0</formula>
    </cfRule>
    <cfRule type="cellIs" dxfId="8085" priority="1130" operator="equal">
      <formula>0</formula>
    </cfRule>
  </conditionalFormatting>
  <conditionalFormatting sqref="Z26:Z41">
    <cfRule type="cellIs" dxfId="8084" priority="1125" operator="greaterThan">
      <formula>0</formula>
    </cfRule>
    <cfRule type="cellIs" dxfId="8083" priority="1126" operator="lessThan">
      <formula>0</formula>
    </cfRule>
    <cfRule type="cellIs" dxfId="8082" priority="1127" operator="equal">
      <formula>0</formula>
    </cfRule>
  </conditionalFormatting>
  <conditionalFormatting sqref="Z26:Z41">
    <cfRule type="cellIs" dxfId="8081" priority="1122" operator="greaterThan">
      <formula>0</formula>
    </cfRule>
    <cfRule type="cellIs" dxfId="8080" priority="1123" operator="lessThan">
      <formula>0</formula>
    </cfRule>
    <cfRule type="cellIs" dxfId="8079" priority="1124" operator="equal">
      <formula>0</formula>
    </cfRule>
  </conditionalFormatting>
  <conditionalFormatting sqref="Z26:Z41">
    <cfRule type="cellIs" dxfId="8078" priority="1119" operator="greaterThan">
      <formula>0</formula>
    </cfRule>
    <cfRule type="cellIs" dxfId="8077" priority="1120" operator="lessThan">
      <formula>0</formula>
    </cfRule>
    <cfRule type="cellIs" dxfId="8076" priority="1121" operator="equal">
      <formula>0</formula>
    </cfRule>
  </conditionalFormatting>
  <conditionalFormatting sqref="Z26:Z41">
    <cfRule type="cellIs" dxfId="8075" priority="1116" operator="greaterThan">
      <formula>0</formula>
    </cfRule>
    <cfRule type="cellIs" dxfId="8074" priority="1117" operator="lessThan">
      <formula>0</formula>
    </cfRule>
    <cfRule type="cellIs" dxfId="8073" priority="1118" operator="equal">
      <formula>0</formula>
    </cfRule>
  </conditionalFormatting>
  <conditionalFormatting sqref="Z26:Z41">
    <cfRule type="cellIs" dxfId="8072" priority="1113" operator="greaterThan">
      <formula>0</formula>
    </cfRule>
    <cfRule type="cellIs" dxfId="8071" priority="1114" operator="lessThan">
      <formula>0</formula>
    </cfRule>
    <cfRule type="cellIs" dxfId="8070" priority="1115" operator="equal">
      <formula>0</formula>
    </cfRule>
  </conditionalFormatting>
  <conditionalFormatting sqref="Z26:Z41">
    <cfRule type="cellIs" dxfId="8069" priority="1110" operator="greaterThan">
      <formula>0</formula>
    </cfRule>
    <cfRule type="cellIs" dxfId="8068" priority="1111" operator="lessThan">
      <formula>0</formula>
    </cfRule>
    <cfRule type="cellIs" dxfId="8067" priority="1112" operator="equal">
      <formula>0</formula>
    </cfRule>
  </conditionalFormatting>
  <conditionalFormatting sqref="Z26:Z41">
    <cfRule type="cellIs" dxfId="8066" priority="1107" operator="greaterThan">
      <formula>0</formula>
    </cfRule>
    <cfRule type="cellIs" dxfId="8065" priority="1108" operator="lessThan">
      <formula>0</formula>
    </cfRule>
    <cfRule type="cellIs" dxfId="8064" priority="1109" operator="equal">
      <formula>0</formula>
    </cfRule>
  </conditionalFormatting>
  <conditionalFormatting sqref="Z26:Z41">
    <cfRule type="cellIs" dxfId="8063" priority="1104" operator="greaterThan">
      <formula>0</formula>
    </cfRule>
    <cfRule type="cellIs" dxfId="8062" priority="1105" operator="lessThan">
      <formula>0</formula>
    </cfRule>
    <cfRule type="cellIs" dxfId="8061" priority="1106" operator="equal">
      <formula>0</formula>
    </cfRule>
  </conditionalFormatting>
  <conditionalFormatting sqref="Z26:Z41">
    <cfRule type="cellIs" dxfId="8060" priority="1101" operator="greaterThan">
      <formula>0</formula>
    </cfRule>
    <cfRule type="cellIs" dxfId="8059" priority="1102" operator="lessThan">
      <formula>0</formula>
    </cfRule>
    <cfRule type="cellIs" dxfId="8058" priority="1103" operator="equal">
      <formula>0</formula>
    </cfRule>
  </conditionalFormatting>
  <conditionalFormatting sqref="Z26:Z41">
    <cfRule type="cellIs" dxfId="8057" priority="1098" operator="greaterThan">
      <formula>0</formula>
    </cfRule>
    <cfRule type="cellIs" dxfId="8056" priority="1099" operator="lessThan">
      <formula>0</formula>
    </cfRule>
    <cfRule type="cellIs" dxfId="8055" priority="1100" operator="equal">
      <formula>0</formula>
    </cfRule>
  </conditionalFormatting>
  <conditionalFormatting sqref="Z26:Z41">
    <cfRule type="cellIs" dxfId="8054" priority="1095" operator="greaterThan">
      <formula>0</formula>
    </cfRule>
    <cfRule type="cellIs" dxfId="8053" priority="1096" operator="lessThan">
      <formula>0</formula>
    </cfRule>
    <cfRule type="cellIs" dxfId="8052" priority="1097" operator="equal">
      <formula>0</formula>
    </cfRule>
  </conditionalFormatting>
  <conditionalFormatting sqref="Z26:Z41">
    <cfRule type="cellIs" dxfId="8051" priority="1092" operator="greaterThan">
      <formula>0</formula>
    </cfRule>
    <cfRule type="cellIs" dxfId="8050" priority="1093" operator="lessThan">
      <formula>0</formula>
    </cfRule>
    <cfRule type="cellIs" dxfId="8049" priority="1094" operator="equal">
      <formula>0</formula>
    </cfRule>
  </conditionalFormatting>
  <conditionalFormatting sqref="Z26:Z41">
    <cfRule type="cellIs" dxfId="8048" priority="1089" operator="greaterThan">
      <formula>0</formula>
    </cfRule>
    <cfRule type="cellIs" dxfId="8047" priority="1090" operator="lessThan">
      <formula>0</formula>
    </cfRule>
    <cfRule type="cellIs" dxfId="8046" priority="1091" operator="equal">
      <formula>0</formula>
    </cfRule>
  </conditionalFormatting>
  <conditionalFormatting sqref="Z26:Z41">
    <cfRule type="cellIs" dxfId="8045" priority="1086" operator="greaterThan">
      <formula>0</formula>
    </cfRule>
    <cfRule type="cellIs" dxfId="8044" priority="1087" operator="lessThan">
      <formula>0</formula>
    </cfRule>
    <cfRule type="cellIs" dxfId="8043" priority="1088" operator="equal">
      <formula>0</formula>
    </cfRule>
  </conditionalFormatting>
  <conditionalFormatting sqref="Z26:Z41">
    <cfRule type="cellIs" dxfId="8042" priority="1083" operator="greaterThan">
      <formula>0</formula>
    </cfRule>
    <cfRule type="cellIs" dxfId="8041" priority="1084" operator="lessThan">
      <formula>0</formula>
    </cfRule>
    <cfRule type="cellIs" dxfId="8040" priority="1085" operator="equal">
      <formula>0</formula>
    </cfRule>
  </conditionalFormatting>
  <conditionalFormatting sqref="Z4:Z19">
    <cfRule type="cellIs" dxfId="8039" priority="1080" operator="greaterThan">
      <formula>0</formula>
    </cfRule>
    <cfRule type="cellIs" dxfId="8038" priority="1081" operator="lessThan">
      <formula>0</formula>
    </cfRule>
    <cfRule type="cellIs" dxfId="8037" priority="1082" operator="equal">
      <formula>0</formula>
    </cfRule>
  </conditionalFormatting>
  <conditionalFormatting sqref="Z4:Z19">
    <cfRule type="cellIs" dxfId="8036" priority="1077" operator="greaterThan">
      <formula>0</formula>
    </cfRule>
    <cfRule type="cellIs" dxfId="8035" priority="1078" operator="lessThan">
      <formula>0</formula>
    </cfRule>
    <cfRule type="cellIs" dxfId="8034" priority="1079" operator="equal">
      <formula>0</formula>
    </cfRule>
  </conditionalFormatting>
  <conditionalFormatting sqref="Z4:Z19">
    <cfRule type="cellIs" dxfId="8033" priority="1074" operator="greaterThan">
      <formula>0</formula>
    </cfRule>
    <cfRule type="cellIs" dxfId="8032" priority="1075" operator="lessThan">
      <formula>0</formula>
    </cfRule>
    <cfRule type="cellIs" dxfId="8031" priority="1076" operator="equal">
      <formula>0</formula>
    </cfRule>
  </conditionalFormatting>
  <conditionalFormatting sqref="Z4:Z19">
    <cfRule type="cellIs" dxfId="8030" priority="1071" operator="greaterThan">
      <formula>0</formula>
    </cfRule>
    <cfRule type="cellIs" dxfId="8029" priority="1072" operator="lessThan">
      <formula>0</formula>
    </cfRule>
    <cfRule type="cellIs" dxfId="8028" priority="1073" operator="equal">
      <formula>0</formula>
    </cfRule>
  </conditionalFormatting>
  <conditionalFormatting sqref="Z4:Z19">
    <cfRule type="cellIs" dxfId="8027" priority="1068" operator="greaterThan">
      <formula>0</formula>
    </cfRule>
    <cfRule type="cellIs" dxfId="8026" priority="1069" operator="lessThan">
      <formula>0</formula>
    </cfRule>
    <cfRule type="cellIs" dxfId="8025" priority="1070" operator="equal">
      <formula>0</formula>
    </cfRule>
  </conditionalFormatting>
  <conditionalFormatting sqref="Z4:Z19">
    <cfRule type="cellIs" dxfId="8024" priority="1065" operator="greaterThan">
      <formula>0</formula>
    </cfRule>
    <cfRule type="cellIs" dxfId="8023" priority="1066" operator="lessThan">
      <formula>0</formula>
    </cfRule>
    <cfRule type="cellIs" dxfId="8022" priority="1067" operator="equal">
      <formula>0</formula>
    </cfRule>
  </conditionalFormatting>
  <conditionalFormatting sqref="Z4:Z19">
    <cfRule type="cellIs" dxfId="8021" priority="1062" operator="greaterThan">
      <formula>0</formula>
    </cfRule>
    <cfRule type="cellIs" dxfId="8020" priority="1063" operator="lessThan">
      <formula>0</formula>
    </cfRule>
    <cfRule type="cellIs" dxfId="8019" priority="1064" operator="equal">
      <formula>0</formula>
    </cfRule>
  </conditionalFormatting>
  <conditionalFormatting sqref="Z4:Z19">
    <cfRule type="cellIs" dxfId="8018" priority="1059" operator="greaterThan">
      <formula>0</formula>
    </cfRule>
    <cfRule type="cellIs" dxfId="8017" priority="1060" operator="lessThan">
      <formula>0</formula>
    </cfRule>
    <cfRule type="cellIs" dxfId="8016" priority="1061" operator="equal">
      <formula>0</formula>
    </cfRule>
  </conditionalFormatting>
  <conditionalFormatting sqref="Z4:Z19">
    <cfRule type="cellIs" dxfId="8015" priority="1056" operator="greaterThan">
      <formula>0</formula>
    </cfRule>
    <cfRule type="cellIs" dxfId="8014" priority="1057" operator="lessThan">
      <formula>0</formula>
    </cfRule>
    <cfRule type="cellIs" dxfId="8013" priority="1058" operator="equal">
      <formula>0</formula>
    </cfRule>
  </conditionalFormatting>
  <conditionalFormatting sqref="Z4:Z19">
    <cfRule type="cellIs" dxfId="8012" priority="1053" operator="greaterThan">
      <formula>0</formula>
    </cfRule>
    <cfRule type="cellIs" dxfId="8011" priority="1054" operator="lessThan">
      <formula>0</formula>
    </cfRule>
    <cfRule type="cellIs" dxfId="8010" priority="1055" operator="equal">
      <formula>0</formula>
    </cfRule>
  </conditionalFormatting>
  <conditionalFormatting sqref="Z4:Z19">
    <cfRule type="cellIs" dxfId="8009" priority="1050" operator="greaterThan">
      <formula>0</formula>
    </cfRule>
    <cfRule type="cellIs" dxfId="8008" priority="1051" operator="lessThan">
      <formula>0</formula>
    </cfRule>
    <cfRule type="cellIs" dxfId="8007" priority="1052" operator="equal">
      <formula>0</formula>
    </cfRule>
  </conditionalFormatting>
  <conditionalFormatting sqref="Z4:Z19">
    <cfRule type="cellIs" dxfId="8006" priority="1047" operator="greaterThan">
      <formula>0</formula>
    </cfRule>
    <cfRule type="cellIs" dxfId="8005" priority="1048" operator="lessThan">
      <formula>0</formula>
    </cfRule>
    <cfRule type="cellIs" dxfId="8004" priority="1049" operator="equal">
      <formula>0</formula>
    </cfRule>
  </conditionalFormatting>
  <conditionalFormatting sqref="Z4:Z19">
    <cfRule type="cellIs" dxfId="8003" priority="1044" operator="greaterThan">
      <formula>0</formula>
    </cfRule>
    <cfRule type="cellIs" dxfId="8002" priority="1045" operator="lessThan">
      <formula>0</formula>
    </cfRule>
    <cfRule type="cellIs" dxfId="8001" priority="1046" operator="equal">
      <formula>0</formula>
    </cfRule>
  </conditionalFormatting>
  <conditionalFormatting sqref="Z4:Z19">
    <cfRule type="cellIs" dxfId="8000" priority="1041" operator="greaterThan">
      <formula>0</formula>
    </cfRule>
    <cfRule type="cellIs" dxfId="7999" priority="1042" operator="lessThan">
      <formula>0</formula>
    </cfRule>
    <cfRule type="cellIs" dxfId="7998" priority="1043" operator="equal">
      <formula>0</formula>
    </cfRule>
  </conditionalFormatting>
  <conditionalFormatting sqref="Z4:Z19">
    <cfRule type="cellIs" dxfId="7997" priority="1038" operator="greaterThan">
      <formula>0</formula>
    </cfRule>
    <cfRule type="cellIs" dxfId="7996" priority="1039" operator="lessThan">
      <formula>0</formula>
    </cfRule>
    <cfRule type="cellIs" dxfId="7995" priority="1040" operator="equal">
      <formula>0</formula>
    </cfRule>
  </conditionalFormatting>
  <conditionalFormatting sqref="Z4:Z19">
    <cfRule type="cellIs" dxfId="7994" priority="1035" operator="greaterThan">
      <formula>0</formula>
    </cfRule>
    <cfRule type="cellIs" dxfId="7993" priority="1036" operator="lessThan">
      <formula>0</formula>
    </cfRule>
    <cfRule type="cellIs" dxfId="7992" priority="1037" operator="equal">
      <formula>0</formula>
    </cfRule>
  </conditionalFormatting>
  <conditionalFormatting sqref="Z26:Z41">
    <cfRule type="cellIs" dxfId="7991" priority="1032" operator="greaterThan">
      <formula>0</formula>
    </cfRule>
    <cfRule type="cellIs" dxfId="7990" priority="1033" operator="lessThan">
      <formula>0</formula>
    </cfRule>
    <cfRule type="cellIs" dxfId="7989" priority="1034" operator="equal">
      <formula>0</formula>
    </cfRule>
  </conditionalFormatting>
  <conditionalFormatting sqref="Z26:Z41">
    <cfRule type="cellIs" dxfId="7988" priority="1029" operator="greaterThan">
      <formula>0</formula>
    </cfRule>
    <cfRule type="cellIs" dxfId="7987" priority="1030" operator="lessThan">
      <formula>0</formula>
    </cfRule>
    <cfRule type="cellIs" dxfId="7986" priority="1031" operator="equal">
      <formula>0</formula>
    </cfRule>
  </conditionalFormatting>
  <conditionalFormatting sqref="Z26:Z41">
    <cfRule type="cellIs" dxfId="7985" priority="1026" operator="greaterThan">
      <formula>0</formula>
    </cfRule>
    <cfRule type="cellIs" dxfId="7984" priority="1027" operator="lessThan">
      <formula>0</formula>
    </cfRule>
    <cfRule type="cellIs" dxfId="7983" priority="1028" operator="equal">
      <formula>0</formula>
    </cfRule>
  </conditionalFormatting>
  <conditionalFormatting sqref="Z26:Z41">
    <cfRule type="cellIs" dxfId="7982" priority="1023" operator="greaterThan">
      <formula>0</formula>
    </cfRule>
    <cfRule type="cellIs" dxfId="7981" priority="1024" operator="lessThan">
      <formula>0</formula>
    </cfRule>
    <cfRule type="cellIs" dxfId="7980" priority="1025" operator="equal">
      <formula>0</formula>
    </cfRule>
  </conditionalFormatting>
  <conditionalFormatting sqref="Z26:Z41">
    <cfRule type="cellIs" dxfId="7979" priority="1020" operator="greaterThan">
      <formula>0</formula>
    </cfRule>
    <cfRule type="cellIs" dxfId="7978" priority="1021" operator="lessThan">
      <formula>0</formula>
    </cfRule>
    <cfRule type="cellIs" dxfId="7977" priority="1022" operator="equal">
      <formula>0</formula>
    </cfRule>
  </conditionalFormatting>
  <conditionalFormatting sqref="Z26:Z41">
    <cfRule type="cellIs" dxfId="7976" priority="1017" operator="greaterThan">
      <formula>0</formula>
    </cfRule>
    <cfRule type="cellIs" dxfId="7975" priority="1018" operator="lessThan">
      <formula>0</formula>
    </cfRule>
    <cfRule type="cellIs" dxfId="7974" priority="1019" operator="equal">
      <formula>0</formula>
    </cfRule>
  </conditionalFormatting>
  <conditionalFormatting sqref="Z26:Z41">
    <cfRule type="cellIs" dxfId="7973" priority="1014" operator="greaterThan">
      <formula>0</formula>
    </cfRule>
    <cfRule type="cellIs" dxfId="7972" priority="1015" operator="lessThan">
      <formula>0</formula>
    </cfRule>
    <cfRule type="cellIs" dxfId="7971" priority="1016" operator="equal">
      <formula>0</formula>
    </cfRule>
  </conditionalFormatting>
  <conditionalFormatting sqref="Z26:Z41">
    <cfRule type="cellIs" dxfId="7970" priority="1011" operator="greaterThan">
      <formula>0</formula>
    </cfRule>
    <cfRule type="cellIs" dxfId="7969" priority="1012" operator="lessThan">
      <formula>0</formula>
    </cfRule>
    <cfRule type="cellIs" dxfId="7968" priority="1013" operator="equal">
      <formula>0</formula>
    </cfRule>
  </conditionalFormatting>
  <conditionalFormatting sqref="Z26:Z41">
    <cfRule type="cellIs" dxfId="7967" priority="1008" operator="greaterThan">
      <formula>0</formula>
    </cfRule>
    <cfRule type="cellIs" dxfId="7966" priority="1009" operator="lessThan">
      <formula>0</formula>
    </cfRule>
    <cfRule type="cellIs" dxfId="7965" priority="1010" operator="equal">
      <formula>0</formula>
    </cfRule>
  </conditionalFormatting>
  <conditionalFormatting sqref="Z26:Z41">
    <cfRule type="cellIs" dxfId="7964" priority="1005" operator="greaterThan">
      <formula>0</formula>
    </cfRule>
    <cfRule type="cellIs" dxfId="7963" priority="1006" operator="lessThan">
      <formula>0</formula>
    </cfRule>
    <cfRule type="cellIs" dxfId="7962" priority="1007" operator="equal">
      <formula>0</formula>
    </cfRule>
  </conditionalFormatting>
  <conditionalFormatting sqref="Z26:Z41">
    <cfRule type="cellIs" dxfId="7961" priority="1002" operator="greaterThan">
      <formula>0</formula>
    </cfRule>
    <cfRule type="cellIs" dxfId="7960" priority="1003" operator="lessThan">
      <formula>0</formula>
    </cfRule>
    <cfRule type="cellIs" dxfId="7959" priority="1004" operator="equal">
      <formula>0</formula>
    </cfRule>
  </conditionalFormatting>
  <conditionalFormatting sqref="Z26:Z41">
    <cfRule type="cellIs" dxfId="7958" priority="999" operator="greaterThan">
      <formula>0</formula>
    </cfRule>
    <cfRule type="cellIs" dxfId="7957" priority="1000" operator="lessThan">
      <formula>0</formula>
    </cfRule>
    <cfRule type="cellIs" dxfId="7956" priority="1001" operator="equal">
      <formula>0</formula>
    </cfRule>
  </conditionalFormatting>
  <conditionalFormatting sqref="Z26:Z41">
    <cfRule type="cellIs" dxfId="7955" priority="996" operator="greaterThan">
      <formula>0</formula>
    </cfRule>
    <cfRule type="cellIs" dxfId="7954" priority="997" operator="lessThan">
      <formula>0</formula>
    </cfRule>
    <cfRule type="cellIs" dxfId="7953" priority="998" operator="equal">
      <formula>0</formula>
    </cfRule>
  </conditionalFormatting>
  <conditionalFormatting sqref="Z26:Z41">
    <cfRule type="cellIs" dxfId="7952" priority="993" operator="greaterThan">
      <formula>0</formula>
    </cfRule>
    <cfRule type="cellIs" dxfId="7951" priority="994" operator="lessThan">
      <formula>0</formula>
    </cfRule>
    <cfRule type="cellIs" dxfId="7950" priority="995" operator="equal">
      <formula>0</formula>
    </cfRule>
  </conditionalFormatting>
  <conditionalFormatting sqref="Z26:Z41">
    <cfRule type="cellIs" dxfId="7949" priority="990" operator="greaterThan">
      <formula>0</formula>
    </cfRule>
    <cfRule type="cellIs" dxfId="7948" priority="991" operator="lessThan">
      <formula>0</formula>
    </cfRule>
    <cfRule type="cellIs" dxfId="7947" priority="992" operator="equal">
      <formula>0</formula>
    </cfRule>
  </conditionalFormatting>
  <conditionalFormatting sqref="Z26:Z41">
    <cfRule type="cellIs" dxfId="7946" priority="987" operator="greaterThan">
      <formula>0</formula>
    </cfRule>
    <cfRule type="cellIs" dxfId="7945" priority="988" operator="lessThan">
      <formula>0</formula>
    </cfRule>
    <cfRule type="cellIs" dxfId="7944" priority="989" operator="equal">
      <formula>0</formula>
    </cfRule>
  </conditionalFormatting>
  <conditionalFormatting sqref="Z26:Z41">
    <cfRule type="cellIs" dxfId="7943" priority="984" operator="greaterThan">
      <formula>0</formula>
    </cfRule>
    <cfRule type="cellIs" dxfId="7942" priority="985" operator="lessThan">
      <formula>0</formula>
    </cfRule>
    <cfRule type="cellIs" dxfId="7941" priority="986" operator="equal">
      <formula>0</formula>
    </cfRule>
  </conditionalFormatting>
  <conditionalFormatting sqref="Z26:Z41">
    <cfRule type="cellIs" dxfId="7940" priority="981" operator="greaterThan">
      <formula>0</formula>
    </cfRule>
    <cfRule type="cellIs" dxfId="7939" priority="982" operator="lessThan">
      <formula>0</formula>
    </cfRule>
    <cfRule type="cellIs" dxfId="7938" priority="983" operator="equal">
      <formula>0</formula>
    </cfRule>
  </conditionalFormatting>
  <conditionalFormatting sqref="Z26:Z41">
    <cfRule type="cellIs" dxfId="7937" priority="978" operator="greaterThan">
      <formula>0</formula>
    </cfRule>
    <cfRule type="cellIs" dxfId="7936" priority="979" operator="lessThan">
      <formula>0</formula>
    </cfRule>
    <cfRule type="cellIs" dxfId="7935" priority="980" operator="equal">
      <formula>0</formula>
    </cfRule>
  </conditionalFormatting>
  <conditionalFormatting sqref="Z26:Z41">
    <cfRule type="cellIs" dxfId="7934" priority="975" operator="greaterThan">
      <formula>0</formula>
    </cfRule>
    <cfRule type="cellIs" dxfId="7933" priority="976" operator="lessThan">
      <formula>0</formula>
    </cfRule>
    <cfRule type="cellIs" dxfId="7932" priority="977" operator="equal">
      <formula>0</formula>
    </cfRule>
  </conditionalFormatting>
  <conditionalFormatting sqref="Z26:Z41">
    <cfRule type="cellIs" dxfId="7931" priority="972" operator="greaterThan">
      <formula>0</formula>
    </cfRule>
    <cfRule type="cellIs" dxfId="7930" priority="973" operator="lessThan">
      <formula>0</formula>
    </cfRule>
    <cfRule type="cellIs" dxfId="7929" priority="974" operator="equal">
      <formula>0</formula>
    </cfRule>
  </conditionalFormatting>
  <conditionalFormatting sqref="Z26:Z41">
    <cfRule type="cellIs" dxfId="7928" priority="969" operator="greaterThan">
      <formula>0</formula>
    </cfRule>
    <cfRule type="cellIs" dxfId="7927" priority="970" operator="lessThan">
      <formula>0</formula>
    </cfRule>
    <cfRule type="cellIs" dxfId="7926" priority="971" operator="equal">
      <formula>0</formula>
    </cfRule>
  </conditionalFormatting>
  <conditionalFormatting sqref="Z26:Z41">
    <cfRule type="cellIs" dxfId="7925" priority="966" operator="greaterThan">
      <formula>0</formula>
    </cfRule>
    <cfRule type="cellIs" dxfId="7924" priority="967" operator="lessThan">
      <formula>0</formula>
    </cfRule>
    <cfRule type="cellIs" dxfId="7923" priority="968" operator="equal">
      <formula>0</formula>
    </cfRule>
  </conditionalFormatting>
  <conditionalFormatting sqref="Z26:Z41">
    <cfRule type="cellIs" dxfId="7922" priority="963" operator="greaterThan">
      <formula>0</formula>
    </cfRule>
    <cfRule type="cellIs" dxfId="7921" priority="964" operator="lessThan">
      <formula>0</formula>
    </cfRule>
    <cfRule type="cellIs" dxfId="7920" priority="965" operator="equal">
      <formula>0</formula>
    </cfRule>
  </conditionalFormatting>
  <conditionalFormatting sqref="Z26:Z41">
    <cfRule type="cellIs" dxfId="7919" priority="960" operator="greaterThan">
      <formula>0</formula>
    </cfRule>
    <cfRule type="cellIs" dxfId="7918" priority="961" operator="lessThan">
      <formula>0</formula>
    </cfRule>
    <cfRule type="cellIs" dxfId="7917" priority="962" operator="equal">
      <formula>0</formula>
    </cfRule>
  </conditionalFormatting>
  <conditionalFormatting sqref="Z26:Z41">
    <cfRule type="cellIs" dxfId="7916" priority="957" operator="greaterThan">
      <formula>0</formula>
    </cfRule>
    <cfRule type="cellIs" dxfId="7915" priority="958" operator="lessThan">
      <formula>0</formula>
    </cfRule>
    <cfRule type="cellIs" dxfId="7914" priority="959" operator="equal">
      <formula>0</formula>
    </cfRule>
  </conditionalFormatting>
  <conditionalFormatting sqref="Z26:Z41">
    <cfRule type="cellIs" dxfId="7913" priority="954" operator="greaterThan">
      <formula>0</formula>
    </cfRule>
    <cfRule type="cellIs" dxfId="7912" priority="955" operator="lessThan">
      <formula>0</formula>
    </cfRule>
    <cfRule type="cellIs" dxfId="7911" priority="956" operator="equal">
      <formula>0</formula>
    </cfRule>
  </conditionalFormatting>
  <conditionalFormatting sqref="Z26:Z41">
    <cfRule type="cellIs" dxfId="7910" priority="951" operator="greaterThan">
      <formula>0</formula>
    </cfRule>
    <cfRule type="cellIs" dxfId="7909" priority="952" operator="lessThan">
      <formula>0</formula>
    </cfRule>
    <cfRule type="cellIs" dxfId="7908" priority="953" operator="equal">
      <formula>0</formula>
    </cfRule>
  </conditionalFormatting>
  <conditionalFormatting sqref="Z26:Z41">
    <cfRule type="cellIs" dxfId="7907" priority="948" operator="greaterThan">
      <formula>0</formula>
    </cfRule>
    <cfRule type="cellIs" dxfId="7906" priority="949" operator="lessThan">
      <formula>0</formula>
    </cfRule>
    <cfRule type="cellIs" dxfId="7905" priority="950" operator="equal">
      <formula>0</formula>
    </cfRule>
  </conditionalFormatting>
  <conditionalFormatting sqref="Z26:Z41">
    <cfRule type="cellIs" dxfId="7904" priority="945" operator="greaterThan">
      <formula>0</formula>
    </cfRule>
    <cfRule type="cellIs" dxfId="7903" priority="946" operator="lessThan">
      <formula>0</formula>
    </cfRule>
    <cfRule type="cellIs" dxfId="7902" priority="947" operator="equal">
      <formula>0</formula>
    </cfRule>
  </conditionalFormatting>
  <conditionalFormatting sqref="Z26:Z41">
    <cfRule type="cellIs" dxfId="7901" priority="942" operator="greaterThan">
      <formula>0</formula>
    </cfRule>
    <cfRule type="cellIs" dxfId="7900" priority="943" operator="lessThan">
      <formula>0</formula>
    </cfRule>
    <cfRule type="cellIs" dxfId="7899" priority="944" operator="equal">
      <formula>0</formula>
    </cfRule>
  </conditionalFormatting>
  <conditionalFormatting sqref="Z26:Z41">
    <cfRule type="cellIs" dxfId="7898" priority="939" operator="greaterThan">
      <formula>0</formula>
    </cfRule>
    <cfRule type="cellIs" dxfId="7897" priority="940" operator="lessThan">
      <formula>0</formula>
    </cfRule>
    <cfRule type="cellIs" dxfId="7896" priority="941" operator="equal">
      <formula>0</formula>
    </cfRule>
  </conditionalFormatting>
  <conditionalFormatting sqref="Z26:Z41">
    <cfRule type="cellIs" dxfId="7895" priority="936" operator="greaterThan">
      <formula>0</formula>
    </cfRule>
    <cfRule type="cellIs" dxfId="7894" priority="937" operator="lessThan">
      <formula>0</formula>
    </cfRule>
    <cfRule type="cellIs" dxfId="7893" priority="938" operator="equal">
      <formula>0</formula>
    </cfRule>
  </conditionalFormatting>
  <conditionalFormatting sqref="Z26:Z41">
    <cfRule type="cellIs" dxfId="7892" priority="933" operator="greaterThan">
      <formula>0</formula>
    </cfRule>
    <cfRule type="cellIs" dxfId="7891" priority="934" operator="lessThan">
      <formula>0</formula>
    </cfRule>
    <cfRule type="cellIs" dxfId="7890" priority="935" operator="equal">
      <formula>0</formula>
    </cfRule>
  </conditionalFormatting>
  <conditionalFormatting sqref="Z26:Z41">
    <cfRule type="cellIs" dxfId="7889" priority="930" operator="greaterThan">
      <formula>0</formula>
    </cfRule>
    <cfRule type="cellIs" dxfId="7888" priority="931" operator="lessThan">
      <formula>0</formula>
    </cfRule>
    <cfRule type="cellIs" dxfId="7887" priority="932" operator="equal">
      <formula>0</formula>
    </cfRule>
  </conditionalFormatting>
  <conditionalFormatting sqref="Z26:Z41">
    <cfRule type="cellIs" dxfId="7886" priority="927" operator="greaterThan">
      <formula>0</formula>
    </cfRule>
    <cfRule type="cellIs" dxfId="7885" priority="928" operator="lessThan">
      <formula>0</formula>
    </cfRule>
    <cfRule type="cellIs" dxfId="7884" priority="929" operator="equal">
      <formula>0</formula>
    </cfRule>
  </conditionalFormatting>
  <conditionalFormatting sqref="Z26:Z41">
    <cfRule type="cellIs" dxfId="7883" priority="924" operator="greaterThan">
      <formula>0</formula>
    </cfRule>
    <cfRule type="cellIs" dxfId="7882" priority="925" operator="lessThan">
      <formula>0</formula>
    </cfRule>
    <cfRule type="cellIs" dxfId="7881" priority="926" operator="equal">
      <formula>0</formula>
    </cfRule>
  </conditionalFormatting>
  <conditionalFormatting sqref="Z26:Z41">
    <cfRule type="cellIs" dxfId="7880" priority="921" operator="greaterThan">
      <formula>0</formula>
    </cfRule>
    <cfRule type="cellIs" dxfId="7879" priority="922" operator="lessThan">
      <formula>0</formula>
    </cfRule>
    <cfRule type="cellIs" dxfId="7878" priority="923" operator="equal">
      <formula>0</formula>
    </cfRule>
  </conditionalFormatting>
  <conditionalFormatting sqref="Z26:Z41">
    <cfRule type="cellIs" dxfId="7877" priority="918" operator="greaterThan">
      <formula>0</formula>
    </cfRule>
    <cfRule type="cellIs" dxfId="7876" priority="919" operator="lessThan">
      <formula>0</formula>
    </cfRule>
    <cfRule type="cellIs" dxfId="7875" priority="920" operator="equal">
      <formula>0</formula>
    </cfRule>
  </conditionalFormatting>
  <conditionalFormatting sqref="Z26:Z41">
    <cfRule type="cellIs" dxfId="7874" priority="915" operator="greaterThan">
      <formula>0</formula>
    </cfRule>
    <cfRule type="cellIs" dxfId="7873" priority="916" operator="lessThan">
      <formula>0</formula>
    </cfRule>
    <cfRule type="cellIs" dxfId="7872" priority="917" operator="equal">
      <formula>0</formula>
    </cfRule>
  </conditionalFormatting>
  <conditionalFormatting sqref="Z4:Z19">
    <cfRule type="cellIs" dxfId="7871" priority="912" operator="greaterThan">
      <formula>0</formula>
    </cfRule>
    <cfRule type="cellIs" dxfId="7870" priority="913" operator="lessThan">
      <formula>0</formula>
    </cfRule>
    <cfRule type="cellIs" dxfId="7869" priority="914" operator="equal">
      <formula>0</formula>
    </cfRule>
  </conditionalFormatting>
  <conditionalFormatting sqref="Z4:Z19">
    <cfRule type="cellIs" dxfId="7868" priority="909" operator="greaterThan">
      <formula>0</formula>
    </cfRule>
    <cfRule type="cellIs" dxfId="7867" priority="910" operator="lessThan">
      <formula>0</formula>
    </cfRule>
    <cfRule type="cellIs" dxfId="7866" priority="911" operator="equal">
      <formula>0</formula>
    </cfRule>
  </conditionalFormatting>
  <conditionalFormatting sqref="Z4:Z19">
    <cfRule type="cellIs" dxfId="7865" priority="906" operator="greaterThan">
      <formula>0</formula>
    </cfRule>
    <cfRule type="cellIs" dxfId="7864" priority="907" operator="lessThan">
      <formula>0</formula>
    </cfRule>
    <cfRule type="cellIs" dxfId="7863" priority="908" operator="equal">
      <formula>0</formula>
    </cfRule>
  </conditionalFormatting>
  <conditionalFormatting sqref="Z4:Z19">
    <cfRule type="cellIs" dxfId="7862" priority="903" operator="greaterThan">
      <formula>0</formula>
    </cfRule>
    <cfRule type="cellIs" dxfId="7861" priority="904" operator="lessThan">
      <formula>0</formula>
    </cfRule>
    <cfRule type="cellIs" dxfId="7860" priority="905" operator="equal">
      <formula>0</formula>
    </cfRule>
  </conditionalFormatting>
  <conditionalFormatting sqref="Z4:Z19">
    <cfRule type="cellIs" dxfId="7859" priority="900" operator="greaterThan">
      <formula>0</formula>
    </cfRule>
    <cfRule type="cellIs" dxfId="7858" priority="901" operator="lessThan">
      <formula>0</formula>
    </cfRule>
    <cfRule type="cellIs" dxfId="7857" priority="902" operator="equal">
      <formula>0</formula>
    </cfRule>
  </conditionalFormatting>
  <conditionalFormatting sqref="Z4:Z19">
    <cfRule type="cellIs" dxfId="7856" priority="897" operator="greaterThan">
      <formula>0</formula>
    </cfRule>
    <cfRule type="cellIs" dxfId="7855" priority="898" operator="lessThan">
      <formula>0</formula>
    </cfRule>
    <cfRule type="cellIs" dxfId="7854" priority="899" operator="equal">
      <formula>0</formula>
    </cfRule>
  </conditionalFormatting>
  <conditionalFormatting sqref="Z4:Z19">
    <cfRule type="cellIs" dxfId="7853" priority="894" operator="greaterThan">
      <formula>0</formula>
    </cfRule>
    <cfRule type="cellIs" dxfId="7852" priority="895" operator="lessThan">
      <formula>0</formula>
    </cfRule>
    <cfRule type="cellIs" dxfId="7851" priority="896" operator="equal">
      <formula>0</formula>
    </cfRule>
  </conditionalFormatting>
  <conditionalFormatting sqref="Z4:Z19">
    <cfRule type="cellIs" dxfId="7850" priority="891" operator="greaterThan">
      <formula>0</formula>
    </cfRule>
    <cfRule type="cellIs" dxfId="7849" priority="892" operator="lessThan">
      <formula>0</formula>
    </cfRule>
    <cfRule type="cellIs" dxfId="7848" priority="893" operator="equal">
      <formula>0</formula>
    </cfRule>
  </conditionalFormatting>
  <conditionalFormatting sqref="Z4:Z19">
    <cfRule type="cellIs" dxfId="7847" priority="888" operator="greaterThan">
      <formula>0</formula>
    </cfRule>
    <cfRule type="cellIs" dxfId="7846" priority="889" operator="lessThan">
      <formula>0</formula>
    </cfRule>
    <cfRule type="cellIs" dxfId="7845" priority="890" operator="equal">
      <formula>0</formula>
    </cfRule>
  </conditionalFormatting>
  <conditionalFormatting sqref="Z4:Z19">
    <cfRule type="cellIs" dxfId="7844" priority="885" operator="greaterThan">
      <formula>0</formula>
    </cfRule>
    <cfRule type="cellIs" dxfId="7843" priority="886" operator="lessThan">
      <formula>0</formula>
    </cfRule>
    <cfRule type="cellIs" dxfId="7842" priority="887" operator="equal">
      <formula>0</formula>
    </cfRule>
  </conditionalFormatting>
  <conditionalFormatting sqref="Z4:Z19">
    <cfRule type="cellIs" dxfId="7841" priority="882" operator="greaterThan">
      <formula>0</formula>
    </cfRule>
    <cfRule type="cellIs" dxfId="7840" priority="883" operator="lessThan">
      <formula>0</formula>
    </cfRule>
    <cfRule type="cellIs" dxfId="7839" priority="884" operator="equal">
      <formula>0</formula>
    </cfRule>
  </conditionalFormatting>
  <conditionalFormatting sqref="Z4:Z19">
    <cfRule type="cellIs" dxfId="7838" priority="879" operator="greaterThan">
      <formula>0</formula>
    </cfRule>
    <cfRule type="cellIs" dxfId="7837" priority="880" operator="lessThan">
      <formula>0</formula>
    </cfRule>
    <cfRule type="cellIs" dxfId="7836" priority="881" operator="equal">
      <formula>0</formula>
    </cfRule>
  </conditionalFormatting>
  <conditionalFormatting sqref="Z4:Z19">
    <cfRule type="cellIs" dxfId="7835" priority="876" operator="greaterThan">
      <formula>0</formula>
    </cfRule>
    <cfRule type="cellIs" dxfId="7834" priority="877" operator="lessThan">
      <formula>0</formula>
    </cfRule>
    <cfRule type="cellIs" dxfId="7833" priority="878" operator="equal">
      <formula>0</formula>
    </cfRule>
  </conditionalFormatting>
  <conditionalFormatting sqref="Z4:Z19">
    <cfRule type="cellIs" dxfId="7832" priority="873" operator="greaterThan">
      <formula>0</formula>
    </cfRule>
    <cfRule type="cellIs" dxfId="7831" priority="874" operator="lessThan">
      <formula>0</formula>
    </cfRule>
    <cfRule type="cellIs" dxfId="7830" priority="875" operator="equal">
      <formula>0</formula>
    </cfRule>
  </conditionalFormatting>
  <conditionalFormatting sqref="Z4:Z19">
    <cfRule type="cellIs" dxfId="7829" priority="870" operator="greaterThan">
      <formula>0</formula>
    </cfRule>
    <cfRule type="cellIs" dxfId="7828" priority="871" operator="lessThan">
      <formula>0</formula>
    </cfRule>
    <cfRule type="cellIs" dxfId="7827" priority="872" operator="equal">
      <formula>0</formula>
    </cfRule>
  </conditionalFormatting>
  <conditionalFormatting sqref="Z4:Z19">
    <cfRule type="cellIs" dxfId="7826" priority="867" operator="greaterThan">
      <formula>0</formula>
    </cfRule>
    <cfRule type="cellIs" dxfId="7825" priority="868" operator="lessThan">
      <formula>0</formula>
    </cfRule>
    <cfRule type="cellIs" dxfId="7824" priority="869" operator="equal">
      <formula>0</formula>
    </cfRule>
  </conditionalFormatting>
  <conditionalFormatting sqref="Z26:Z41">
    <cfRule type="cellIs" dxfId="7823" priority="864" operator="greaterThan">
      <formula>0</formula>
    </cfRule>
    <cfRule type="cellIs" dxfId="7822" priority="865" operator="lessThan">
      <formula>0</formula>
    </cfRule>
    <cfRule type="cellIs" dxfId="7821" priority="866" operator="equal">
      <formula>0</formula>
    </cfRule>
  </conditionalFormatting>
  <conditionalFormatting sqref="Z26:Z41">
    <cfRule type="cellIs" dxfId="7820" priority="861" operator="greaterThan">
      <formula>0</formula>
    </cfRule>
    <cfRule type="cellIs" dxfId="7819" priority="862" operator="lessThan">
      <formula>0</formula>
    </cfRule>
    <cfRule type="cellIs" dxfId="7818" priority="863" operator="equal">
      <formula>0</formula>
    </cfRule>
  </conditionalFormatting>
  <conditionalFormatting sqref="Z26:Z41">
    <cfRule type="cellIs" dxfId="7817" priority="858" operator="greaterThan">
      <formula>0</formula>
    </cfRule>
    <cfRule type="cellIs" dxfId="7816" priority="859" operator="lessThan">
      <formula>0</formula>
    </cfRule>
    <cfRule type="cellIs" dxfId="7815" priority="860" operator="equal">
      <formula>0</formula>
    </cfRule>
  </conditionalFormatting>
  <conditionalFormatting sqref="Z26:Z41">
    <cfRule type="cellIs" dxfId="7814" priority="855" operator="greaterThan">
      <formula>0</formula>
    </cfRule>
    <cfRule type="cellIs" dxfId="7813" priority="856" operator="lessThan">
      <formula>0</formula>
    </cfRule>
    <cfRule type="cellIs" dxfId="7812" priority="857" operator="equal">
      <formula>0</formula>
    </cfRule>
  </conditionalFormatting>
  <conditionalFormatting sqref="Z26:Z41">
    <cfRule type="cellIs" dxfId="7811" priority="852" operator="greaterThan">
      <formula>0</formula>
    </cfRule>
    <cfRule type="cellIs" dxfId="7810" priority="853" operator="lessThan">
      <formula>0</formula>
    </cfRule>
    <cfRule type="cellIs" dxfId="7809" priority="854" operator="equal">
      <formula>0</formula>
    </cfRule>
  </conditionalFormatting>
  <conditionalFormatting sqref="Z26:Z41">
    <cfRule type="cellIs" dxfId="7808" priority="849" operator="greaterThan">
      <formula>0</formula>
    </cfRule>
    <cfRule type="cellIs" dxfId="7807" priority="850" operator="lessThan">
      <formula>0</formula>
    </cfRule>
    <cfRule type="cellIs" dxfId="7806" priority="851" operator="equal">
      <formula>0</formula>
    </cfRule>
  </conditionalFormatting>
  <conditionalFormatting sqref="Z26:Z41">
    <cfRule type="cellIs" dxfId="7805" priority="846" operator="greaterThan">
      <formula>0</formula>
    </cfRule>
    <cfRule type="cellIs" dxfId="7804" priority="847" operator="lessThan">
      <formula>0</formula>
    </cfRule>
    <cfRule type="cellIs" dxfId="7803" priority="848" operator="equal">
      <formula>0</formula>
    </cfRule>
  </conditionalFormatting>
  <conditionalFormatting sqref="Z26:Z41">
    <cfRule type="cellIs" dxfId="7802" priority="843" operator="greaterThan">
      <formula>0</formula>
    </cfRule>
    <cfRule type="cellIs" dxfId="7801" priority="844" operator="lessThan">
      <formula>0</formula>
    </cfRule>
    <cfRule type="cellIs" dxfId="7800" priority="845" operator="equal">
      <formula>0</formula>
    </cfRule>
  </conditionalFormatting>
  <conditionalFormatting sqref="Z26:Z41">
    <cfRule type="cellIs" dxfId="7799" priority="840" operator="greaterThan">
      <formula>0</formula>
    </cfRule>
    <cfRule type="cellIs" dxfId="7798" priority="841" operator="lessThan">
      <formula>0</formula>
    </cfRule>
    <cfRule type="cellIs" dxfId="7797" priority="842" operator="equal">
      <formula>0</formula>
    </cfRule>
  </conditionalFormatting>
  <conditionalFormatting sqref="Z26:Z41">
    <cfRule type="cellIs" dxfId="7796" priority="837" operator="greaterThan">
      <formula>0</formula>
    </cfRule>
    <cfRule type="cellIs" dxfId="7795" priority="838" operator="lessThan">
      <formula>0</formula>
    </cfRule>
    <cfRule type="cellIs" dxfId="7794" priority="839" operator="equal">
      <formula>0</formula>
    </cfRule>
  </conditionalFormatting>
  <conditionalFormatting sqref="Z26:Z41">
    <cfRule type="cellIs" dxfId="7793" priority="834" operator="greaterThan">
      <formula>0</formula>
    </cfRule>
    <cfRule type="cellIs" dxfId="7792" priority="835" operator="lessThan">
      <formula>0</formula>
    </cfRule>
    <cfRule type="cellIs" dxfId="7791" priority="836" operator="equal">
      <formula>0</formula>
    </cfRule>
  </conditionalFormatting>
  <conditionalFormatting sqref="Z26:Z41">
    <cfRule type="cellIs" dxfId="7790" priority="831" operator="greaterThan">
      <formula>0</formula>
    </cfRule>
    <cfRule type="cellIs" dxfId="7789" priority="832" operator="lessThan">
      <formula>0</formula>
    </cfRule>
    <cfRule type="cellIs" dxfId="7788" priority="833" operator="equal">
      <formula>0</formula>
    </cfRule>
  </conditionalFormatting>
  <conditionalFormatting sqref="Z26:Z41">
    <cfRule type="cellIs" dxfId="7787" priority="828" operator="greaterThan">
      <formula>0</formula>
    </cfRule>
    <cfRule type="cellIs" dxfId="7786" priority="829" operator="lessThan">
      <formula>0</formula>
    </cfRule>
    <cfRule type="cellIs" dxfId="7785" priority="830" operator="equal">
      <formula>0</formula>
    </cfRule>
  </conditionalFormatting>
  <conditionalFormatting sqref="Z26:Z41">
    <cfRule type="cellIs" dxfId="7784" priority="825" operator="greaterThan">
      <formula>0</formula>
    </cfRule>
    <cfRule type="cellIs" dxfId="7783" priority="826" operator="lessThan">
      <formula>0</formula>
    </cfRule>
    <cfRule type="cellIs" dxfId="7782" priority="827" operator="equal">
      <formula>0</formula>
    </cfRule>
  </conditionalFormatting>
  <conditionalFormatting sqref="Z26:Z41">
    <cfRule type="cellIs" dxfId="7781" priority="822" operator="greaterThan">
      <formula>0</formula>
    </cfRule>
    <cfRule type="cellIs" dxfId="7780" priority="823" operator="lessThan">
      <formula>0</formula>
    </cfRule>
    <cfRule type="cellIs" dxfId="7779" priority="824" operator="equal">
      <formula>0</formula>
    </cfRule>
  </conditionalFormatting>
  <conditionalFormatting sqref="Z26:Z41">
    <cfRule type="cellIs" dxfId="7778" priority="819" operator="greaterThan">
      <formula>0</formula>
    </cfRule>
    <cfRule type="cellIs" dxfId="7777" priority="820" operator="lessThan">
      <formula>0</formula>
    </cfRule>
    <cfRule type="cellIs" dxfId="7776" priority="821" operator="equal">
      <formula>0</formula>
    </cfRule>
  </conditionalFormatting>
  <conditionalFormatting sqref="Z26:Z41">
    <cfRule type="cellIs" dxfId="7775" priority="816" operator="greaterThan">
      <formula>0</formula>
    </cfRule>
    <cfRule type="cellIs" dxfId="7774" priority="817" operator="lessThan">
      <formula>0</formula>
    </cfRule>
    <cfRule type="cellIs" dxfId="7773" priority="818" operator="equal">
      <formula>0</formula>
    </cfRule>
  </conditionalFormatting>
  <conditionalFormatting sqref="Z26:Z41">
    <cfRule type="cellIs" dxfId="7772" priority="813" operator="greaterThan">
      <formula>0</formula>
    </cfRule>
    <cfRule type="cellIs" dxfId="7771" priority="814" operator="lessThan">
      <formula>0</formula>
    </cfRule>
    <cfRule type="cellIs" dxfId="7770" priority="815" operator="equal">
      <formula>0</formula>
    </cfRule>
  </conditionalFormatting>
  <conditionalFormatting sqref="Z26:Z41">
    <cfRule type="cellIs" dxfId="7769" priority="810" operator="greaterThan">
      <formula>0</formula>
    </cfRule>
    <cfRule type="cellIs" dxfId="7768" priority="811" operator="lessThan">
      <formula>0</formula>
    </cfRule>
    <cfRule type="cellIs" dxfId="7767" priority="812" operator="equal">
      <formula>0</formula>
    </cfRule>
  </conditionalFormatting>
  <conditionalFormatting sqref="Z26:Z41">
    <cfRule type="cellIs" dxfId="7766" priority="807" operator="greaterThan">
      <formula>0</formula>
    </cfRule>
    <cfRule type="cellIs" dxfId="7765" priority="808" operator="lessThan">
      <formula>0</formula>
    </cfRule>
    <cfRule type="cellIs" dxfId="7764" priority="809" operator="equal">
      <formula>0</formula>
    </cfRule>
  </conditionalFormatting>
  <conditionalFormatting sqref="Z4:Z19">
    <cfRule type="cellIs" dxfId="7763" priority="804" operator="greaterThan">
      <formula>0</formula>
    </cfRule>
    <cfRule type="cellIs" dxfId="7762" priority="805" operator="lessThan">
      <formula>0</formula>
    </cfRule>
    <cfRule type="cellIs" dxfId="7761" priority="806" operator="equal">
      <formula>0</formula>
    </cfRule>
  </conditionalFormatting>
  <conditionalFormatting sqref="Z4:Z19">
    <cfRule type="cellIs" dxfId="7760" priority="801" operator="greaterThan">
      <formula>0</formula>
    </cfRule>
    <cfRule type="cellIs" dxfId="7759" priority="802" operator="lessThan">
      <formula>0</formula>
    </cfRule>
    <cfRule type="cellIs" dxfId="7758" priority="803" operator="equal">
      <formula>0</formula>
    </cfRule>
  </conditionalFormatting>
  <conditionalFormatting sqref="Z4:Z19">
    <cfRule type="cellIs" dxfId="7757" priority="798" operator="greaterThan">
      <formula>0</formula>
    </cfRule>
    <cfRule type="cellIs" dxfId="7756" priority="799" operator="lessThan">
      <formula>0</formula>
    </cfRule>
    <cfRule type="cellIs" dxfId="7755" priority="800" operator="equal">
      <formula>0</formula>
    </cfRule>
  </conditionalFormatting>
  <conditionalFormatting sqref="Z4:Z19">
    <cfRule type="cellIs" dxfId="7754" priority="795" operator="greaterThan">
      <formula>0</formula>
    </cfRule>
    <cfRule type="cellIs" dxfId="7753" priority="796" operator="lessThan">
      <formula>0</formula>
    </cfRule>
    <cfRule type="cellIs" dxfId="7752" priority="797" operator="equal">
      <formula>0</formula>
    </cfRule>
  </conditionalFormatting>
  <conditionalFormatting sqref="Z4:Z19">
    <cfRule type="cellIs" dxfId="7751" priority="792" operator="greaterThan">
      <formula>0</formula>
    </cfRule>
    <cfRule type="cellIs" dxfId="7750" priority="793" operator="lessThan">
      <formula>0</formula>
    </cfRule>
    <cfRule type="cellIs" dxfId="7749" priority="794" operator="equal">
      <formula>0</formula>
    </cfRule>
  </conditionalFormatting>
  <conditionalFormatting sqref="Z4:Z19">
    <cfRule type="cellIs" dxfId="7748" priority="789" operator="greaterThan">
      <formula>0</formula>
    </cfRule>
    <cfRule type="cellIs" dxfId="7747" priority="790" operator="lessThan">
      <formula>0</formula>
    </cfRule>
    <cfRule type="cellIs" dxfId="7746" priority="791" operator="equal">
      <formula>0</formula>
    </cfRule>
  </conditionalFormatting>
  <conditionalFormatting sqref="Z4:Z19">
    <cfRule type="cellIs" dxfId="7745" priority="786" operator="greaterThan">
      <formula>0</formula>
    </cfRule>
    <cfRule type="cellIs" dxfId="7744" priority="787" operator="lessThan">
      <formula>0</formula>
    </cfRule>
    <cfRule type="cellIs" dxfId="7743" priority="788" operator="equal">
      <formula>0</formula>
    </cfRule>
  </conditionalFormatting>
  <conditionalFormatting sqref="Z4:Z19">
    <cfRule type="cellIs" dxfId="7742" priority="783" operator="greaterThan">
      <formula>0</formula>
    </cfRule>
    <cfRule type="cellIs" dxfId="7741" priority="784" operator="lessThan">
      <formula>0</formula>
    </cfRule>
    <cfRule type="cellIs" dxfId="7740" priority="785" operator="equal">
      <formula>0</formula>
    </cfRule>
  </conditionalFormatting>
  <conditionalFormatting sqref="Z4:Z19">
    <cfRule type="cellIs" dxfId="7739" priority="780" operator="greaterThan">
      <formula>0</formula>
    </cfRule>
    <cfRule type="cellIs" dxfId="7738" priority="781" operator="lessThan">
      <formula>0</formula>
    </cfRule>
    <cfRule type="cellIs" dxfId="7737" priority="782" operator="equal">
      <formula>0</formula>
    </cfRule>
  </conditionalFormatting>
  <conditionalFormatting sqref="Z4:Z19">
    <cfRule type="cellIs" dxfId="7736" priority="777" operator="greaterThan">
      <formula>0</formula>
    </cfRule>
    <cfRule type="cellIs" dxfId="7735" priority="778" operator="lessThan">
      <formula>0</formula>
    </cfRule>
    <cfRule type="cellIs" dxfId="7734" priority="779" operator="equal">
      <formula>0</formula>
    </cfRule>
  </conditionalFormatting>
  <conditionalFormatting sqref="Z4:Z19">
    <cfRule type="cellIs" dxfId="7733" priority="774" operator="greaterThan">
      <formula>0</formula>
    </cfRule>
    <cfRule type="cellIs" dxfId="7732" priority="775" operator="lessThan">
      <formula>0</formula>
    </cfRule>
    <cfRule type="cellIs" dxfId="7731" priority="776" operator="equal">
      <formula>0</formula>
    </cfRule>
  </conditionalFormatting>
  <conditionalFormatting sqref="Z4:Z19">
    <cfRule type="cellIs" dxfId="7730" priority="771" operator="greaterThan">
      <formula>0</formula>
    </cfRule>
    <cfRule type="cellIs" dxfId="7729" priority="772" operator="lessThan">
      <formula>0</formula>
    </cfRule>
    <cfRule type="cellIs" dxfId="7728" priority="773" operator="equal">
      <formula>0</formula>
    </cfRule>
  </conditionalFormatting>
  <conditionalFormatting sqref="Z4:Z19">
    <cfRule type="cellIs" dxfId="7727" priority="768" operator="greaterThan">
      <formula>0</formula>
    </cfRule>
    <cfRule type="cellIs" dxfId="7726" priority="769" operator="lessThan">
      <formula>0</formula>
    </cfRule>
    <cfRule type="cellIs" dxfId="7725" priority="770" operator="equal">
      <formula>0</formula>
    </cfRule>
  </conditionalFormatting>
  <conditionalFormatting sqref="Z4:Z19">
    <cfRule type="cellIs" dxfId="7724" priority="765" operator="greaterThan">
      <formula>0</formula>
    </cfRule>
    <cfRule type="cellIs" dxfId="7723" priority="766" operator="lessThan">
      <formula>0</formula>
    </cfRule>
    <cfRule type="cellIs" dxfId="7722" priority="767" operator="equal">
      <formula>0</formula>
    </cfRule>
  </conditionalFormatting>
  <conditionalFormatting sqref="Z4:Z19">
    <cfRule type="cellIs" dxfId="7721" priority="762" operator="greaterThan">
      <formula>0</formula>
    </cfRule>
    <cfRule type="cellIs" dxfId="7720" priority="763" operator="lessThan">
      <formula>0</formula>
    </cfRule>
    <cfRule type="cellIs" dxfId="7719" priority="764" operator="equal">
      <formula>0</formula>
    </cfRule>
  </conditionalFormatting>
  <conditionalFormatting sqref="Z4:Z19">
    <cfRule type="cellIs" dxfId="7718" priority="759" operator="greaterThan">
      <formula>0</formula>
    </cfRule>
    <cfRule type="cellIs" dxfId="7717" priority="760" operator="lessThan">
      <formula>0</formula>
    </cfRule>
    <cfRule type="cellIs" dxfId="7716" priority="761" operator="equal">
      <formula>0</formula>
    </cfRule>
  </conditionalFormatting>
  <conditionalFormatting sqref="Z26:Z41">
    <cfRule type="cellIs" dxfId="7715" priority="756" operator="greaterThan">
      <formula>0</formula>
    </cfRule>
    <cfRule type="cellIs" dxfId="7714" priority="757" operator="lessThan">
      <formula>0</formula>
    </cfRule>
    <cfRule type="cellIs" dxfId="7713" priority="758" operator="equal">
      <formula>0</formula>
    </cfRule>
  </conditionalFormatting>
  <conditionalFormatting sqref="Z26:Z41">
    <cfRule type="cellIs" dxfId="7712" priority="753" operator="greaterThan">
      <formula>0</formula>
    </cfRule>
    <cfRule type="cellIs" dxfId="7711" priority="754" operator="lessThan">
      <formula>0</formula>
    </cfRule>
    <cfRule type="cellIs" dxfId="7710" priority="755" operator="equal">
      <formula>0</formula>
    </cfRule>
  </conditionalFormatting>
  <conditionalFormatting sqref="Z26:Z41">
    <cfRule type="cellIs" dxfId="7709" priority="750" operator="greaterThan">
      <formula>0</formula>
    </cfRule>
    <cfRule type="cellIs" dxfId="7708" priority="751" operator="lessThan">
      <formula>0</formula>
    </cfRule>
    <cfRule type="cellIs" dxfId="7707" priority="752" operator="equal">
      <formula>0</formula>
    </cfRule>
  </conditionalFormatting>
  <conditionalFormatting sqref="Z26:Z41">
    <cfRule type="cellIs" dxfId="7706" priority="747" operator="greaterThan">
      <formula>0</formula>
    </cfRule>
    <cfRule type="cellIs" dxfId="7705" priority="748" operator="lessThan">
      <formula>0</formula>
    </cfRule>
    <cfRule type="cellIs" dxfId="7704" priority="749" operator="equal">
      <formula>0</formula>
    </cfRule>
  </conditionalFormatting>
  <conditionalFormatting sqref="Z26:Z41">
    <cfRule type="cellIs" dxfId="7703" priority="744" operator="greaterThan">
      <formula>0</formula>
    </cfRule>
    <cfRule type="cellIs" dxfId="7702" priority="745" operator="lessThan">
      <formula>0</formula>
    </cfRule>
    <cfRule type="cellIs" dxfId="7701" priority="746" operator="equal">
      <formula>0</formula>
    </cfRule>
  </conditionalFormatting>
  <conditionalFormatting sqref="Z26:Z41">
    <cfRule type="cellIs" dxfId="7700" priority="741" operator="greaterThan">
      <formula>0</formula>
    </cfRule>
    <cfRule type="cellIs" dxfId="7699" priority="742" operator="lessThan">
      <formula>0</formula>
    </cfRule>
    <cfRule type="cellIs" dxfId="7698" priority="743" operator="equal">
      <formula>0</formula>
    </cfRule>
  </conditionalFormatting>
  <conditionalFormatting sqref="Z26:Z41">
    <cfRule type="cellIs" dxfId="7697" priority="738" operator="greaterThan">
      <formula>0</formula>
    </cfRule>
    <cfRule type="cellIs" dxfId="7696" priority="739" operator="lessThan">
      <formula>0</formula>
    </cfRule>
    <cfRule type="cellIs" dxfId="7695" priority="740" operator="equal">
      <formula>0</formula>
    </cfRule>
  </conditionalFormatting>
  <conditionalFormatting sqref="Z26:Z41">
    <cfRule type="cellIs" dxfId="7694" priority="735" operator="greaterThan">
      <formula>0</formula>
    </cfRule>
    <cfRule type="cellIs" dxfId="7693" priority="736" operator="lessThan">
      <formula>0</formula>
    </cfRule>
    <cfRule type="cellIs" dxfId="7692" priority="737" operator="equal">
      <formula>0</formula>
    </cfRule>
  </conditionalFormatting>
  <conditionalFormatting sqref="Z26:Z41">
    <cfRule type="cellIs" dxfId="7691" priority="732" operator="greaterThan">
      <formula>0</formula>
    </cfRule>
    <cfRule type="cellIs" dxfId="7690" priority="733" operator="lessThan">
      <formula>0</formula>
    </cfRule>
    <cfRule type="cellIs" dxfId="7689" priority="734" operator="equal">
      <formula>0</formula>
    </cfRule>
  </conditionalFormatting>
  <conditionalFormatting sqref="Z26:Z41">
    <cfRule type="cellIs" dxfId="7688" priority="729" operator="greaterThan">
      <formula>0</formula>
    </cfRule>
    <cfRule type="cellIs" dxfId="7687" priority="730" operator="lessThan">
      <formula>0</formula>
    </cfRule>
    <cfRule type="cellIs" dxfId="7686" priority="731" operator="equal">
      <formula>0</formula>
    </cfRule>
  </conditionalFormatting>
  <conditionalFormatting sqref="Z26:Z41">
    <cfRule type="cellIs" dxfId="7685" priority="726" operator="greaterThan">
      <formula>0</formula>
    </cfRule>
    <cfRule type="cellIs" dxfId="7684" priority="727" operator="lessThan">
      <formula>0</formula>
    </cfRule>
    <cfRule type="cellIs" dxfId="7683" priority="728" operator="equal">
      <formula>0</formula>
    </cfRule>
  </conditionalFormatting>
  <conditionalFormatting sqref="Z26:Z41">
    <cfRule type="cellIs" dxfId="7682" priority="723" operator="greaterThan">
      <formula>0</formula>
    </cfRule>
    <cfRule type="cellIs" dxfId="7681" priority="724" operator="lessThan">
      <formula>0</formula>
    </cfRule>
    <cfRule type="cellIs" dxfId="7680" priority="725" operator="equal">
      <formula>0</formula>
    </cfRule>
  </conditionalFormatting>
  <conditionalFormatting sqref="Z26:Z41">
    <cfRule type="cellIs" dxfId="7679" priority="720" operator="greaterThan">
      <formula>0</formula>
    </cfRule>
    <cfRule type="cellIs" dxfId="7678" priority="721" operator="lessThan">
      <formula>0</formula>
    </cfRule>
    <cfRule type="cellIs" dxfId="7677" priority="722" operator="equal">
      <formula>0</formula>
    </cfRule>
  </conditionalFormatting>
  <conditionalFormatting sqref="Z26:Z41">
    <cfRule type="cellIs" dxfId="7676" priority="717" operator="greaterThan">
      <formula>0</formula>
    </cfRule>
    <cfRule type="cellIs" dxfId="7675" priority="718" operator="lessThan">
      <formula>0</formula>
    </cfRule>
    <cfRule type="cellIs" dxfId="7674" priority="719" operator="equal">
      <formula>0</formula>
    </cfRule>
  </conditionalFormatting>
  <conditionalFormatting sqref="Z26:Z41">
    <cfRule type="cellIs" dxfId="7673" priority="714" operator="greaterThan">
      <formula>0</formula>
    </cfRule>
    <cfRule type="cellIs" dxfId="7672" priority="715" operator="lessThan">
      <formula>0</formula>
    </cfRule>
    <cfRule type="cellIs" dxfId="7671" priority="716" operator="equal">
      <formula>0</formula>
    </cfRule>
  </conditionalFormatting>
  <conditionalFormatting sqref="Z26:Z41">
    <cfRule type="cellIs" dxfId="7670" priority="711" operator="greaterThan">
      <formula>0</formula>
    </cfRule>
    <cfRule type="cellIs" dxfId="7669" priority="712" operator="lessThan">
      <formula>0</formula>
    </cfRule>
    <cfRule type="cellIs" dxfId="7668" priority="713" operator="equal">
      <formula>0</formula>
    </cfRule>
  </conditionalFormatting>
  <conditionalFormatting sqref="Z26:Z41">
    <cfRule type="cellIs" dxfId="7667" priority="708" operator="greaterThan">
      <formula>0</formula>
    </cfRule>
    <cfRule type="cellIs" dxfId="7666" priority="709" operator="lessThan">
      <formula>0</formula>
    </cfRule>
    <cfRule type="cellIs" dxfId="7665" priority="710" operator="equal">
      <formula>0</formula>
    </cfRule>
  </conditionalFormatting>
  <conditionalFormatting sqref="Z26:Z41">
    <cfRule type="cellIs" dxfId="7664" priority="705" operator="greaterThan">
      <formula>0</formula>
    </cfRule>
    <cfRule type="cellIs" dxfId="7663" priority="706" operator="lessThan">
      <formula>0</formula>
    </cfRule>
    <cfRule type="cellIs" dxfId="7662" priority="707" operator="equal">
      <formula>0</formula>
    </cfRule>
  </conditionalFormatting>
  <conditionalFormatting sqref="Z26:Z41">
    <cfRule type="cellIs" dxfId="7661" priority="702" operator="greaterThan">
      <formula>0</formula>
    </cfRule>
    <cfRule type="cellIs" dxfId="7660" priority="703" operator="lessThan">
      <formula>0</formula>
    </cfRule>
    <cfRule type="cellIs" dxfId="7659" priority="704" operator="equal">
      <formula>0</formula>
    </cfRule>
  </conditionalFormatting>
  <conditionalFormatting sqref="Z26:Z41">
    <cfRule type="cellIs" dxfId="7658" priority="699" operator="greaterThan">
      <formula>0</formula>
    </cfRule>
    <cfRule type="cellIs" dxfId="7657" priority="700" operator="lessThan">
      <formula>0</formula>
    </cfRule>
    <cfRule type="cellIs" dxfId="7656" priority="701" operator="equal">
      <formula>0</formula>
    </cfRule>
  </conditionalFormatting>
  <conditionalFormatting sqref="M4:M19">
    <cfRule type="cellIs" dxfId="7655" priority="698" operator="equal">
      <formula>"DNP"</formula>
    </cfRule>
  </conditionalFormatting>
  <conditionalFormatting sqref="E4:E19">
    <cfRule type="cellIs" dxfId="7654" priority="697" operator="equal">
      <formula>"DNP"</formula>
    </cfRule>
  </conditionalFormatting>
  <conditionalFormatting sqref="M4:M19">
    <cfRule type="cellIs" dxfId="7653" priority="696" operator="equal">
      <formula>"DNP"</formula>
    </cfRule>
  </conditionalFormatting>
  <conditionalFormatting sqref="Z4:Z19">
    <cfRule type="cellIs" dxfId="7652" priority="693" operator="greaterThan">
      <formula>0</formula>
    </cfRule>
    <cfRule type="cellIs" dxfId="7651" priority="694" operator="lessThan">
      <formula>0</formula>
    </cfRule>
    <cfRule type="cellIs" dxfId="7650" priority="695" operator="equal">
      <formula>0</formula>
    </cfRule>
  </conditionalFormatting>
  <conditionalFormatting sqref="Z4:Z19">
    <cfRule type="cellIs" dxfId="7649" priority="690" operator="greaterThan">
      <formula>0</formula>
    </cfRule>
    <cfRule type="cellIs" dxfId="7648" priority="691" operator="lessThan">
      <formula>0</formula>
    </cfRule>
    <cfRule type="cellIs" dxfId="7647" priority="692" operator="equal">
      <formula>0</formula>
    </cfRule>
  </conditionalFormatting>
  <conditionalFormatting sqref="Z4:Z19">
    <cfRule type="cellIs" dxfId="7646" priority="687" operator="greaterThan">
      <formula>0</formula>
    </cfRule>
    <cfRule type="cellIs" dxfId="7645" priority="688" operator="lessThan">
      <formula>0</formula>
    </cfRule>
    <cfRule type="cellIs" dxfId="7644" priority="689" operator="equal">
      <formula>0</formula>
    </cfRule>
  </conditionalFormatting>
  <conditionalFormatting sqref="Z4:Z19">
    <cfRule type="cellIs" dxfId="7643" priority="684" operator="greaterThan">
      <formula>0</formula>
    </cfRule>
    <cfRule type="cellIs" dxfId="7642" priority="685" operator="lessThan">
      <formula>0</formula>
    </cfRule>
    <cfRule type="cellIs" dxfId="7641" priority="686" operator="equal">
      <formula>0</formula>
    </cfRule>
  </conditionalFormatting>
  <conditionalFormatting sqref="Z4:Z19">
    <cfRule type="cellIs" dxfId="7640" priority="681" operator="greaterThan">
      <formula>0</formula>
    </cfRule>
    <cfRule type="cellIs" dxfId="7639" priority="682" operator="lessThan">
      <formula>0</formula>
    </cfRule>
    <cfRule type="cellIs" dxfId="7638" priority="683" operator="equal">
      <formula>0</formula>
    </cfRule>
  </conditionalFormatting>
  <conditionalFormatting sqref="Z4:Z19">
    <cfRule type="cellIs" dxfId="7637" priority="678" operator="greaterThan">
      <formula>0</formula>
    </cfRule>
    <cfRule type="cellIs" dxfId="7636" priority="679" operator="lessThan">
      <formula>0</formula>
    </cfRule>
    <cfRule type="cellIs" dxfId="7635" priority="680" operator="equal">
      <formula>0</formula>
    </cfRule>
  </conditionalFormatting>
  <conditionalFormatting sqref="Z4:Z19">
    <cfRule type="cellIs" dxfId="7634" priority="675" operator="greaterThan">
      <formula>0</formula>
    </cfRule>
    <cfRule type="cellIs" dxfId="7633" priority="676" operator="lessThan">
      <formula>0</formula>
    </cfRule>
    <cfRule type="cellIs" dxfId="7632" priority="677" operator="equal">
      <formula>0</formula>
    </cfRule>
  </conditionalFormatting>
  <conditionalFormatting sqref="Z4:Z19">
    <cfRule type="cellIs" dxfId="7631" priority="672" operator="greaterThan">
      <formula>0</formula>
    </cfRule>
    <cfRule type="cellIs" dxfId="7630" priority="673" operator="lessThan">
      <formula>0</formula>
    </cfRule>
    <cfRule type="cellIs" dxfId="7629" priority="674" operator="equal">
      <formula>0</formula>
    </cfRule>
  </conditionalFormatting>
  <conditionalFormatting sqref="Z4:Z19">
    <cfRule type="cellIs" dxfId="7628" priority="669" operator="greaterThan">
      <formula>0</formula>
    </cfRule>
    <cfRule type="cellIs" dxfId="7627" priority="670" operator="lessThan">
      <formula>0</formula>
    </cfRule>
    <cfRule type="cellIs" dxfId="7626" priority="671" operator="equal">
      <formula>0</formula>
    </cfRule>
  </conditionalFormatting>
  <conditionalFormatting sqref="Z4:Z19">
    <cfRule type="cellIs" dxfId="7625" priority="666" operator="greaterThan">
      <formula>0</formula>
    </cfRule>
    <cfRule type="cellIs" dxfId="7624" priority="667" operator="lessThan">
      <formula>0</formula>
    </cfRule>
    <cfRule type="cellIs" dxfId="7623" priority="668" operator="equal">
      <formula>0</formula>
    </cfRule>
  </conditionalFormatting>
  <conditionalFormatting sqref="Z4:Z19">
    <cfRule type="cellIs" dxfId="7622" priority="663" operator="greaterThan">
      <formula>0</formula>
    </cfRule>
    <cfRule type="cellIs" dxfId="7621" priority="664" operator="lessThan">
      <formula>0</formula>
    </cfRule>
    <cfRule type="cellIs" dxfId="7620" priority="665" operator="equal">
      <formula>0</formula>
    </cfRule>
  </conditionalFormatting>
  <conditionalFormatting sqref="Z4:Z19">
    <cfRule type="cellIs" dxfId="7619" priority="660" operator="greaterThan">
      <formula>0</formula>
    </cfRule>
    <cfRule type="cellIs" dxfId="7618" priority="661" operator="lessThan">
      <formula>0</formula>
    </cfRule>
    <cfRule type="cellIs" dxfId="7617" priority="662" operator="equal">
      <formula>0</formula>
    </cfRule>
  </conditionalFormatting>
  <conditionalFormatting sqref="Z4:Z19">
    <cfRule type="cellIs" dxfId="7616" priority="657" operator="greaterThan">
      <formula>0</formula>
    </cfRule>
    <cfRule type="cellIs" dxfId="7615" priority="658" operator="lessThan">
      <formula>0</formula>
    </cfRule>
    <cfRule type="cellIs" dxfId="7614" priority="659" operator="equal">
      <formula>0</formula>
    </cfRule>
  </conditionalFormatting>
  <conditionalFormatting sqref="Z4:Z19">
    <cfRule type="cellIs" dxfId="7613" priority="654" operator="greaterThan">
      <formula>0</formula>
    </cfRule>
    <cfRule type="cellIs" dxfId="7612" priority="655" operator="lessThan">
      <formula>0</formula>
    </cfRule>
    <cfRule type="cellIs" dxfId="7611" priority="656" operator="equal">
      <formula>0</formula>
    </cfRule>
  </conditionalFormatting>
  <conditionalFormatting sqref="Z4:Z19">
    <cfRule type="cellIs" dxfId="7610" priority="651" operator="greaterThan">
      <formula>0</formula>
    </cfRule>
    <cfRule type="cellIs" dxfId="7609" priority="652" operator="lessThan">
      <formula>0</formula>
    </cfRule>
    <cfRule type="cellIs" dxfId="7608" priority="653" operator="equal">
      <formula>0</formula>
    </cfRule>
  </conditionalFormatting>
  <conditionalFormatting sqref="Z4:Z19">
    <cfRule type="cellIs" dxfId="7607" priority="648" operator="greaterThan">
      <formula>0</formula>
    </cfRule>
    <cfRule type="cellIs" dxfId="7606" priority="649" operator="lessThan">
      <formula>0</formula>
    </cfRule>
    <cfRule type="cellIs" dxfId="7605" priority="650" operator="equal">
      <formula>0</formula>
    </cfRule>
  </conditionalFormatting>
  <conditionalFormatting sqref="U4:U19">
    <cfRule type="cellIs" dxfId="7604" priority="647" operator="equal">
      <formula>"DNP"</formula>
    </cfRule>
  </conditionalFormatting>
  <conditionalFormatting sqref="AC4:AC19">
    <cfRule type="cellIs" dxfId="7603" priority="646" operator="equal">
      <formula>"DNP"</formula>
    </cfRule>
  </conditionalFormatting>
  <conditionalFormatting sqref="Z4:Z19">
    <cfRule type="cellIs" dxfId="7602" priority="643" operator="greaterThan">
      <formula>0</formula>
    </cfRule>
    <cfRule type="cellIs" dxfId="7601" priority="644" operator="lessThan">
      <formula>0</formula>
    </cfRule>
    <cfRule type="cellIs" dxfId="7600" priority="645" operator="equal">
      <formula>0</formula>
    </cfRule>
  </conditionalFormatting>
  <conditionalFormatting sqref="Z4:Z19">
    <cfRule type="cellIs" dxfId="7599" priority="640" operator="greaterThan">
      <formula>0</formula>
    </cfRule>
    <cfRule type="cellIs" dxfId="7598" priority="641" operator="lessThan">
      <formula>0</formula>
    </cfRule>
    <cfRule type="cellIs" dxfId="7597" priority="642" operator="equal">
      <formula>0</formula>
    </cfRule>
  </conditionalFormatting>
  <conditionalFormatting sqref="Z4:Z19">
    <cfRule type="cellIs" dxfId="7596" priority="637" operator="greaterThan">
      <formula>0</formula>
    </cfRule>
    <cfRule type="cellIs" dxfId="7595" priority="638" operator="lessThan">
      <formula>0</formula>
    </cfRule>
    <cfRule type="cellIs" dxfId="7594" priority="639" operator="equal">
      <formula>0</formula>
    </cfRule>
  </conditionalFormatting>
  <conditionalFormatting sqref="Z4:Z19">
    <cfRule type="cellIs" dxfId="7593" priority="634" operator="greaterThan">
      <formula>0</formula>
    </cfRule>
    <cfRule type="cellIs" dxfId="7592" priority="635" operator="lessThan">
      <formula>0</formula>
    </cfRule>
    <cfRule type="cellIs" dxfId="7591" priority="636" operator="equal">
      <formula>0</formula>
    </cfRule>
  </conditionalFormatting>
  <conditionalFormatting sqref="Z4:Z19">
    <cfRule type="cellIs" dxfId="7590" priority="631" operator="greaterThan">
      <formula>0</formula>
    </cfRule>
    <cfRule type="cellIs" dxfId="7589" priority="632" operator="lessThan">
      <formula>0</formula>
    </cfRule>
    <cfRule type="cellIs" dxfId="7588" priority="633" operator="equal">
      <formula>0</formula>
    </cfRule>
  </conditionalFormatting>
  <conditionalFormatting sqref="Z4:Z19">
    <cfRule type="cellIs" dxfId="7587" priority="628" operator="greaterThan">
      <formula>0</formula>
    </cfRule>
    <cfRule type="cellIs" dxfId="7586" priority="629" operator="lessThan">
      <formula>0</formula>
    </cfRule>
    <cfRule type="cellIs" dxfId="7585" priority="630" operator="equal">
      <formula>0</formula>
    </cfRule>
  </conditionalFormatting>
  <conditionalFormatting sqref="Z4:Z19">
    <cfRule type="cellIs" dxfId="7584" priority="625" operator="greaterThan">
      <formula>0</formula>
    </cfRule>
    <cfRule type="cellIs" dxfId="7583" priority="626" operator="lessThan">
      <formula>0</formula>
    </cfRule>
    <cfRule type="cellIs" dxfId="7582" priority="627" operator="equal">
      <formula>0</formula>
    </cfRule>
  </conditionalFormatting>
  <conditionalFormatting sqref="Z4:Z19">
    <cfRule type="cellIs" dxfId="7581" priority="622" operator="greaterThan">
      <formula>0</formula>
    </cfRule>
    <cfRule type="cellIs" dxfId="7580" priority="623" operator="lessThan">
      <formula>0</formula>
    </cfRule>
    <cfRule type="cellIs" dxfId="7579" priority="624" operator="equal">
      <formula>0</formula>
    </cfRule>
  </conditionalFormatting>
  <conditionalFormatting sqref="Z4:Z19">
    <cfRule type="cellIs" dxfId="7578" priority="619" operator="greaterThan">
      <formula>0</formula>
    </cfRule>
    <cfRule type="cellIs" dxfId="7577" priority="620" operator="lessThan">
      <formula>0</formula>
    </cfRule>
    <cfRule type="cellIs" dxfId="7576" priority="621" operator="equal">
      <formula>0</formula>
    </cfRule>
  </conditionalFormatting>
  <conditionalFormatting sqref="Z4:Z19">
    <cfRule type="cellIs" dxfId="7575" priority="616" operator="greaterThan">
      <formula>0</formula>
    </cfRule>
    <cfRule type="cellIs" dxfId="7574" priority="617" operator="lessThan">
      <formula>0</formula>
    </cfRule>
    <cfRule type="cellIs" dxfId="7573" priority="618" operator="equal">
      <formula>0</formula>
    </cfRule>
  </conditionalFormatting>
  <conditionalFormatting sqref="Z4:Z19">
    <cfRule type="cellIs" dxfId="7572" priority="613" operator="greaterThan">
      <formula>0</formula>
    </cfRule>
    <cfRule type="cellIs" dxfId="7571" priority="614" operator="lessThan">
      <formula>0</formula>
    </cfRule>
    <cfRule type="cellIs" dxfId="7570" priority="615" operator="equal">
      <formula>0</formula>
    </cfRule>
  </conditionalFormatting>
  <conditionalFormatting sqref="Z4:Z19">
    <cfRule type="cellIs" dxfId="7569" priority="610" operator="greaterThan">
      <formula>0</formula>
    </cfRule>
    <cfRule type="cellIs" dxfId="7568" priority="611" operator="lessThan">
      <formula>0</formula>
    </cfRule>
    <cfRule type="cellIs" dxfId="7567" priority="612" operator="equal">
      <formula>0</formula>
    </cfRule>
  </conditionalFormatting>
  <conditionalFormatting sqref="Z4:Z19">
    <cfRule type="cellIs" dxfId="7566" priority="607" operator="greaterThan">
      <formula>0</formula>
    </cfRule>
    <cfRule type="cellIs" dxfId="7565" priority="608" operator="lessThan">
      <formula>0</formula>
    </cfRule>
    <cfRule type="cellIs" dxfId="7564" priority="609" operator="equal">
      <formula>0</formula>
    </cfRule>
  </conditionalFormatting>
  <conditionalFormatting sqref="Z4:Z19">
    <cfRule type="cellIs" dxfId="7563" priority="604" operator="greaterThan">
      <formula>0</formula>
    </cfRule>
    <cfRule type="cellIs" dxfId="7562" priority="605" operator="lessThan">
      <formula>0</formula>
    </cfRule>
    <cfRule type="cellIs" dxfId="7561" priority="606" operator="equal">
      <formula>0</formula>
    </cfRule>
  </conditionalFormatting>
  <conditionalFormatting sqref="Z4:Z19">
    <cfRule type="cellIs" dxfId="7560" priority="601" operator="greaterThan">
      <formula>0</formula>
    </cfRule>
    <cfRule type="cellIs" dxfId="7559" priority="602" operator="lessThan">
      <formula>0</formula>
    </cfRule>
    <cfRule type="cellIs" dxfId="7558" priority="603" operator="equal">
      <formula>0</formula>
    </cfRule>
  </conditionalFormatting>
  <conditionalFormatting sqref="Z4:Z19">
    <cfRule type="cellIs" dxfId="7557" priority="598" operator="greaterThan">
      <formula>0</formula>
    </cfRule>
    <cfRule type="cellIs" dxfId="7556" priority="599" operator="lessThan">
      <formula>0</formula>
    </cfRule>
    <cfRule type="cellIs" dxfId="7555" priority="600" operator="equal">
      <formula>0</formula>
    </cfRule>
  </conditionalFormatting>
  <conditionalFormatting sqref="U4:U19">
    <cfRule type="cellIs" dxfId="7554" priority="597" operator="equal">
      <formula>"DNP"</formula>
    </cfRule>
  </conditionalFormatting>
  <conditionalFormatting sqref="AC4:AC19">
    <cfRule type="cellIs" dxfId="7553" priority="596" operator="equal">
      <formula>"DNP"</formula>
    </cfRule>
  </conditionalFormatting>
  <conditionalFormatting sqref="E26:E41">
    <cfRule type="cellIs" dxfId="7552" priority="595" operator="equal">
      <formula>"DNP"</formula>
    </cfRule>
  </conditionalFormatting>
  <conditionalFormatting sqref="M26:M41">
    <cfRule type="cellIs" dxfId="7551" priority="594" operator="equal">
      <formula>"DNP"</formula>
    </cfRule>
  </conditionalFormatting>
  <conditionalFormatting sqref="Z26:Z41">
    <cfRule type="cellIs" dxfId="7550" priority="591" operator="greaterThan">
      <formula>0</formula>
    </cfRule>
    <cfRule type="cellIs" dxfId="7549" priority="592" operator="lessThan">
      <formula>0</formula>
    </cfRule>
    <cfRule type="cellIs" dxfId="7548" priority="593" operator="equal">
      <formula>0</formula>
    </cfRule>
  </conditionalFormatting>
  <conditionalFormatting sqref="Z26:Z41">
    <cfRule type="cellIs" dxfId="7547" priority="588" operator="greaterThan">
      <formula>0</formula>
    </cfRule>
    <cfRule type="cellIs" dxfId="7546" priority="589" operator="lessThan">
      <formula>0</formula>
    </cfRule>
    <cfRule type="cellIs" dxfId="7545" priority="590" operator="equal">
      <formula>0</formula>
    </cfRule>
  </conditionalFormatting>
  <conditionalFormatting sqref="Z26:Z41">
    <cfRule type="cellIs" dxfId="7544" priority="585" operator="greaterThan">
      <formula>0</formula>
    </cfRule>
    <cfRule type="cellIs" dxfId="7543" priority="586" operator="lessThan">
      <formula>0</formula>
    </cfRule>
    <cfRule type="cellIs" dxfId="7542" priority="587" operator="equal">
      <formula>0</formula>
    </cfRule>
  </conditionalFormatting>
  <conditionalFormatting sqref="Z26:Z41">
    <cfRule type="cellIs" dxfId="7541" priority="582" operator="greaterThan">
      <formula>0</formula>
    </cfRule>
    <cfRule type="cellIs" dxfId="7540" priority="583" operator="lessThan">
      <formula>0</formula>
    </cfRule>
    <cfRule type="cellIs" dxfId="7539" priority="584" operator="equal">
      <formula>0</formula>
    </cfRule>
  </conditionalFormatting>
  <conditionalFormatting sqref="Z26:Z41">
    <cfRule type="cellIs" dxfId="7538" priority="579" operator="greaterThan">
      <formula>0</formula>
    </cfRule>
    <cfRule type="cellIs" dxfId="7537" priority="580" operator="lessThan">
      <formula>0</formula>
    </cfRule>
    <cfRule type="cellIs" dxfId="7536" priority="581" operator="equal">
      <formula>0</formula>
    </cfRule>
  </conditionalFormatting>
  <conditionalFormatting sqref="Z26:Z41">
    <cfRule type="cellIs" dxfId="7535" priority="576" operator="greaterThan">
      <formula>0</formula>
    </cfRule>
    <cfRule type="cellIs" dxfId="7534" priority="577" operator="lessThan">
      <formula>0</formula>
    </cfRule>
    <cfRule type="cellIs" dxfId="7533" priority="578" operator="equal">
      <formula>0</formula>
    </cfRule>
  </conditionalFormatting>
  <conditionalFormatting sqref="Z26:Z41">
    <cfRule type="cellIs" dxfId="7532" priority="573" operator="greaterThan">
      <formula>0</formula>
    </cfRule>
    <cfRule type="cellIs" dxfId="7531" priority="574" operator="lessThan">
      <formula>0</formula>
    </cfRule>
    <cfRule type="cellIs" dxfId="7530" priority="575" operator="equal">
      <formula>0</formula>
    </cfRule>
  </conditionalFormatting>
  <conditionalFormatting sqref="Z26:Z41">
    <cfRule type="cellIs" dxfId="7529" priority="570" operator="greaterThan">
      <formula>0</formula>
    </cfRule>
    <cfRule type="cellIs" dxfId="7528" priority="571" operator="lessThan">
      <formula>0</formula>
    </cfRule>
    <cfRule type="cellIs" dxfId="7527" priority="572" operator="equal">
      <formula>0</formula>
    </cfRule>
  </conditionalFormatting>
  <conditionalFormatting sqref="Z26:Z41">
    <cfRule type="cellIs" dxfId="7526" priority="567" operator="greaterThan">
      <formula>0</formula>
    </cfRule>
    <cfRule type="cellIs" dxfId="7525" priority="568" operator="lessThan">
      <formula>0</formula>
    </cfRule>
    <cfRule type="cellIs" dxfId="7524" priority="569" operator="equal">
      <formula>0</formula>
    </cfRule>
  </conditionalFormatting>
  <conditionalFormatting sqref="Z26:Z41">
    <cfRule type="cellIs" dxfId="7523" priority="564" operator="greaterThan">
      <formula>0</formula>
    </cfRule>
    <cfRule type="cellIs" dxfId="7522" priority="565" operator="lessThan">
      <formula>0</formula>
    </cfRule>
    <cfRule type="cellIs" dxfId="7521" priority="566" operator="equal">
      <formula>0</formula>
    </cfRule>
  </conditionalFormatting>
  <conditionalFormatting sqref="Z26:Z41">
    <cfRule type="cellIs" dxfId="7520" priority="561" operator="greaterThan">
      <formula>0</formula>
    </cfRule>
    <cfRule type="cellIs" dxfId="7519" priority="562" operator="lessThan">
      <formula>0</formula>
    </cfRule>
    <cfRule type="cellIs" dxfId="7518" priority="563" operator="equal">
      <formula>0</formula>
    </cfRule>
  </conditionalFormatting>
  <conditionalFormatting sqref="Z26:Z41">
    <cfRule type="cellIs" dxfId="7517" priority="558" operator="greaterThan">
      <formula>0</formula>
    </cfRule>
    <cfRule type="cellIs" dxfId="7516" priority="559" operator="lessThan">
      <formula>0</formula>
    </cfRule>
    <cfRule type="cellIs" dxfId="7515" priority="560" operator="equal">
      <formula>0</formula>
    </cfRule>
  </conditionalFormatting>
  <conditionalFormatting sqref="Z26:Z41">
    <cfRule type="cellIs" dxfId="7514" priority="555" operator="greaterThan">
      <formula>0</formula>
    </cfRule>
    <cfRule type="cellIs" dxfId="7513" priority="556" operator="lessThan">
      <formula>0</formula>
    </cfRule>
    <cfRule type="cellIs" dxfId="7512" priority="557" operator="equal">
      <formula>0</formula>
    </cfRule>
  </conditionalFormatting>
  <conditionalFormatting sqref="Z26:Z41">
    <cfRule type="cellIs" dxfId="7511" priority="552" operator="greaterThan">
      <formula>0</formula>
    </cfRule>
    <cfRule type="cellIs" dxfId="7510" priority="553" operator="lessThan">
      <formula>0</formula>
    </cfRule>
    <cfRule type="cellIs" dxfId="7509" priority="554" operator="equal">
      <formula>0</formula>
    </cfRule>
  </conditionalFormatting>
  <conditionalFormatting sqref="Z26:Z41">
    <cfRule type="cellIs" dxfId="7508" priority="549" operator="greaterThan">
      <formula>0</formula>
    </cfRule>
    <cfRule type="cellIs" dxfId="7507" priority="550" operator="lessThan">
      <formula>0</formula>
    </cfRule>
    <cfRule type="cellIs" dxfId="7506" priority="551" operator="equal">
      <formula>0</formula>
    </cfRule>
  </conditionalFormatting>
  <conditionalFormatting sqref="Z26:Z41">
    <cfRule type="cellIs" dxfId="7505" priority="546" operator="greaterThan">
      <formula>0</formula>
    </cfRule>
    <cfRule type="cellIs" dxfId="7504" priority="547" operator="lessThan">
      <formula>0</formula>
    </cfRule>
    <cfRule type="cellIs" dxfId="7503" priority="548" operator="equal">
      <formula>0</formula>
    </cfRule>
  </conditionalFormatting>
  <conditionalFormatting sqref="Z26:Z41">
    <cfRule type="cellIs" dxfId="7502" priority="543" operator="greaterThan">
      <formula>0</formula>
    </cfRule>
    <cfRule type="cellIs" dxfId="7501" priority="544" operator="lessThan">
      <formula>0</formula>
    </cfRule>
    <cfRule type="cellIs" dxfId="7500" priority="545" operator="equal">
      <formula>0</formula>
    </cfRule>
  </conditionalFormatting>
  <conditionalFormatting sqref="Z26:Z41">
    <cfRule type="cellIs" dxfId="7499" priority="540" operator="greaterThan">
      <formula>0</formula>
    </cfRule>
    <cfRule type="cellIs" dxfId="7498" priority="541" operator="lessThan">
      <formula>0</formula>
    </cfRule>
    <cfRule type="cellIs" dxfId="7497" priority="542" operator="equal">
      <formula>0</formula>
    </cfRule>
  </conditionalFormatting>
  <conditionalFormatting sqref="Z26:Z41">
    <cfRule type="cellIs" dxfId="7496" priority="537" operator="greaterThan">
      <formula>0</formula>
    </cfRule>
    <cfRule type="cellIs" dxfId="7495" priority="538" operator="lessThan">
      <formula>0</formula>
    </cfRule>
    <cfRule type="cellIs" dxfId="7494" priority="539" operator="equal">
      <formula>0</formula>
    </cfRule>
  </conditionalFormatting>
  <conditionalFormatting sqref="Z26:Z41">
    <cfRule type="cellIs" dxfId="7493" priority="534" operator="greaterThan">
      <formula>0</formula>
    </cfRule>
    <cfRule type="cellIs" dxfId="7492" priority="535" operator="lessThan">
      <formula>0</formula>
    </cfRule>
    <cfRule type="cellIs" dxfId="7491" priority="536" operator="equal">
      <formula>0</formula>
    </cfRule>
  </conditionalFormatting>
  <conditionalFormatting sqref="U26:U41">
    <cfRule type="cellIs" dxfId="7490" priority="533" operator="equal">
      <formula>"DNP"</formula>
    </cfRule>
  </conditionalFormatting>
  <conditionalFormatting sqref="AC26:AC41">
    <cfRule type="cellIs" dxfId="7489" priority="532" operator="equal">
      <formula>"DNP"</formula>
    </cfRule>
  </conditionalFormatting>
  <conditionalFormatting sqref="H4:H19">
    <cfRule type="containsText" dxfId="7488" priority="531" operator="containsText" text="Y">
      <formula>NOT(ISERROR(SEARCH("Y",H4)))</formula>
    </cfRule>
  </conditionalFormatting>
  <conditionalFormatting sqref="P4:P19">
    <cfRule type="containsText" dxfId="7487" priority="530" operator="containsText" text="Y">
      <formula>NOT(ISERROR(SEARCH("Y",P4)))</formula>
    </cfRule>
  </conditionalFormatting>
  <conditionalFormatting sqref="X4:X19">
    <cfRule type="containsText" dxfId="7486" priority="529" operator="containsText" text="Y">
      <formula>NOT(ISERROR(SEARCH("Y",X4)))</formula>
    </cfRule>
  </conditionalFormatting>
  <conditionalFormatting sqref="AF4:AF19">
    <cfRule type="containsText" dxfId="7485" priority="528" operator="containsText" text="Y">
      <formula>NOT(ISERROR(SEARCH("Y",AF4)))</formula>
    </cfRule>
  </conditionalFormatting>
  <conditionalFormatting sqref="H26:H41">
    <cfRule type="containsText" dxfId="7484" priority="527" operator="containsText" text="Y">
      <formula>NOT(ISERROR(SEARCH("Y",H26)))</formula>
    </cfRule>
  </conditionalFormatting>
  <conditionalFormatting sqref="P26:P41">
    <cfRule type="containsText" dxfId="7483" priority="526" operator="containsText" text="Y">
      <formula>NOT(ISERROR(SEARCH("Y",P26)))</formula>
    </cfRule>
  </conditionalFormatting>
  <conditionalFormatting sqref="X26:X41">
    <cfRule type="containsText" dxfId="7482" priority="525" operator="containsText" text="Y">
      <formula>NOT(ISERROR(SEARCH("Y",X26)))</formula>
    </cfRule>
  </conditionalFormatting>
  <conditionalFormatting sqref="AF26:AF41">
    <cfRule type="containsText" dxfId="7481" priority="524" operator="containsText" text="Y">
      <formula>NOT(ISERROR(SEARCH("Y",AF26)))</formula>
    </cfRule>
  </conditionalFormatting>
  <conditionalFormatting sqref="K26:K41 T26:T41 AC26:AC41 AL26:AL41 AC4:AC19 K4:K19 T4:T19 AL4:AL19">
    <cfRule type="cellIs" dxfId="7480" priority="521" operator="greaterThan">
      <formula>0</formula>
    </cfRule>
    <cfRule type="cellIs" dxfId="7479" priority="522" operator="lessThan">
      <formula>0</formula>
    </cfRule>
    <cfRule type="cellIs" dxfId="7478" priority="523" operator="equal">
      <formula>0</formula>
    </cfRule>
  </conditionalFormatting>
  <conditionalFormatting sqref="F4:F19 O4:O19 X4:X19 AG4:AG19 F26:F41 O26:O41 X26:X41 AG26:AG41">
    <cfRule type="cellIs" dxfId="7477" priority="520" operator="equal">
      <formula>"DNP"</formula>
    </cfRule>
  </conditionalFormatting>
  <conditionalFormatting sqref="AJ4:AJ19 AA4:AA19 AJ26:AJ41 I4:I19 AA26:AA41 I26:I41">
    <cfRule type="containsText" dxfId="7476" priority="519" operator="containsText" text="Y">
      <formula>NOT(ISERROR(SEARCH("Y",I4)))</formula>
    </cfRule>
  </conditionalFormatting>
  <conditionalFormatting sqref="I4:I19 AJ26:AJ41 AA4:AA19 AJ4:AJ19 I26:I41 AA26:AA41">
    <cfRule type="cellIs" dxfId="7475" priority="518" operator="equal">
      <formula>"Y"</formula>
    </cfRule>
  </conditionalFormatting>
  <conditionalFormatting sqref="I1:I1048576">
    <cfRule type="containsText" dxfId="7474" priority="517" operator="containsText" text="Y">
      <formula>NOT(ISERROR(SEARCH("Y",I1)))</formula>
    </cfRule>
  </conditionalFormatting>
  <conditionalFormatting sqref="R1:R3 R20:R25 R42:R1048576">
    <cfRule type="containsText" dxfId="7473" priority="516" operator="containsText" text="Y">
      <formula>NOT(ISERROR(SEARCH("Y",R1)))</formula>
    </cfRule>
  </conditionalFormatting>
  <conditionalFormatting sqref="AA1:AA1048576">
    <cfRule type="containsText" dxfId="7472" priority="515" operator="containsText" text="Y">
      <formula>NOT(ISERROR(SEARCH("Y",AA1)))</formula>
    </cfRule>
  </conditionalFormatting>
  <conditionalFormatting sqref="AJ1:AJ1048576">
    <cfRule type="containsText" dxfId="7471" priority="514" operator="containsText" text="Y">
      <formula>NOT(ISERROR(SEARCH("Y",AJ1)))</formula>
    </cfRule>
  </conditionalFormatting>
  <conditionalFormatting sqref="K4:K19">
    <cfRule type="cellIs" dxfId="7470" priority="511" operator="greaterThan">
      <formula>0</formula>
    </cfRule>
    <cfRule type="cellIs" dxfId="7469" priority="512" operator="lessThan">
      <formula>0</formula>
    </cfRule>
    <cfRule type="cellIs" dxfId="7468" priority="513" operator="equal">
      <formula>0</formula>
    </cfRule>
  </conditionalFormatting>
  <conditionalFormatting sqref="K4:K19">
    <cfRule type="cellIs" dxfId="7467" priority="508" operator="greaterThan">
      <formula>0</formula>
    </cfRule>
    <cfRule type="cellIs" dxfId="7466" priority="509" operator="lessThan">
      <formula>0</formula>
    </cfRule>
    <cfRule type="cellIs" dxfId="7465" priority="510" operator="equal">
      <formula>0</formula>
    </cfRule>
  </conditionalFormatting>
  <conditionalFormatting sqref="K4:K19">
    <cfRule type="cellIs" dxfId="7464" priority="505" operator="greaterThan">
      <formula>0</formula>
    </cfRule>
    <cfRule type="cellIs" dxfId="7463" priority="506" operator="lessThan">
      <formula>0</formula>
    </cfRule>
    <cfRule type="cellIs" dxfId="7462" priority="507" operator="equal">
      <formula>0</formula>
    </cfRule>
  </conditionalFormatting>
  <conditionalFormatting sqref="K4:K19">
    <cfRule type="cellIs" dxfId="7461" priority="502" operator="greaterThan">
      <formula>0</formula>
    </cfRule>
    <cfRule type="cellIs" dxfId="7460" priority="503" operator="lessThan">
      <formula>0</formula>
    </cfRule>
    <cfRule type="cellIs" dxfId="7459" priority="504" operator="equal">
      <formula>0</formula>
    </cfRule>
  </conditionalFormatting>
  <conditionalFormatting sqref="K4:K19">
    <cfRule type="cellIs" dxfId="7458" priority="499" operator="greaterThan">
      <formula>0</formula>
    </cfRule>
    <cfRule type="cellIs" dxfId="7457" priority="500" operator="lessThan">
      <formula>0</formula>
    </cfRule>
    <cfRule type="cellIs" dxfId="7456" priority="501" operator="equal">
      <formula>0</formula>
    </cfRule>
  </conditionalFormatting>
  <conditionalFormatting sqref="K4:K19">
    <cfRule type="cellIs" dxfId="7455" priority="496" operator="greaterThan">
      <formula>0</formula>
    </cfRule>
    <cfRule type="cellIs" dxfId="7454" priority="497" operator="lessThan">
      <formula>0</formula>
    </cfRule>
    <cfRule type="cellIs" dxfId="7453" priority="498" operator="equal">
      <formula>0</formula>
    </cfRule>
  </conditionalFormatting>
  <conditionalFormatting sqref="K4:K19">
    <cfRule type="cellIs" dxfId="7452" priority="493" operator="greaterThan">
      <formula>0</formula>
    </cfRule>
    <cfRule type="cellIs" dxfId="7451" priority="494" operator="lessThan">
      <formula>0</formula>
    </cfRule>
    <cfRule type="cellIs" dxfId="7450" priority="495" operator="equal">
      <formula>0</formula>
    </cfRule>
  </conditionalFormatting>
  <conditionalFormatting sqref="K4:K19">
    <cfRule type="cellIs" dxfId="7449" priority="490" operator="greaterThan">
      <formula>0</formula>
    </cfRule>
    <cfRule type="cellIs" dxfId="7448" priority="491" operator="lessThan">
      <formula>0</formula>
    </cfRule>
    <cfRule type="cellIs" dxfId="7447" priority="492" operator="equal">
      <formula>0</formula>
    </cfRule>
  </conditionalFormatting>
  <conditionalFormatting sqref="K4:K19">
    <cfRule type="cellIs" dxfId="7446" priority="487" operator="greaterThan">
      <formula>0</formula>
    </cfRule>
    <cfRule type="cellIs" dxfId="7445" priority="488" operator="lessThan">
      <formula>0</formula>
    </cfRule>
    <cfRule type="cellIs" dxfId="7444" priority="489" operator="equal">
      <formula>0</formula>
    </cfRule>
  </conditionalFormatting>
  <conditionalFormatting sqref="K4:K19">
    <cfRule type="cellIs" dxfId="7443" priority="484" operator="greaterThan">
      <formula>0</formula>
    </cfRule>
    <cfRule type="cellIs" dxfId="7442" priority="485" operator="lessThan">
      <formula>0</formula>
    </cfRule>
    <cfRule type="cellIs" dxfId="7441" priority="486" operator="equal">
      <formula>0</formula>
    </cfRule>
  </conditionalFormatting>
  <conditionalFormatting sqref="K4:K19">
    <cfRule type="cellIs" dxfId="7440" priority="481" operator="greaterThan">
      <formula>0</formula>
    </cfRule>
    <cfRule type="cellIs" dxfId="7439" priority="482" operator="lessThan">
      <formula>0</formula>
    </cfRule>
    <cfRule type="cellIs" dxfId="7438" priority="483" operator="equal">
      <formula>0</formula>
    </cfRule>
  </conditionalFormatting>
  <conditionalFormatting sqref="K4:K19">
    <cfRule type="cellIs" dxfId="7437" priority="478" operator="greaterThan">
      <formula>0</formula>
    </cfRule>
    <cfRule type="cellIs" dxfId="7436" priority="479" operator="lessThan">
      <formula>0</formula>
    </cfRule>
    <cfRule type="cellIs" dxfId="7435" priority="480" operator="equal">
      <formula>0</formula>
    </cfRule>
  </conditionalFormatting>
  <conditionalFormatting sqref="K4:K19">
    <cfRule type="cellIs" dxfId="7434" priority="475" operator="greaterThan">
      <formula>0</formula>
    </cfRule>
    <cfRule type="cellIs" dxfId="7433" priority="476" operator="lessThan">
      <formula>0</formula>
    </cfRule>
    <cfRule type="cellIs" dxfId="7432" priority="477" operator="equal">
      <formula>0</formula>
    </cfRule>
  </conditionalFormatting>
  <conditionalFormatting sqref="K4:K19">
    <cfRule type="cellIs" dxfId="7431" priority="472" operator="greaterThan">
      <formula>0</formula>
    </cfRule>
    <cfRule type="cellIs" dxfId="7430" priority="473" operator="lessThan">
      <formula>0</formula>
    </cfRule>
    <cfRule type="cellIs" dxfId="7429" priority="474" operator="equal">
      <formula>0</formula>
    </cfRule>
  </conditionalFormatting>
  <conditionalFormatting sqref="F4:F19">
    <cfRule type="cellIs" dxfId="7428" priority="471" operator="equal">
      <formula>"DNP"</formula>
    </cfRule>
  </conditionalFormatting>
  <conditionalFormatting sqref="I4:I19">
    <cfRule type="cellIs" dxfId="7427" priority="470" operator="equal">
      <formula>"Y"</formula>
    </cfRule>
  </conditionalFormatting>
  <conditionalFormatting sqref="T4:T19">
    <cfRule type="cellIs" dxfId="7426" priority="467" operator="greaterThan">
      <formula>0</formula>
    </cfRule>
    <cfRule type="cellIs" dxfId="7425" priority="468" operator="lessThan">
      <formula>0</formula>
    </cfRule>
    <cfRule type="cellIs" dxfId="7424" priority="469" operator="equal">
      <formula>0</formula>
    </cfRule>
  </conditionalFormatting>
  <conditionalFormatting sqref="T4:T19">
    <cfRule type="cellIs" dxfId="7423" priority="464" operator="greaterThan">
      <formula>0</formula>
    </cfRule>
    <cfRule type="cellIs" dxfId="7422" priority="465" operator="lessThan">
      <formula>0</formula>
    </cfRule>
    <cfRule type="cellIs" dxfId="7421" priority="466" operator="equal">
      <formula>0</formula>
    </cfRule>
  </conditionalFormatting>
  <conditionalFormatting sqref="T4:T19">
    <cfRule type="cellIs" dxfId="7420" priority="461" operator="greaterThan">
      <formula>0</formula>
    </cfRule>
    <cfRule type="cellIs" dxfId="7419" priority="462" operator="lessThan">
      <formula>0</formula>
    </cfRule>
    <cfRule type="cellIs" dxfId="7418" priority="463" operator="equal">
      <formula>0</formula>
    </cfRule>
  </conditionalFormatting>
  <conditionalFormatting sqref="T4:T19">
    <cfRule type="cellIs" dxfId="7417" priority="458" operator="greaterThan">
      <formula>0</formula>
    </cfRule>
    <cfRule type="cellIs" dxfId="7416" priority="459" operator="lessThan">
      <formula>0</formula>
    </cfRule>
    <cfRule type="cellIs" dxfId="7415" priority="460" operator="equal">
      <formula>0</formula>
    </cfRule>
  </conditionalFormatting>
  <conditionalFormatting sqref="T4:T19">
    <cfRule type="cellIs" dxfId="7414" priority="455" operator="greaterThan">
      <formula>0</formula>
    </cfRule>
    <cfRule type="cellIs" dxfId="7413" priority="456" operator="lessThan">
      <formula>0</formula>
    </cfRule>
    <cfRule type="cellIs" dxfId="7412" priority="457" operator="equal">
      <formula>0</formula>
    </cfRule>
  </conditionalFormatting>
  <conditionalFormatting sqref="T4:T19">
    <cfRule type="cellIs" dxfId="7411" priority="452" operator="greaterThan">
      <formula>0</formula>
    </cfRule>
    <cfRule type="cellIs" dxfId="7410" priority="453" operator="lessThan">
      <formula>0</formula>
    </cfRule>
    <cfRule type="cellIs" dxfId="7409" priority="454" operator="equal">
      <formula>0</formula>
    </cfRule>
  </conditionalFormatting>
  <conditionalFormatting sqref="T4:T19">
    <cfRule type="cellIs" dxfId="7408" priority="449" operator="greaterThan">
      <formula>0</formula>
    </cfRule>
    <cfRule type="cellIs" dxfId="7407" priority="450" operator="lessThan">
      <formula>0</formula>
    </cfRule>
    <cfRule type="cellIs" dxfId="7406" priority="451" operator="equal">
      <formula>0</formula>
    </cfRule>
  </conditionalFormatting>
  <conditionalFormatting sqref="T4:T19">
    <cfRule type="cellIs" dxfId="7405" priority="446" operator="greaterThan">
      <formula>0</formula>
    </cfRule>
    <cfRule type="cellIs" dxfId="7404" priority="447" operator="lessThan">
      <formula>0</formula>
    </cfRule>
    <cfRule type="cellIs" dxfId="7403" priority="448" operator="equal">
      <formula>0</formula>
    </cfRule>
  </conditionalFormatting>
  <conditionalFormatting sqref="T4:T19">
    <cfRule type="cellIs" dxfId="7402" priority="443" operator="greaterThan">
      <formula>0</formula>
    </cfRule>
    <cfRule type="cellIs" dxfId="7401" priority="444" operator="lessThan">
      <formula>0</formula>
    </cfRule>
    <cfRule type="cellIs" dxfId="7400" priority="445" operator="equal">
      <formula>0</formula>
    </cfRule>
  </conditionalFormatting>
  <conditionalFormatting sqref="T4:T19">
    <cfRule type="cellIs" dxfId="7399" priority="440" operator="greaterThan">
      <formula>0</formula>
    </cfRule>
    <cfRule type="cellIs" dxfId="7398" priority="441" operator="lessThan">
      <formula>0</formula>
    </cfRule>
    <cfRule type="cellIs" dxfId="7397" priority="442" operator="equal">
      <formula>0</formula>
    </cfRule>
  </conditionalFormatting>
  <conditionalFormatting sqref="T4:T19">
    <cfRule type="cellIs" dxfId="7396" priority="437" operator="greaterThan">
      <formula>0</formula>
    </cfRule>
    <cfRule type="cellIs" dxfId="7395" priority="438" operator="lessThan">
      <formula>0</formula>
    </cfRule>
    <cfRule type="cellIs" dxfId="7394" priority="439" operator="equal">
      <formula>0</formula>
    </cfRule>
  </conditionalFormatting>
  <conditionalFormatting sqref="T4:T19">
    <cfRule type="cellIs" dxfId="7393" priority="434" operator="greaterThan">
      <formula>0</formula>
    </cfRule>
    <cfRule type="cellIs" dxfId="7392" priority="435" operator="lessThan">
      <formula>0</formula>
    </cfRule>
    <cfRule type="cellIs" dxfId="7391" priority="436" operator="equal">
      <formula>0</formula>
    </cfRule>
  </conditionalFormatting>
  <conditionalFormatting sqref="T4:T19">
    <cfRule type="cellIs" dxfId="7390" priority="431" operator="greaterThan">
      <formula>0</formula>
    </cfRule>
    <cfRule type="cellIs" dxfId="7389" priority="432" operator="lessThan">
      <formula>0</formula>
    </cfRule>
    <cfRule type="cellIs" dxfId="7388" priority="433" operator="equal">
      <formula>0</formula>
    </cfRule>
  </conditionalFormatting>
  <conditionalFormatting sqref="T4:T19">
    <cfRule type="cellIs" dxfId="7387" priority="428" operator="greaterThan">
      <formula>0</formula>
    </cfRule>
    <cfRule type="cellIs" dxfId="7386" priority="429" operator="lessThan">
      <formula>0</formula>
    </cfRule>
    <cfRule type="cellIs" dxfId="7385" priority="430" operator="equal">
      <formula>0</formula>
    </cfRule>
  </conditionalFormatting>
  <conditionalFormatting sqref="T4:T19">
    <cfRule type="cellIs" dxfId="7384" priority="425" operator="greaterThan">
      <formula>0</formula>
    </cfRule>
    <cfRule type="cellIs" dxfId="7383" priority="426" operator="lessThan">
      <formula>0</formula>
    </cfRule>
    <cfRule type="cellIs" dxfId="7382" priority="427" operator="equal">
      <formula>0</formula>
    </cfRule>
  </conditionalFormatting>
  <conditionalFormatting sqref="O4:O19">
    <cfRule type="cellIs" dxfId="7381" priority="424" operator="equal">
      <formula>"DNP"</formula>
    </cfRule>
  </conditionalFormatting>
  <conditionalFormatting sqref="K4:K19">
    <cfRule type="cellIs" dxfId="7380" priority="421" operator="greaterThan">
      <formula>0</formula>
    </cfRule>
    <cfRule type="cellIs" dxfId="7379" priority="422" operator="lessThan">
      <formula>0</formula>
    </cfRule>
    <cfRule type="cellIs" dxfId="7378" priority="423" operator="equal">
      <formula>0</formula>
    </cfRule>
  </conditionalFormatting>
  <conditionalFormatting sqref="K4:K19">
    <cfRule type="cellIs" dxfId="7377" priority="418" operator="greaterThan">
      <formula>0</formula>
    </cfRule>
    <cfRule type="cellIs" dxfId="7376" priority="419" operator="lessThan">
      <formula>0</formula>
    </cfRule>
    <cfRule type="cellIs" dxfId="7375" priority="420" operator="equal">
      <formula>0</formula>
    </cfRule>
  </conditionalFormatting>
  <conditionalFormatting sqref="K4:K19">
    <cfRule type="cellIs" dxfId="7374" priority="415" operator="greaterThan">
      <formula>0</formula>
    </cfRule>
    <cfRule type="cellIs" dxfId="7373" priority="416" operator="lessThan">
      <formula>0</formula>
    </cfRule>
    <cfRule type="cellIs" dxfId="7372" priority="417" operator="equal">
      <formula>0</formula>
    </cfRule>
  </conditionalFormatting>
  <conditionalFormatting sqref="K4:K19">
    <cfRule type="cellIs" dxfId="7371" priority="412" operator="greaterThan">
      <formula>0</formula>
    </cfRule>
    <cfRule type="cellIs" dxfId="7370" priority="413" operator="lessThan">
      <formula>0</formula>
    </cfRule>
    <cfRule type="cellIs" dxfId="7369" priority="414" operator="equal">
      <formula>0</formula>
    </cfRule>
  </conditionalFormatting>
  <conditionalFormatting sqref="K4:K19">
    <cfRule type="cellIs" dxfId="7368" priority="409" operator="greaterThan">
      <formula>0</formula>
    </cfRule>
    <cfRule type="cellIs" dxfId="7367" priority="410" operator="lessThan">
      <formula>0</formula>
    </cfRule>
    <cfRule type="cellIs" dxfId="7366" priority="411" operator="equal">
      <formula>0</formula>
    </cfRule>
  </conditionalFormatting>
  <conditionalFormatting sqref="K4:K19">
    <cfRule type="cellIs" dxfId="7365" priority="406" operator="greaterThan">
      <formula>0</formula>
    </cfRule>
    <cfRule type="cellIs" dxfId="7364" priority="407" operator="lessThan">
      <formula>0</formula>
    </cfRule>
    <cfRule type="cellIs" dxfId="7363" priority="408" operator="equal">
      <formula>0</formula>
    </cfRule>
  </conditionalFormatting>
  <conditionalFormatting sqref="K4:K19">
    <cfRule type="cellIs" dxfId="7362" priority="403" operator="greaterThan">
      <formula>0</formula>
    </cfRule>
    <cfRule type="cellIs" dxfId="7361" priority="404" operator="lessThan">
      <formula>0</formula>
    </cfRule>
    <cfRule type="cellIs" dxfId="7360" priority="405" operator="equal">
      <formula>0</formula>
    </cfRule>
  </conditionalFormatting>
  <conditionalFormatting sqref="K4:K19">
    <cfRule type="cellIs" dxfId="7359" priority="400" operator="greaterThan">
      <formula>0</formula>
    </cfRule>
    <cfRule type="cellIs" dxfId="7358" priority="401" operator="lessThan">
      <formula>0</formula>
    </cfRule>
    <cfRule type="cellIs" dxfId="7357" priority="402" operator="equal">
      <formula>0</formula>
    </cfRule>
  </conditionalFormatting>
  <conditionalFormatting sqref="K4:K19">
    <cfRule type="cellIs" dxfId="7356" priority="397" operator="greaterThan">
      <formula>0</formula>
    </cfRule>
    <cfRule type="cellIs" dxfId="7355" priority="398" operator="lessThan">
      <formula>0</formula>
    </cfRule>
    <cfRule type="cellIs" dxfId="7354" priority="399" operator="equal">
      <formula>0</formula>
    </cfRule>
  </conditionalFormatting>
  <conditionalFormatting sqref="K4:K19">
    <cfRule type="cellIs" dxfId="7353" priority="394" operator="greaterThan">
      <formula>0</formula>
    </cfRule>
    <cfRule type="cellIs" dxfId="7352" priority="395" operator="lessThan">
      <formula>0</formula>
    </cfRule>
    <cfRule type="cellIs" dxfId="7351" priority="396" operator="equal">
      <formula>0</formula>
    </cfRule>
  </conditionalFormatting>
  <conditionalFormatting sqref="K4:K19">
    <cfRule type="cellIs" dxfId="7350" priority="391" operator="greaterThan">
      <formula>0</formula>
    </cfRule>
    <cfRule type="cellIs" dxfId="7349" priority="392" operator="lessThan">
      <formula>0</formula>
    </cfRule>
    <cfRule type="cellIs" dxfId="7348" priority="393" operator="equal">
      <formula>0</formula>
    </cfRule>
  </conditionalFormatting>
  <conditionalFormatting sqref="K4:K19">
    <cfRule type="cellIs" dxfId="7347" priority="388" operator="greaterThan">
      <formula>0</formula>
    </cfRule>
    <cfRule type="cellIs" dxfId="7346" priority="389" operator="lessThan">
      <formula>0</formula>
    </cfRule>
    <cfRule type="cellIs" dxfId="7345" priority="390" operator="equal">
      <formula>0</formula>
    </cfRule>
  </conditionalFormatting>
  <conditionalFormatting sqref="K4:K19">
    <cfRule type="cellIs" dxfId="7344" priority="385" operator="greaterThan">
      <formula>0</formula>
    </cfRule>
    <cfRule type="cellIs" dxfId="7343" priority="386" operator="lessThan">
      <formula>0</formula>
    </cfRule>
    <cfRule type="cellIs" dxfId="7342" priority="387" operator="equal">
      <formula>0</formula>
    </cfRule>
  </conditionalFormatting>
  <conditionalFormatting sqref="K4:K19">
    <cfRule type="cellIs" dxfId="7341" priority="382" operator="greaterThan">
      <formula>0</formula>
    </cfRule>
    <cfRule type="cellIs" dxfId="7340" priority="383" operator="lessThan">
      <formula>0</formula>
    </cfRule>
    <cfRule type="cellIs" dxfId="7339" priority="384" operator="equal">
      <formula>0</formula>
    </cfRule>
  </conditionalFormatting>
  <conditionalFormatting sqref="F4:F19">
    <cfRule type="cellIs" dxfId="7338" priority="381" operator="equal">
      <formula>"DNP"</formula>
    </cfRule>
  </conditionalFormatting>
  <conditionalFormatting sqref="I4:I19">
    <cfRule type="cellIs" dxfId="7337" priority="380" operator="equal">
      <formula>"Y"</formula>
    </cfRule>
  </conditionalFormatting>
  <conditionalFormatting sqref="R1:R1048576">
    <cfRule type="containsText" dxfId="7336" priority="379" operator="containsText" text="Y">
      <formula>NOT(ISERROR(SEARCH("Y",R1)))</formula>
    </cfRule>
  </conditionalFormatting>
  <conditionalFormatting sqref="AC4:AC19">
    <cfRule type="cellIs" dxfId="7335" priority="376" operator="greaterThan">
      <formula>0</formula>
    </cfRule>
    <cfRule type="cellIs" dxfId="7334" priority="377" operator="lessThan">
      <formula>0</formula>
    </cfRule>
    <cfRule type="cellIs" dxfId="7333" priority="378" operator="equal">
      <formula>0</formula>
    </cfRule>
  </conditionalFormatting>
  <conditionalFormatting sqref="AC4:AC19">
    <cfRule type="cellIs" dxfId="7332" priority="373" operator="greaterThan">
      <formula>0</formula>
    </cfRule>
    <cfRule type="cellIs" dxfId="7331" priority="374" operator="lessThan">
      <formula>0</formula>
    </cfRule>
    <cfRule type="cellIs" dxfId="7330" priority="375" operator="equal">
      <formula>0</formula>
    </cfRule>
  </conditionalFormatting>
  <conditionalFormatting sqref="AC4:AC19">
    <cfRule type="cellIs" dxfId="7329" priority="370" operator="greaterThan">
      <formula>0</formula>
    </cfRule>
    <cfRule type="cellIs" dxfId="7328" priority="371" operator="lessThan">
      <formula>0</formula>
    </cfRule>
    <cfRule type="cellIs" dxfId="7327" priority="372" operator="equal">
      <formula>0</formula>
    </cfRule>
  </conditionalFormatting>
  <conditionalFormatting sqref="AC4:AC19">
    <cfRule type="cellIs" dxfId="7326" priority="367" operator="greaterThan">
      <formula>0</formula>
    </cfRule>
    <cfRule type="cellIs" dxfId="7325" priority="368" operator="lessThan">
      <formula>0</formula>
    </cfRule>
    <cfRule type="cellIs" dxfId="7324" priority="369" operator="equal">
      <formula>0</formula>
    </cfRule>
  </conditionalFormatting>
  <conditionalFormatting sqref="AC4:AC19">
    <cfRule type="cellIs" dxfId="7323" priority="364" operator="greaterThan">
      <formula>0</formula>
    </cfRule>
    <cfRule type="cellIs" dxfId="7322" priority="365" operator="lessThan">
      <formula>0</formula>
    </cfRule>
    <cfRule type="cellIs" dxfId="7321" priority="366" operator="equal">
      <formula>0</formula>
    </cfRule>
  </conditionalFormatting>
  <conditionalFormatting sqref="AC4:AC19">
    <cfRule type="cellIs" dxfId="7320" priority="361" operator="greaterThan">
      <formula>0</formula>
    </cfRule>
    <cfRule type="cellIs" dxfId="7319" priority="362" operator="lessThan">
      <formula>0</formula>
    </cfRule>
    <cfRule type="cellIs" dxfId="7318" priority="363" operator="equal">
      <formula>0</formula>
    </cfRule>
  </conditionalFormatting>
  <conditionalFormatting sqref="AC4:AC19">
    <cfRule type="cellIs" dxfId="7317" priority="358" operator="greaterThan">
      <formula>0</formula>
    </cfRule>
    <cfRule type="cellIs" dxfId="7316" priority="359" operator="lessThan">
      <formula>0</formula>
    </cfRule>
    <cfRule type="cellIs" dxfId="7315" priority="360" operator="equal">
      <formula>0</formula>
    </cfRule>
  </conditionalFormatting>
  <conditionalFormatting sqref="AC4:AC19">
    <cfRule type="cellIs" dxfId="7314" priority="355" operator="greaterThan">
      <formula>0</formula>
    </cfRule>
    <cfRule type="cellIs" dxfId="7313" priority="356" operator="lessThan">
      <formula>0</formula>
    </cfRule>
    <cfRule type="cellIs" dxfId="7312" priority="357" operator="equal">
      <formula>0</formula>
    </cfRule>
  </conditionalFormatting>
  <conditionalFormatting sqref="AC4:AC19">
    <cfRule type="cellIs" dxfId="7311" priority="352" operator="greaterThan">
      <formula>0</formula>
    </cfRule>
    <cfRule type="cellIs" dxfId="7310" priority="353" operator="lessThan">
      <formula>0</formula>
    </cfRule>
    <cfRule type="cellIs" dxfId="7309" priority="354" operator="equal">
      <formula>0</formula>
    </cfRule>
  </conditionalFormatting>
  <conditionalFormatting sqref="AC4:AC19">
    <cfRule type="cellIs" dxfId="7308" priority="349" operator="greaterThan">
      <formula>0</formula>
    </cfRule>
    <cfRule type="cellIs" dxfId="7307" priority="350" operator="lessThan">
      <formula>0</formula>
    </cfRule>
    <cfRule type="cellIs" dxfId="7306" priority="351" operator="equal">
      <formula>0</formula>
    </cfRule>
  </conditionalFormatting>
  <conditionalFormatting sqref="AC4:AC19">
    <cfRule type="cellIs" dxfId="7305" priority="346" operator="greaterThan">
      <formula>0</formula>
    </cfRule>
    <cfRule type="cellIs" dxfId="7304" priority="347" operator="lessThan">
      <formula>0</formula>
    </cfRule>
    <cfRule type="cellIs" dxfId="7303" priority="348" operator="equal">
      <formula>0</formula>
    </cfRule>
  </conditionalFormatting>
  <conditionalFormatting sqref="AC4:AC19">
    <cfRule type="cellIs" dxfId="7302" priority="343" operator="greaterThan">
      <formula>0</formula>
    </cfRule>
    <cfRule type="cellIs" dxfId="7301" priority="344" operator="lessThan">
      <formula>0</formula>
    </cfRule>
    <cfRule type="cellIs" dxfId="7300" priority="345" operator="equal">
      <formula>0</formula>
    </cfRule>
  </conditionalFormatting>
  <conditionalFormatting sqref="AC4:AC19">
    <cfRule type="cellIs" dxfId="7299" priority="340" operator="greaterThan">
      <formula>0</formula>
    </cfRule>
    <cfRule type="cellIs" dxfId="7298" priority="341" operator="lessThan">
      <formula>0</formula>
    </cfRule>
    <cfRule type="cellIs" dxfId="7297" priority="342" operator="equal">
      <formula>0</formula>
    </cfRule>
  </conditionalFormatting>
  <conditionalFormatting sqref="AC4:AC19">
    <cfRule type="cellIs" dxfId="7296" priority="337" operator="greaterThan">
      <formula>0</formula>
    </cfRule>
    <cfRule type="cellIs" dxfId="7295" priority="338" operator="lessThan">
      <formula>0</formula>
    </cfRule>
    <cfRule type="cellIs" dxfId="7294" priority="339" operator="equal">
      <formula>0</formula>
    </cfRule>
  </conditionalFormatting>
  <conditionalFormatting sqref="AC4:AC19">
    <cfRule type="cellIs" dxfId="7293" priority="334" operator="greaterThan">
      <formula>0</formula>
    </cfRule>
    <cfRule type="cellIs" dxfId="7292" priority="335" operator="lessThan">
      <formula>0</formula>
    </cfRule>
    <cfRule type="cellIs" dxfId="7291" priority="336" operator="equal">
      <formula>0</formula>
    </cfRule>
  </conditionalFormatting>
  <conditionalFormatting sqref="AC4:AC19">
    <cfRule type="cellIs" dxfId="7290" priority="331" operator="greaterThan">
      <formula>0</formula>
    </cfRule>
    <cfRule type="cellIs" dxfId="7289" priority="332" operator="lessThan">
      <formula>0</formula>
    </cfRule>
    <cfRule type="cellIs" dxfId="7288" priority="333" operator="equal">
      <formula>0</formula>
    </cfRule>
  </conditionalFormatting>
  <conditionalFormatting sqref="X4:X19">
    <cfRule type="cellIs" dxfId="7287" priority="330" operator="equal">
      <formula>"DNP"</formula>
    </cfRule>
  </conditionalFormatting>
  <conditionalFormatting sqref="AA4:AA19">
    <cfRule type="cellIs" dxfId="7286" priority="329" operator="equal">
      <formula>"Y"</formula>
    </cfRule>
  </conditionalFormatting>
  <conditionalFormatting sqref="AL4:AL19">
    <cfRule type="cellIs" dxfId="7285" priority="326" operator="greaterThan">
      <formula>0</formula>
    </cfRule>
    <cfRule type="cellIs" dxfId="7284" priority="327" operator="lessThan">
      <formula>0</formula>
    </cfRule>
    <cfRule type="cellIs" dxfId="7283" priority="328" operator="equal">
      <formula>0</formula>
    </cfRule>
  </conditionalFormatting>
  <conditionalFormatting sqref="AL4:AL19">
    <cfRule type="cellIs" dxfId="7282" priority="323" operator="greaterThan">
      <formula>0</formula>
    </cfRule>
    <cfRule type="cellIs" dxfId="7281" priority="324" operator="lessThan">
      <formula>0</formula>
    </cfRule>
    <cfRule type="cellIs" dxfId="7280" priority="325" operator="equal">
      <formula>0</formula>
    </cfRule>
  </conditionalFormatting>
  <conditionalFormatting sqref="AL4:AL19">
    <cfRule type="cellIs" dxfId="7279" priority="320" operator="greaterThan">
      <formula>0</formula>
    </cfRule>
    <cfRule type="cellIs" dxfId="7278" priority="321" operator="lessThan">
      <formula>0</formula>
    </cfRule>
    <cfRule type="cellIs" dxfId="7277" priority="322" operator="equal">
      <formula>0</formula>
    </cfRule>
  </conditionalFormatting>
  <conditionalFormatting sqref="AL4:AL19">
    <cfRule type="cellIs" dxfId="7276" priority="317" operator="greaterThan">
      <formula>0</formula>
    </cfRule>
    <cfRule type="cellIs" dxfId="7275" priority="318" operator="lessThan">
      <formula>0</formula>
    </cfRule>
    <cfRule type="cellIs" dxfId="7274" priority="319" operator="equal">
      <formula>0</formula>
    </cfRule>
  </conditionalFormatting>
  <conditionalFormatting sqref="AL4:AL19">
    <cfRule type="cellIs" dxfId="7273" priority="314" operator="greaterThan">
      <formula>0</formula>
    </cfRule>
    <cfRule type="cellIs" dxfId="7272" priority="315" operator="lessThan">
      <formula>0</formula>
    </cfRule>
    <cfRule type="cellIs" dxfId="7271" priority="316" operator="equal">
      <formula>0</formula>
    </cfRule>
  </conditionalFormatting>
  <conditionalFormatting sqref="AL4:AL19">
    <cfRule type="cellIs" dxfId="7270" priority="311" operator="greaterThan">
      <formula>0</formula>
    </cfRule>
    <cfRule type="cellIs" dxfId="7269" priority="312" operator="lessThan">
      <formula>0</formula>
    </cfRule>
    <cfRule type="cellIs" dxfId="7268" priority="313" operator="equal">
      <formula>0</formula>
    </cfRule>
  </conditionalFormatting>
  <conditionalFormatting sqref="AL4:AL19">
    <cfRule type="cellIs" dxfId="7267" priority="308" operator="greaterThan">
      <formula>0</formula>
    </cfRule>
    <cfRule type="cellIs" dxfId="7266" priority="309" operator="lessThan">
      <formula>0</formula>
    </cfRule>
    <cfRule type="cellIs" dxfId="7265" priority="310" operator="equal">
      <formula>0</formula>
    </cfRule>
  </conditionalFormatting>
  <conditionalFormatting sqref="AL4:AL19">
    <cfRule type="cellIs" dxfId="7264" priority="305" operator="greaterThan">
      <formula>0</formula>
    </cfRule>
    <cfRule type="cellIs" dxfId="7263" priority="306" operator="lessThan">
      <formula>0</formula>
    </cfRule>
    <cfRule type="cellIs" dxfId="7262" priority="307" operator="equal">
      <formula>0</formula>
    </cfRule>
  </conditionalFormatting>
  <conditionalFormatting sqref="AL4:AL19">
    <cfRule type="cellIs" dxfId="7261" priority="302" operator="greaterThan">
      <formula>0</formula>
    </cfRule>
    <cfRule type="cellIs" dxfId="7260" priority="303" operator="lessThan">
      <formula>0</formula>
    </cfRule>
    <cfRule type="cellIs" dxfId="7259" priority="304" operator="equal">
      <formula>0</formula>
    </cfRule>
  </conditionalFormatting>
  <conditionalFormatting sqref="AL4:AL19">
    <cfRule type="cellIs" dxfId="7258" priority="299" operator="greaterThan">
      <formula>0</formula>
    </cfRule>
    <cfRule type="cellIs" dxfId="7257" priority="300" operator="lessThan">
      <formula>0</formula>
    </cfRule>
    <cfRule type="cellIs" dxfId="7256" priority="301" operator="equal">
      <formula>0</formula>
    </cfRule>
  </conditionalFormatting>
  <conditionalFormatting sqref="AL4:AL19">
    <cfRule type="cellIs" dxfId="7255" priority="296" operator="greaterThan">
      <formula>0</formula>
    </cfRule>
    <cfRule type="cellIs" dxfId="7254" priority="297" operator="lessThan">
      <formula>0</formula>
    </cfRule>
    <cfRule type="cellIs" dxfId="7253" priority="298" operator="equal">
      <formula>0</formula>
    </cfRule>
  </conditionalFormatting>
  <conditionalFormatting sqref="AL4:AL19">
    <cfRule type="cellIs" dxfId="7252" priority="293" operator="greaterThan">
      <formula>0</formula>
    </cfRule>
    <cfRule type="cellIs" dxfId="7251" priority="294" operator="lessThan">
      <formula>0</formula>
    </cfRule>
    <cfRule type="cellIs" dxfId="7250" priority="295" operator="equal">
      <formula>0</formula>
    </cfRule>
  </conditionalFormatting>
  <conditionalFormatting sqref="AL4:AL19">
    <cfRule type="cellIs" dxfId="7249" priority="290" operator="greaterThan">
      <formula>0</formula>
    </cfRule>
    <cfRule type="cellIs" dxfId="7248" priority="291" operator="lessThan">
      <formula>0</formula>
    </cfRule>
    <cfRule type="cellIs" dxfId="7247" priority="292" operator="equal">
      <formula>0</formula>
    </cfRule>
  </conditionalFormatting>
  <conditionalFormatting sqref="AL4:AL19">
    <cfRule type="cellIs" dxfId="7246" priority="287" operator="greaterThan">
      <formula>0</formula>
    </cfRule>
    <cfRule type="cellIs" dxfId="7245" priority="288" operator="lessThan">
      <formula>0</formula>
    </cfRule>
    <cfRule type="cellIs" dxfId="7244" priority="289" operator="equal">
      <formula>0</formula>
    </cfRule>
  </conditionalFormatting>
  <conditionalFormatting sqref="AL4:AL19">
    <cfRule type="cellIs" dxfId="7243" priority="284" operator="greaterThan">
      <formula>0</formula>
    </cfRule>
    <cfRule type="cellIs" dxfId="7242" priority="285" operator="lessThan">
      <formula>0</formula>
    </cfRule>
    <cfRule type="cellIs" dxfId="7241" priority="286" operator="equal">
      <formula>0</formula>
    </cfRule>
  </conditionalFormatting>
  <conditionalFormatting sqref="AL4:AL19">
    <cfRule type="cellIs" dxfId="7240" priority="281" operator="greaterThan">
      <formula>0</formula>
    </cfRule>
    <cfRule type="cellIs" dxfId="7239" priority="282" operator="lessThan">
      <formula>0</formula>
    </cfRule>
    <cfRule type="cellIs" dxfId="7238" priority="283" operator="equal">
      <formula>0</formula>
    </cfRule>
  </conditionalFormatting>
  <conditionalFormatting sqref="AL4:AL19">
    <cfRule type="cellIs" dxfId="7237" priority="278" operator="greaterThan">
      <formula>0</formula>
    </cfRule>
    <cfRule type="cellIs" dxfId="7236" priority="279" operator="lessThan">
      <formula>0</formula>
    </cfRule>
    <cfRule type="cellIs" dxfId="7235" priority="280" operator="equal">
      <formula>0</formula>
    </cfRule>
  </conditionalFormatting>
  <conditionalFormatting sqref="AG4:AG19">
    <cfRule type="cellIs" dxfId="7234" priority="277" operator="equal">
      <formula>"DNP"</formula>
    </cfRule>
  </conditionalFormatting>
  <conditionalFormatting sqref="AJ4:AJ19">
    <cfRule type="cellIs" dxfId="7233" priority="276" operator="equal">
      <formula>"Y"</formula>
    </cfRule>
  </conditionalFormatting>
  <conditionalFormatting sqref="K26:K41">
    <cfRule type="cellIs" dxfId="7232" priority="273" operator="greaterThan">
      <formula>0</formula>
    </cfRule>
    <cfRule type="cellIs" dxfId="7231" priority="274" operator="lessThan">
      <formula>0</formula>
    </cfRule>
    <cfRule type="cellIs" dxfId="7230" priority="275" operator="equal">
      <formula>0</formula>
    </cfRule>
  </conditionalFormatting>
  <conditionalFormatting sqref="K26:K41">
    <cfRule type="cellIs" dxfId="7229" priority="270" operator="greaterThan">
      <formula>0</formula>
    </cfRule>
    <cfRule type="cellIs" dxfId="7228" priority="271" operator="lessThan">
      <formula>0</formula>
    </cfRule>
    <cfRule type="cellIs" dxfId="7227" priority="272" operator="equal">
      <formula>0</formula>
    </cfRule>
  </conditionalFormatting>
  <conditionalFormatting sqref="K26:K41">
    <cfRule type="cellIs" dxfId="7226" priority="267" operator="greaterThan">
      <formula>0</formula>
    </cfRule>
    <cfRule type="cellIs" dxfId="7225" priority="268" operator="lessThan">
      <formula>0</formula>
    </cfRule>
    <cfRule type="cellIs" dxfId="7224" priority="269" operator="equal">
      <formula>0</formula>
    </cfRule>
  </conditionalFormatting>
  <conditionalFormatting sqref="K26:K41">
    <cfRule type="cellIs" dxfId="7223" priority="264" operator="greaterThan">
      <formula>0</formula>
    </cfRule>
    <cfRule type="cellIs" dxfId="7222" priority="265" operator="lessThan">
      <formula>0</formula>
    </cfRule>
    <cfRule type="cellIs" dxfId="7221" priority="266" operator="equal">
      <formula>0</formula>
    </cfRule>
  </conditionalFormatting>
  <conditionalFormatting sqref="K26:K41">
    <cfRule type="cellIs" dxfId="7220" priority="261" operator="greaterThan">
      <formula>0</formula>
    </cfRule>
    <cfRule type="cellIs" dxfId="7219" priority="262" operator="lessThan">
      <formula>0</formula>
    </cfRule>
    <cfRule type="cellIs" dxfId="7218" priority="263" operator="equal">
      <formula>0</formula>
    </cfRule>
  </conditionalFormatting>
  <conditionalFormatting sqref="K26:K41">
    <cfRule type="cellIs" dxfId="7217" priority="258" operator="greaterThan">
      <formula>0</formula>
    </cfRule>
    <cfRule type="cellIs" dxfId="7216" priority="259" operator="lessThan">
      <formula>0</formula>
    </cfRule>
    <cfRule type="cellIs" dxfId="7215" priority="260" operator="equal">
      <formula>0</formula>
    </cfRule>
  </conditionalFormatting>
  <conditionalFormatting sqref="K26:K41">
    <cfRule type="cellIs" dxfId="7214" priority="255" operator="greaterThan">
      <formula>0</formula>
    </cfRule>
    <cfRule type="cellIs" dxfId="7213" priority="256" operator="lessThan">
      <formula>0</formula>
    </cfRule>
    <cfRule type="cellIs" dxfId="7212" priority="257" operator="equal">
      <formula>0</formula>
    </cfRule>
  </conditionalFormatting>
  <conditionalFormatting sqref="K26:K41">
    <cfRule type="cellIs" dxfId="7211" priority="252" operator="greaterThan">
      <formula>0</formula>
    </cfRule>
    <cfRule type="cellIs" dxfId="7210" priority="253" operator="lessThan">
      <formula>0</formula>
    </cfRule>
    <cfRule type="cellIs" dxfId="7209" priority="254" operator="equal">
      <formula>0</formula>
    </cfRule>
  </conditionalFormatting>
  <conditionalFormatting sqref="K26:K41">
    <cfRule type="cellIs" dxfId="7208" priority="249" operator="greaterThan">
      <formula>0</formula>
    </cfRule>
    <cfRule type="cellIs" dxfId="7207" priority="250" operator="lessThan">
      <formula>0</formula>
    </cfRule>
    <cfRule type="cellIs" dxfId="7206" priority="251" operator="equal">
      <formula>0</formula>
    </cfRule>
  </conditionalFormatting>
  <conditionalFormatting sqref="K26:K41">
    <cfRule type="cellIs" dxfId="7205" priority="246" operator="greaterThan">
      <formula>0</formula>
    </cfRule>
    <cfRule type="cellIs" dxfId="7204" priority="247" operator="lessThan">
      <formula>0</formula>
    </cfRule>
    <cfRule type="cellIs" dxfId="7203" priority="248" operator="equal">
      <formula>0</formula>
    </cfRule>
  </conditionalFormatting>
  <conditionalFormatting sqref="K26:K41">
    <cfRule type="cellIs" dxfId="7202" priority="243" operator="greaterThan">
      <formula>0</formula>
    </cfRule>
    <cfRule type="cellIs" dxfId="7201" priority="244" operator="lessThan">
      <formula>0</formula>
    </cfRule>
    <cfRule type="cellIs" dxfId="7200" priority="245" operator="equal">
      <formula>0</formula>
    </cfRule>
  </conditionalFormatting>
  <conditionalFormatting sqref="K26:K41">
    <cfRule type="cellIs" dxfId="7199" priority="240" operator="greaterThan">
      <formula>0</formula>
    </cfRule>
    <cfRule type="cellIs" dxfId="7198" priority="241" operator="lessThan">
      <formula>0</formula>
    </cfRule>
    <cfRule type="cellIs" dxfId="7197" priority="242" operator="equal">
      <formula>0</formula>
    </cfRule>
  </conditionalFormatting>
  <conditionalFormatting sqref="K26:K41">
    <cfRule type="cellIs" dxfId="7196" priority="237" operator="greaterThan">
      <formula>0</formula>
    </cfRule>
    <cfRule type="cellIs" dxfId="7195" priority="238" operator="lessThan">
      <formula>0</formula>
    </cfRule>
    <cfRule type="cellIs" dxfId="7194" priority="239" operator="equal">
      <formula>0</formula>
    </cfRule>
  </conditionalFormatting>
  <conditionalFormatting sqref="K26:K41">
    <cfRule type="cellIs" dxfId="7193" priority="234" operator="greaterThan">
      <formula>0</formula>
    </cfRule>
    <cfRule type="cellIs" dxfId="7192" priority="235" operator="lessThan">
      <formula>0</formula>
    </cfRule>
    <cfRule type="cellIs" dxfId="7191" priority="236" operator="equal">
      <formula>0</formula>
    </cfRule>
  </conditionalFormatting>
  <conditionalFormatting sqref="K26:K41">
    <cfRule type="cellIs" dxfId="7190" priority="231" operator="greaterThan">
      <formula>0</formula>
    </cfRule>
    <cfRule type="cellIs" dxfId="7189" priority="232" operator="lessThan">
      <formula>0</formula>
    </cfRule>
    <cfRule type="cellIs" dxfId="7188" priority="233" operator="equal">
      <formula>0</formula>
    </cfRule>
  </conditionalFormatting>
  <conditionalFormatting sqref="K26:K41">
    <cfRule type="cellIs" dxfId="7187" priority="228" operator="greaterThan">
      <formula>0</formula>
    </cfRule>
    <cfRule type="cellIs" dxfId="7186" priority="229" operator="lessThan">
      <formula>0</formula>
    </cfRule>
    <cfRule type="cellIs" dxfId="7185" priority="230" operator="equal">
      <formula>0</formula>
    </cfRule>
  </conditionalFormatting>
  <conditionalFormatting sqref="K26:K41">
    <cfRule type="cellIs" dxfId="7184" priority="225" operator="greaterThan">
      <formula>0</formula>
    </cfRule>
    <cfRule type="cellIs" dxfId="7183" priority="226" operator="lessThan">
      <formula>0</formula>
    </cfRule>
    <cfRule type="cellIs" dxfId="7182" priority="227" operator="equal">
      <formula>0</formula>
    </cfRule>
  </conditionalFormatting>
  <conditionalFormatting sqref="K26:K41">
    <cfRule type="cellIs" dxfId="7181" priority="222" operator="greaterThan">
      <formula>0</formula>
    </cfRule>
    <cfRule type="cellIs" dxfId="7180" priority="223" operator="lessThan">
      <formula>0</formula>
    </cfRule>
    <cfRule type="cellIs" dxfId="7179" priority="224" operator="equal">
      <formula>0</formula>
    </cfRule>
  </conditionalFormatting>
  <conditionalFormatting sqref="F26:F41">
    <cfRule type="cellIs" dxfId="7178" priority="221" operator="equal">
      <formula>"DNP"</formula>
    </cfRule>
  </conditionalFormatting>
  <conditionalFormatting sqref="I26:I41">
    <cfRule type="cellIs" dxfId="7177" priority="220" operator="equal">
      <formula>"Y"</formula>
    </cfRule>
  </conditionalFormatting>
  <conditionalFormatting sqref="T26:T41">
    <cfRule type="cellIs" dxfId="7176" priority="217" operator="greaterThan">
      <formula>0</formula>
    </cfRule>
    <cfRule type="cellIs" dxfId="7175" priority="218" operator="lessThan">
      <formula>0</formula>
    </cfRule>
    <cfRule type="cellIs" dxfId="7174" priority="219" operator="equal">
      <formula>0</formula>
    </cfRule>
  </conditionalFormatting>
  <conditionalFormatting sqref="T26:T41">
    <cfRule type="cellIs" dxfId="7173" priority="214" operator="greaterThan">
      <formula>0</formula>
    </cfRule>
    <cfRule type="cellIs" dxfId="7172" priority="215" operator="lessThan">
      <formula>0</formula>
    </cfRule>
    <cfRule type="cellIs" dxfId="7171" priority="216" operator="equal">
      <formula>0</formula>
    </cfRule>
  </conditionalFormatting>
  <conditionalFormatting sqref="T26:T41">
    <cfRule type="cellIs" dxfId="7170" priority="211" operator="greaterThan">
      <formula>0</formula>
    </cfRule>
    <cfRule type="cellIs" dxfId="7169" priority="212" operator="lessThan">
      <formula>0</formula>
    </cfRule>
    <cfRule type="cellIs" dxfId="7168" priority="213" operator="equal">
      <formula>0</formula>
    </cfRule>
  </conditionalFormatting>
  <conditionalFormatting sqref="T26:T41">
    <cfRule type="cellIs" dxfId="7167" priority="208" operator="greaterThan">
      <formula>0</formula>
    </cfRule>
    <cfRule type="cellIs" dxfId="7166" priority="209" operator="lessThan">
      <formula>0</formula>
    </cfRule>
    <cfRule type="cellIs" dxfId="7165" priority="210" operator="equal">
      <formula>0</formula>
    </cfRule>
  </conditionalFormatting>
  <conditionalFormatting sqref="T26:T41">
    <cfRule type="cellIs" dxfId="7164" priority="205" operator="greaterThan">
      <formula>0</formula>
    </cfRule>
    <cfRule type="cellIs" dxfId="7163" priority="206" operator="lessThan">
      <formula>0</formula>
    </cfRule>
    <cfRule type="cellIs" dxfId="7162" priority="207" operator="equal">
      <formula>0</formula>
    </cfRule>
  </conditionalFormatting>
  <conditionalFormatting sqref="T26:T41">
    <cfRule type="cellIs" dxfId="7161" priority="202" operator="greaterThan">
      <formula>0</formula>
    </cfRule>
    <cfRule type="cellIs" dxfId="7160" priority="203" operator="lessThan">
      <formula>0</formula>
    </cfRule>
    <cfRule type="cellIs" dxfId="7159" priority="204" operator="equal">
      <formula>0</formula>
    </cfRule>
  </conditionalFormatting>
  <conditionalFormatting sqref="T26:T41">
    <cfRule type="cellIs" dxfId="7158" priority="199" operator="greaterThan">
      <formula>0</formula>
    </cfRule>
    <cfRule type="cellIs" dxfId="7157" priority="200" operator="lessThan">
      <formula>0</formula>
    </cfRule>
    <cfRule type="cellIs" dxfId="7156" priority="201" operator="equal">
      <formula>0</formula>
    </cfRule>
  </conditionalFormatting>
  <conditionalFormatting sqref="T26:T41">
    <cfRule type="cellIs" dxfId="7155" priority="196" operator="greaterThan">
      <formula>0</formula>
    </cfRule>
    <cfRule type="cellIs" dxfId="7154" priority="197" operator="lessThan">
      <formula>0</formula>
    </cfRule>
    <cfRule type="cellIs" dxfId="7153" priority="198" operator="equal">
      <formula>0</formula>
    </cfRule>
  </conditionalFormatting>
  <conditionalFormatting sqref="T26:T41">
    <cfRule type="cellIs" dxfId="7152" priority="193" operator="greaterThan">
      <formula>0</formula>
    </cfRule>
    <cfRule type="cellIs" dxfId="7151" priority="194" operator="lessThan">
      <formula>0</formula>
    </cfRule>
    <cfRule type="cellIs" dxfId="7150" priority="195" operator="equal">
      <formula>0</formula>
    </cfRule>
  </conditionalFormatting>
  <conditionalFormatting sqref="T26:T41">
    <cfRule type="cellIs" dxfId="7149" priority="190" operator="greaterThan">
      <formula>0</formula>
    </cfRule>
    <cfRule type="cellIs" dxfId="7148" priority="191" operator="lessThan">
      <formula>0</formula>
    </cfRule>
    <cfRule type="cellIs" dxfId="7147" priority="192" operator="equal">
      <formula>0</formula>
    </cfRule>
  </conditionalFormatting>
  <conditionalFormatting sqref="T26:T41">
    <cfRule type="cellIs" dxfId="7146" priority="187" operator="greaterThan">
      <formula>0</formula>
    </cfRule>
    <cfRule type="cellIs" dxfId="7145" priority="188" operator="lessThan">
      <formula>0</formula>
    </cfRule>
    <cfRule type="cellIs" dxfId="7144" priority="189" operator="equal">
      <formula>0</formula>
    </cfRule>
  </conditionalFormatting>
  <conditionalFormatting sqref="T26:T41">
    <cfRule type="cellIs" dxfId="7143" priority="184" operator="greaterThan">
      <formula>0</formula>
    </cfRule>
    <cfRule type="cellIs" dxfId="7142" priority="185" operator="lessThan">
      <formula>0</formula>
    </cfRule>
    <cfRule type="cellIs" dxfId="7141" priority="186" operator="equal">
      <formula>0</formula>
    </cfRule>
  </conditionalFormatting>
  <conditionalFormatting sqref="T26:T41">
    <cfRule type="cellIs" dxfId="7140" priority="181" operator="greaterThan">
      <formula>0</formula>
    </cfRule>
    <cfRule type="cellIs" dxfId="7139" priority="182" operator="lessThan">
      <formula>0</formula>
    </cfRule>
    <cfRule type="cellIs" dxfId="7138" priority="183" operator="equal">
      <formula>0</formula>
    </cfRule>
  </conditionalFormatting>
  <conditionalFormatting sqref="T26:T41">
    <cfRule type="cellIs" dxfId="7137" priority="178" operator="greaterThan">
      <formula>0</formula>
    </cfRule>
    <cfRule type="cellIs" dxfId="7136" priority="179" operator="lessThan">
      <formula>0</formula>
    </cfRule>
    <cfRule type="cellIs" dxfId="7135" priority="180" operator="equal">
      <formula>0</formula>
    </cfRule>
  </conditionalFormatting>
  <conditionalFormatting sqref="T26:T41">
    <cfRule type="cellIs" dxfId="7134" priority="175" operator="greaterThan">
      <formula>0</formula>
    </cfRule>
    <cfRule type="cellIs" dxfId="7133" priority="176" operator="lessThan">
      <formula>0</formula>
    </cfRule>
    <cfRule type="cellIs" dxfId="7132" priority="177" operator="equal">
      <formula>0</formula>
    </cfRule>
  </conditionalFormatting>
  <conditionalFormatting sqref="T26:T41">
    <cfRule type="cellIs" dxfId="7131" priority="172" operator="greaterThan">
      <formula>0</formula>
    </cfRule>
    <cfRule type="cellIs" dxfId="7130" priority="173" operator="lessThan">
      <formula>0</formula>
    </cfRule>
    <cfRule type="cellIs" dxfId="7129" priority="174" operator="equal">
      <formula>0</formula>
    </cfRule>
  </conditionalFormatting>
  <conditionalFormatting sqref="T26:T41">
    <cfRule type="cellIs" dxfId="7128" priority="169" operator="greaterThan">
      <formula>0</formula>
    </cfRule>
    <cfRule type="cellIs" dxfId="7127" priority="170" operator="lessThan">
      <formula>0</formula>
    </cfRule>
    <cfRule type="cellIs" dxfId="7126" priority="171" operator="equal">
      <formula>0</formula>
    </cfRule>
  </conditionalFormatting>
  <conditionalFormatting sqref="T26:T41">
    <cfRule type="cellIs" dxfId="7125" priority="166" operator="greaterThan">
      <formula>0</formula>
    </cfRule>
    <cfRule type="cellIs" dxfId="7124" priority="167" operator="lessThan">
      <formula>0</formula>
    </cfRule>
    <cfRule type="cellIs" dxfId="7123" priority="168" operator="equal">
      <formula>0</formula>
    </cfRule>
  </conditionalFormatting>
  <conditionalFormatting sqref="T26:T41">
    <cfRule type="cellIs" dxfId="7122" priority="163" operator="greaterThan">
      <formula>0</formula>
    </cfRule>
    <cfRule type="cellIs" dxfId="7121" priority="164" operator="lessThan">
      <formula>0</formula>
    </cfRule>
    <cfRule type="cellIs" dxfId="7120" priority="165" operator="equal">
      <formula>0</formula>
    </cfRule>
  </conditionalFormatting>
  <conditionalFormatting sqref="O26:O41">
    <cfRule type="cellIs" dxfId="7119" priority="162" operator="equal">
      <formula>"DNP"</formula>
    </cfRule>
  </conditionalFormatting>
  <conditionalFormatting sqref="R26:R41">
    <cfRule type="cellIs" dxfId="7118" priority="161" operator="equal">
      <formula>"Y"</formula>
    </cfRule>
  </conditionalFormatting>
  <conditionalFormatting sqref="AC26:AC41">
    <cfRule type="cellIs" dxfId="7117" priority="158" operator="greaterThan">
      <formula>0</formula>
    </cfRule>
    <cfRule type="cellIs" dxfId="7116" priority="159" operator="lessThan">
      <formula>0</formula>
    </cfRule>
    <cfRule type="cellIs" dxfId="7115" priority="160" operator="equal">
      <formula>0</formula>
    </cfRule>
  </conditionalFormatting>
  <conditionalFormatting sqref="AC26:AC41">
    <cfRule type="cellIs" dxfId="7114" priority="155" operator="greaterThan">
      <formula>0</formula>
    </cfRule>
    <cfRule type="cellIs" dxfId="7113" priority="156" operator="lessThan">
      <formula>0</formula>
    </cfRule>
    <cfRule type="cellIs" dxfId="7112" priority="157" operator="equal">
      <formula>0</formula>
    </cfRule>
  </conditionalFormatting>
  <conditionalFormatting sqref="AC26:AC41">
    <cfRule type="cellIs" dxfId="7111" priority="152" operator="greaterThan">
      <formula>0</formula>
    </cfRule>
    <cfRule type="cellIs" dxfId="7110" priority="153" operator="lessThan">
      <formula>0</formula>
    </cfRule>
    <cfRule type="cellIs" dxfId="7109" priority="154" operator="equal">
      <formula>0</formula>
    </cfRule>
  </conditionalFormatting>
  <conditionalFormatting sqref="AC26:AC41">
    <cfRule type="cellIs" dxfId="7108" priority="149" operator="greaterThan">
      <formula>0</formula>
    </cfRule>
    <cfRule type="cellIs" dxfId="7107" priority="150" operator="lessThan">
      <formula>0</formula>
    </cfRule>
    <cfRule type="cellIs" dxfId="7106" priority="151" operator="equal">
      <formula>0</formula>
    </cfRule>
  </conditionalFormatting>
  <conditionalFormatting sqref="AC26:AC41">
    <cfRule type="cellIs" dxfId="7105" priority="146" operator="greaterThan">
      <formula>0</formula>
    </cfRule>
    <cfRule type="cellIs" dxfId="7104" priority="147" operator="lessThan">
      <formula>0</formula>
    </cfRule>
    <cfRule type="cellIs" dxfId="7103" priority="148" operator="equal">
      <formula>0</formula>
    </cfRule>
  </conditionalFormatting>
  <conditionalFormatting sqref="AC26:AC41">
    <cfRule type="cellIs" dxfId="7102" priority="143" operator="greaterThan">
      <formula>0</formula>
    </cfRule>
    <cfRule type="cellIs" dxfId="7101" priority="144" operator="lessThan">
      <formula>0</formula>
    </cfRule>
    <cfRule type="cellIs" dxfId="7100" priority="145" operator="equal">
      <formula>0</formula>
    </cfRule>
  </conditionalFormatting>
  <conditionalFormatting sqref="AC26:AC41">
    <cfRule type="cellIs" dxfId="7099" priority="140" operator="greaterThan">
      <formula>0</formula>
    </cfRule>
    <cfRule type="cellIs" dxfId="7098" priority="141" operator="lessThan">
      <formula>0</formula>
    </cfRule>
    <cfRule type="cellIs" dxfId="7097" priority="142" operator="equal">
      <formula>0</formula>
    </cfRule>
  </conditionalFormatting>
  <conditionalFormatting sqref="AC26:AC41">
    <cfRule type="cellIs" dxfId="7096" priority="137" operator="greaterThan">
      <formula>0</formula>
    </cfRule>
    <cfRule type="cellIs" dxfId="7095" priority="138" operator="lessThan">
      <formula>0</formula>
    </cfRule>
    <cfRule type="cellIs" dxfId="7094" priority="139" operator="equal">
      <formula>0</formula>
    </cfRule>
  </conditionalFormatting>
  <conditionalFormatting sqref="AC26:AC41">
    <cfRule type="cellIs" dxfId="7093" priority="134" operator="greaterThan">
      <formula>0</formula>
    </cfRule>
    <cfRule type="cellIs" dxfId="7092" priority="135" operator="lessThan">
      <formula>0</formula>
    </cfRule>
    <cfRule type="cellIs" dxfId="7091" priority="136" operator="equal">
      <formula>0</formula>
    </cfRule>
  </conditionalFormatting>
  <conditionalFormatting sqref="AC26:AC41">
    <cfRule type="cellIs" dxfId="7090" priority="131" operator="greaterThan">
      <formula>0</formula>
    </cfRule>
    <cfRule type="cellIs" dxfId="7089" priority="132" operator="lessThan">
      <formula>0</formula>
    </cfRule>
    <cfRule type="cellIs" dxfId="7088" priority="133" operator="equal">
      <formula>0</formula>
    </cfRule>
  </conditionalFormatting>
  <conditionalFormatting sqref="AC26:AC41">
    <cfRule type="cellIs" dxfId="7087" priority="128" operator="greaterThan">
      <formula>0</formula>
    </cfRule>
    <cfRule type="cellIs" dxfId="7086" priority="129" operator="lessThan">
      <formula>0</formula>
    </cfRule>
    <cfRule type="cellIs" dxfId="7085" priority="130" operator="equal">
      <formula>0</formula>
    </cfRule>
  </conditionalFormatting>
  <conditionalFormatting sqref="AC26:AC41">
    <cfRule type="cellIs" dxfId="7084" priority="125" operator="greaterThan">
      <formula>0</formula>
    </cfRule>
    <cfRule type="cellIs" dxfId="7083" priority="126" operator="lessThan">
      <formula>0</formula>
    </cfRule>
    <cfRule type="cellIs" dxfId="7082" priority="127" operator="equal">
      <formula>0</formula>
    </cfRule>
  </conditionalFormatting>
  <conditionalFormatting sqref="AC26:AC41">
    <cfRule type="cellIs" dxfId="7081" priority="122" operator="greaterThan">
      <formula>0</formula>
    </cfRule>
    <cfRule type="cellIs" dxfId="7080" priority="123" operator="lessThan">
      <formula>0</formula>
    </cfRule>
    <cfRule type="cellIs" dxfId="7079" priority="124" operator="equal">
      <formula>0</formula>
    </cfRule>
  </conditionalFormatting>
  <conditionalFormatting sqref="AC26:AC41">
    <cfRule type="cellIs" dxfId="7078" priority="119" operator="greaterThan">
      <formula>0</formula>
    </cfRule>
    <cfRule type="cellIs" dxfId="7077" priority="120" operator="lessThan">
      <formula>0</formula>
    </cfRule>
    <cfRule type="cellIs" dxfId="7076" priority="121" operator="equal">
      <formula>0</formula>
    </cfRule>
  </conditionalFormatting>
  <conditionalFormatting sqref="AC26:AC41">
    <cfRule type="cellIs" dxfId="7075" priority="116" operator="greaterThan">
      <formula>0</formula>
    </cfRule>
    <cfRule type="cellIs" dxfId="7074" priority="117" operator="lessThan">
      <formula>0</formula>
    </cfRule>
    <cfRule type="cellIs" dxfId="7073" priority="118" operator="equal">
      <formula>0</formula>
    </cfRule>
  </conditionalFormatting>
  <conditionalFormatting sqref="AC26:AC41">
    <cfRule type="cellIs" dxfId="7072" priority="113" operator="greaterThan">
      <formula>0</formula>
    </cfRule>
    <cfRule type="cellIs" dxfId="7071" priority="114" operator="lessThan">
      <formula>0</formula>
    </cfRule>
    <cfRule type="cellIs" dxfId="7070" priority="115" operator="equal">
      <formula>0</formula>
    </cfRule>
  </conditionalFormatting>
  <conditionalFormatting sqref="AC26:AC41">
    <cfRule type="cellIs" dxfId="7069" priority="110" operator="greaterThan">
      <formula>0</formula>
    </cfRule>
    <cfRule type="cellIs" dxfId="7068" priority="111" operator="lessThan">
      <formula>0</formula>
    </cfRule>
    <cfRule type="cellIs" dxfId="7067" priority="112" operator="equal">
      <formula>0</formula>
    </cfRule>
  </conditionalFormatting>
  <conditionalFormatting sqref="AC26:AC41">
    <cfRule type="cellIs" dxfId="7066" priority="107" operator="greaterThan">
      <formula>0</formula>
    </cfRule>
    <cfRule type="cellIs" dxfId="7065" priority="108" operator="lessThan">
      <formula>0</formula>
    </cfRule>
    <cfRule type="cellIs" dxfId="7064" priority="109" operator="equal">
      <formula>0</formula>
    </cfRule>
  </conditionalFormatting>
  <conditionalFormatting sqref="AC26:AC41">
    <cfRule type="cellIs" dxfId="7063" priority="104" operator="greaterThan">
      <formula>0</formula>
    </cfRule>
    <cfRule type="cellIs" dxfId="7062" priority="105" operator="lessThan">
      <formula>0</formula>
    </cfRule>
    <cfRule type="cellIs" dxfId="7061" priority="106" operator="equal">
      <formula>0</formula>
    </cfRule>
  </conditionalFormatting>
  <conditionalFormatting sqref="AC26:AC41">
    <cfRule type="cellIs" dxfId="7060" priority="101" operator="greaterThan">
      <formula>0</formula>
    </cfRule>
    <cfRule type="cellIs" dxfId="7059" priority="102" operator="lessThan">
      <formula>0</formula>
    </cfRule>
    <cfRule type="cellIs" dxfId="7058" priority="103" operator="equal">
      <formula>0</formula>
    </cfRule>
  </conditionalFormatting>
  <conditionalFormatting sqref="X26:X41">
    <cfRule type="cellIs" dxfId="7057" priority="100" operator="equal">
      <formula>"DNP"</formula>
    </cfRule>
  </conditionalFormatting>
  <conditionalFormatting sqref="AA26:AA41">
    <cfRule type="cellIs" dxfId="7056" priority="99" operator="equal">
      <formula>"Y"</formula>
    </cfRule>
  </conditionalFormatting>
  <conditionalFormatting sqref="AL26:AL41">
    <cfRule type="cellIs" dxfId="7055" priority="96" operator="greaterThan">
      <formula>0</formula>
    </cfRule>
    <cfRule type="cellIs" dxfId="7054" priority="97" operator="lessThan">
      <formula>0</formula>
    </cfRule>
    <cfRule type="cellIs" dxfId="7053" priority="98" operator="equal">
      <formula>0</formula>
    </cfRule>
  </conditionalFormatting>
  <conditionalFormatting sqref="AL26:AL41">
    <cfRule type="cellIs" dxfId="7052" priority="93" operator="greaterThan">
      <formula>0</formula>
    </cfRule>
    <cfRule type="cellIs" dxfId="7051" priority="94" operator="lessThan">
      <formula>0</formula>
    </cfRule>
    <cfRule type="cellIs" dxfId="7050" priority="95" operator="equal">
      <formula>0</formula>
    </cfRule>
  </conditionalFormatting>
  <conditionalFormatting sqref="AL26:AL41">
    <cfRule type="cellIs" dxfId="7049" priority="90" operator="greaterThan">
      <formula>0</formula>
    </cfRule>
    <cfRule type="cellIs" dxfId="7048" priority="91" operator="lessThan">
      <formula>0</formula>
    </cfRule>
    <cfRule type="cellIs" dxfId="7047" priority="92" operator="equal">
      <formula>0</formula>
    </cfRule>
  </conditionalFormatting>
  <conditionalFormatting sqref="AL26:AL41">
    <cfRule type="cellIs" dxfId="7046" priority="87" operator="greaterThan">
      <formula>0</formula>
    </cfRule>
    <cfRule type="cellIs" dxfId="7045" priority="88" operator="lessThan">
      <formula>0</formula>
    </cfRule>
    <cfRule type="cellIs" dxfId="7044" priority="89" operator="equal">
      <formula>0</formula>
    </cfRule>
  </conditionalFormatting>
  <conditionalFormatting sqref="AL26:AL41">
    <cfRule type="cellIs" dxfId="7043" priority="84" operator="greaterThan">
      <formula>0</formula>
    </cfRule>
    <cfRule type="cellIs" dxfId="7042" priority="85" operator="lessThan">
      <formula>0</formula>
    </cfRule>
    <cfRule type="cellIs" dxfId="7041" priority="86" operator="equal">
      <formula>0</formula>
    </cfRule>
  </conditionalFormatting>
  <conditionalFormatting sqref="AL26:AL41">
    <cfRule type="cellIs" dxfId="7040" priority="81" operator="greaterThan">
      <formula>0</formula>
    </cfRule>
    <cfRule type="cellIs" dxfId="7039" priority="82" operator="lessThan">
      <formula>0</formula>
    </cfRule>
    <cfRule type="cellIs" dxfId="7038" priority="83" operator="equal">
      <formula>0</formula>
    </cfRule>
  </conditionalFormatting>
  <conditionalFormatting sqref="AL26:AL41">
    <cfRule type="cellIs" dxfId="7037" priority="78" operator="greaterThan">
      <formula>0</formula>
    </cfRule>
    <cfRule type="cellIs" dxfId="7036" priority="79" operator="lessThan">
      <formula>0</formula>
    </cfRule>
    <cfRule type="cellIs" dxfId="7035" priority="80" operator="equal">
      <formula>0</formula>
    </cfRule>
  </conditionalFormatting>
  <conditionalFormatting sqref="AL26:AL41">
    <cfRule type="cellIs" dxfId="7034" priority="75" operator="greaterThan">
      <formula>0</formula>
    </cfRule>
    <cfRule type="cellIs" dxfId="7033" priority="76" operator="lessThan">
      <formula>0</formula>
    </cfRule>
    <cfRule type="cellIs" dxfId="7032" priority="77" operator="equal">
      <formula>0</formula>
    </cfRule>
  </conditionalFormatting>
  <conditionalFormatting sqref="AL26:AL41">
    <cfRule type="cellIs" dxfId="7031" priority="72" operator="greaterThan">
      <formula>0</formula>
    </cfRule>
    <cfRule type="cellIs" dxfId="7030" priority="73" operator="lessThan">
      <formula>0</formula>
    </cfRule>
    <cfRule type="cellIs" dxfId="7029" priority="74" operator="equal">
      <formula>0</formula>
    </cfRule>
  </conditionalFormatting>
  <conditionalFormatting sqref="AL26:AL41">
    <cfRule type="cellIs" dxfId="7028" priority="69" operator="greaterThan">
      <formula>0</formula>
    </cfRule>
    <cfRule type="cellIs" dxfId="7027" priority="70" operator="lessThan">
      <formula>0</formula>
    </cfRule>
    <cfRule type="cellIs" dxfId="7026" priority="71" operator="equal">
      <formula>0</formula>
    </cfRule>
  </conditionalFormatting>
  <conditionalFormatting sqref="AL26:AL41">
    <cfRule type="cellIs" dxfId="7025" priority="66" operator="greaterThan">
      <formula>0</formula>
    </cfRule>
    <cfRule type="cellIs" dxfId="7024" priority="67" operator="lessThan">
      <formula>0</formula>
    </cfRule>
    <cfRule type="cellIs" dxfId="7023" priority="68" operator="equal">
      <formula>0</formula>
    </cfRule>
  </conditionalFormatting>
  <conditionalFormatting sqref="AL26:AL41">
    <cfRule type="cellIs" dxfId="7022" priority="63" operator="greaterThan">
      <formula>0</formula>
    </cfRule>
    <cfRule type="cellIs" dxfId="7021" priority="64" operator="lessThan">
      <formula>0</formula>
    </cfRule>
    <cfRule type="cellIs" dxfId="7020" priority="65" operator="equal">
      <formula>0</formula>
    </cfRule>
  </conditionalFormatting>
  <conditionalFormatting sqref="AL26:AL41">
    <cfRule type="cellIs" dxfId="7019" priority="60" operator="greaterThan">
      <formula>0</formula>
    </cfRule>
    <cfRule type="cellIs" dxfId="7018" priority="61" operator="lessThan">
      <formula>0</formula>
    </cfRule>
    <cfRule type="cellIs" dxfId="7017" priority="62" operator="equal">
      <formula>0</formula>
    </cfRule>
  </conditionalFormatting>
  <conditionalFormatting sqref="AL26:AL41">
    <cfRule type="cellIs" dxfId="7016" priority="57" operator="greaterThan">
      <formula>0</formula>
    </cfRule>
    <cfRule type="cellIs" dxfId="7015" priority="58" operator="lessThan">
      <formula>0</formula>
    </cfRule>
    <cfRule type="cellIs" dxfId="7014" priority="59" operator="equal">
      <formula>0</formula>
    </cfRule>
  </conditionalFormatting>
  <conditionalFormatting sqref="AL26:AL41">
    <cfRule type="cellIs" dxfId="7013" priority="54" operator="greaterThan">
      <formula>0</formula>
    </cfRule>
    <cfRule type="cellIs" dxfId="7012" priority="55" operator="lessThan">
      <formula>0</formula>
    </cfRule>
    <cfRule type="cellIs" dxfId="7011" priority="56" operator="equal">
      <formula>0</formula>
    </cfRule>
  </conditionalFormatting>
  <conditionalFormatting sqref="AL26:AL41">
    <cfRule type="cellIs" dxfId="7010" priority="51" operator="greaterThan">
      <formula>0</formula>
    </cfRule>
    <cfRule type="cellIs" dxfId="7009" priority="52" operator="lessThan">
      <formula>0</formula>
    </cfRule>
    <cfRule type="cellIs" dxfId="7008" priority="53" operator="equal">
      <formula>0</formula>
    </cfRule>
  </conditionalFormatting>
  <conditionalFormatting sqref="AL26:AL41">
    <cfRule type="cellIs" dxfId="7007" priority="48" operator="greaterThan">
      <formula>0</formula>
    </cfRule>
    <cfRule type="cellIs" dxfId="7006" priority="49" operator="lessThan">
      <formula>0</formula>
    </cfRule>
    <cfRule type="cellIs" dxfId="7005" priority="50" operator="equal">
      <formula>0</formula>
    </cfRule>
  </conditionalFormatting>
  <conditionalFormatting sqref="AL26:AL41">
    <cfRule type="cellIs" dxfId="7004" priority="45" operator="greaterThan">
      <formula>0</formula>
    </cfRule>
    <cfRule type="cellIs" dxfId="7003" priority="46" operator="lessThan">
      <formula>0</formula>
    </cfRule>
    <cfRule type="cellIs" dxfId="7002" priority="47" operator="equal">
      <formula>0</formula>
    </cfRule>
  </conditionalFormatting>
  <conditionalFormatting sqref="AL26:AL41">
    <cfRule type="cellIs" dxfId="7001" priority="42" operator="greaterThan">
      <formula>0</formula>
    </cfRule>
    <cfRule type="cellIs" dxfId="7000" priority="43" operator="lessThan">
      <formula>0</formula>
    </cfRule>
    <cfRule type="cellIs" dxfId="6999" priority="44" operator="equal">
      <formula>0</formula>
    </cfRule>
  </conditionalFormatting>
  <conditionalFormatting sqref="AL26:AL41">
    <cfRule type="cellIs" dxfId="6998" priority="39" operator="greaterThan">
      <formula>0</formula>
    </cfRule>
    <cfRule type="cellIs" dxfId="6997" priority="40" operator="lessThan">
      <formula>0</formula>
    </cfRule>
    <cfRule type="cellIs" dxfId="6996" priority="41" operator="equal">
      <formula>0</formula>
    </cfRule>
  </conditionalFormatting>
  <conditionalFormatting sqref="AL26:AL41">
    <cfRule type="cellIs" dxfId="6995" priority="36" operator="greaterThan">
      <formula>0</formula>
    </cfRule>
    <cfRule type="cellIs" dxfId="6994" priority="37" operator="lessThan">
      <formula>0</formula>
    </cfRule>
    <cfRule type="cellIs" dxfId="6993" priority="38" operator="equal">
      <formula>0</formula>
    </cfRule>
  </conditionalFormatting>
  <conditionalFormatting sqref="AG26:AG41">
    <cfRule type="cellIs" dxfId="6992" priority="35" operator="equal">
      <formula>"DNP"</formula>
    </cfRule>
  </conditionalFormatting>
  <conditionalFormatting sqref="AJ26:AJ41">
    <cfRule type="cellIs" dxfId="6991" priority="34" operator="equal">
      <formula>"Y"</formula>
    </cfRule>
  </conditionalFormatting>
  <conditionalFormatting sqref="R22">
    <cfRule type="containsText" dxfId="6990" priority="33" operator="containsText" text="Y">
      <formula>NOT(ISERROR(SEARCH("Y",R22)))</formula>
    </cfRule>
  </conditionalFormatting>
  <conditionalFormatting sqref="F17">
    <cfRule type="cellIs" dxfId="6989" priority="32" operator="equal">
      <formula>"DNP"</formula>
    </cfRule>
  </conditionalFormatting>
  <conditionalFormatting sqref="I17">
    <cfRule type="containsText" dxfId="6988" priority="31" operator="containsText" text="Y">
      <formula>NOT(ISERROR(SEARCH("Y",I17)))</formula>
    </cfRule>
  </conditionalFormatting>
  <conditionalFormatting sqref="I17">
    <cfRule type="cellIs" dxfId="6987" priority="30" operator="equal">
      <formula>"Y"</formula>
    </cfRule>
  </conditionalFormatting>
  <conditionalFormatting sqref="I17">
    <cfRule type="containsText" dxfId="6986" priority="29" operator="containsText" text="Y">
      <formula>NOT(ISERROR(SEARCH("Y",I17)))</formula>
    </cfRule>
  </conditionalFormatting>
  <conditionalFormatting sqref="O17">
    <cfRule type="cellIs" dxfId="6985" priority="28" operator="equal">
      <formula>"DNP"</formula>
    </cfRule>
  </conditionalFormatting>
  <conditionalFormatting sqref="R17">
    <cfRule type="containsText" dxfId="6984" priority="27" operator="containsText" text="Y">
      <formula>NOT(ISERROR(SEARCH("Y",R17)))</formula>
    </cfRule>
  </conditionalFormatting>
  <conditionalFormatting sqref="R17">
    <cfRule type="cellIs" dxfId="6983" priority="26" operator="equal">
      <formula>"Y"</formula>
    </cfRule>
  </conditionalFormatting>
  <conditionalFormatting sqref="R17">
    <cfRule type="containsText" dxfId="6982" priority="25" operator="containsText" text="Y">
      <formula>NOT(ISERROR(SEARCH("Y",R17)))</formula>
    </cfRule>
  </conditionalFormatting>
  <conditionalFormatting sqref="X17">
    <cfRule type="cellIs" dxfId="6981" priority="24" operator="equal">
      <formula>"DNP"</formula>
    </cfRule>
  </conditionalFormatting>
  <conditionalFormatting sqref="AA17">
    <cfRule type="containsText" dxfId="6980" priority="23" operator="containsText" text="Y">
      <formula>NOT(ISERROR(SEARCH("Y",AA17)))</formula>
    </cfRule>
  </conditionalFormatting>
  <conditionalFormatting sqref="AA17">
    <cfRule type="cellIs" dxfId="6979" priority="22" operator="equal">
      <formula>"Y"</formula>
    </cfRule>
  </conditionalFormatting>
  <conditionalFormatting sqref="AA17">
    <cfRule type="containsText" dxfId="6978" priority="21" operator="containsText" text="Y">
      <formula>NOT(ISERROR(SEARCH("Y",AA17)))</formula>
    </cfRule>
  </conditionalFormatting>
  <conditionalFormatting sqref="AG17">
    <cfRule type="cellIs" dxfId="6977" priority="20" operator="equal">
      <formula>"DNP"</formula>
    </cfRule>
  </conditionalFormatting>
  <conditionalFormatting sqref="AJ17">
    <cfRule type="containsText" dxfId="6976" priority="19" operator="containsText" text="Y">
      <formula>NOT(ISERROR(SEARCH("Y",AJ17)))</formula>
    </cfRule>
  </conditionalFormatting>
  <conditionalFormatting sqref="AJ17">
    <cfRule type="cellIs" dxfId="6975" priority="18" operator="equal">
      <formula>"Y"</formula>
    </cfRule>
  </conditionalFormatting>
  <conditionalFormatting sqref="AJ17">
    <cfRule type="containsText" dxfId="6974" priority="17" operator="containsText" text="Y">
      <formula>NOT(ISERROR(SEARCH("Y",AJ17)))</formula>
    </cfRule>
  </conditionalFormatting>
  <conditionalFormatting sqref="F39">
    <cfRule type="cellIs" dxfId="6973" priority="16" operator="equal">
      <formula>"DNP"</formula>
    </cfRule>
  </conditionalFormatting>
  <conditionalFormatting sqref="I39">
    <cfRule type="containsText" dxfId="6972" priority="15" operator="containsText" text="Y">
      <formula>NOT(ISERROR(SEARCH("Y",I39)))</formula>
    </cfRule>
  </conditionalFormatting>
  <conditionalFormatting sqref="I39">
    <cfRule type="cellIs" dxfId="6971" priority="14" operator="equal">
      <formula>"Y"</formula>
    </cfRule>
  </conditionalFormatting>
  <conditionalFormatting sqref="I39">
    <cfRule type="containsText" dxfId="6970" priority="13" operator="containsText" text="Y">
      <formula>NOT(ISERROR(SEARCH("Y",I39)))</formula>
    </cfRule>
  </conditionalFormatting>
  <conditionalFormatting sqref="O39">
    <cfRule type="cellIs" dxfId="6969" priority="12" operator="equal">
      <formula>"DNP"</formula>
    </cfRule>
  </conditionalFormatting>
  <conditionalFormatting sqref="R39">
    <cfRule type="containsText" dxfId="6968" priority="11" operator="containsText" text="Y">
      <formula>NOT(ISERROR(SEARCH("Y",R39)))</formula>
    </cfRule>
  </conditionalFormatting>
  <conditionalFormatting sqref="R39">
    <cfRule type="cellIs" dxfId="6967" priority="10" operator="equal">
      <formula>"Y"</formula>
    </cfRule>
  </conditionalFormatting>
  <conditionalFormatting sqref="R39">
    <cfRule type="containsText" dxfId="6966" priority="9" operator="containsText" text="Y">
      <formula>NOT(ISERROR(SEARCH("Y",R39)))</formula>
    </cfRule>
  </conditionalFormatting>
  <conditionalFormatting sqref="X39">
    <cfRule type="cellIs" dxfId="6965" priority="8" operator="equal">
      <formula>"DNP"</formula>
    </cfRule>
  </conditionalFormatting>
  <conditionalFormatting sqref="AA39">
    <cfRule type="containsText" dxfId="6964" priority="7" operator="containsText" text="Y">
      <formula>NOT(ISERROR(SEARCH("Y",AA39)))</formula>
    </cfRule>
  </conditionalFormatting>
  <conditionalFormatting sqref="AA39">
    <cfRule type="cellIs" dxfId="6963" priority="6" operator="equal">
      <formula>"Y"</formula>
    </cfRule>
  </conditionalFormatting>
  <conditionalFormatting sqref="AA39">
    <cfRule type="containsText" dxfId="6962" priority="5" operator="containsText" text="Y">
      <formula>NOT(ISERROR(SEARCH("Y",AA39)))</formula>
    </cfRule>
  </conditionalFormatting>
  <conditionalFormatting sqref="AG39">
    <cfRule type="cellIs" dxfId="6961" priority="4" operator="equal">
      <formula>"DNP"</formula>
    </cfRule>
  </conditionalFormatting>
  <conditionalFormatting sqref="AJ39">
    <cfRule type="containsText" dxfId="6960" priority="3" operator="containsText" text="Y">
      <formula>NOT(ISERROR(SEARCH("Y",AJ39)))</formula>
    </cfRule>
  </conditionalFormatting>
  <conditionalFormatting sqref="AJ39">
    <cfRule type="cellIs" dxfId="6959" priority="2" operator="equal">
      <formula>"Y"</formula>
    </cfRule>
  </conditionalFormatting>
  <conditionalFormatting sqref="AJ39">
    <cfRule type="containsText" dxfId="6958" priority="1" operator="containsText" text="Y">
      <formula>NOT(ISERROR(SEARCH("Y",AJ39)))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8"/>
  <sheetViews>
    <sheetView zoomScale="76" zoomScaleNormal="76" workbookViewId="0"/>
  </sheetViews>
  <sheetFormatPr defaultRowHeight="15.65"/>
  <cols>
    <col min="1" max="1" width="4.25" style="12" bestFit="1" customWidth="1"/>
    <col min="2" max="2" width="22.625" style="13" customWidth="1"/>
    <col min="3" max="3" width="1.625" style="13" customWidth="1"/>
    <col min="4" max="4" width="6.625" style="56" customWidth="1"/>
    <col min="5" max="5" width="4.625" style="13" customWidth="1"/>
    <col min="6" max="7" width="7.125" style="13" customWidth="1"/>
    <col min="8" max="8" width="7.125" style="13" hidden="1" customWidth="1"/>
    <col min="9" max="9" width="7.125" style="14" customWidth="1"/>
    <col min="10" max="10" width="6.625" style="13" customWidth="1"/>
    <col min="11" max="11" width="6.125" style="13" customWidth="1"/>
    <col min="12" max="12" width="1.625" style="706" customWidth="1"/>
    <col min="13" max="13" width="6.625" style="56" customWidth="1"/>
    <col min="14" max="14" width="4.625" style="13" customWidth="1"/>
    <col min="15" max="16" width="7.125" style="13" customWidth="1"/>
    <col min="17" max="17" width="7.125" style="13" hidden="1" customWidth="1"/>
    <col min="18" max="18" width="7.125" style="14" customWidth="1"/>
    <col min="19" max="19" width="6.625" style="13" customWidth="1"/>
    <col min="20" max="20" width="6.125" style="13" customWidth="1"/>
    <col min="21" max="21" width="1.625" style="706" customWidth="1"/>
    <col min="22" max="22" width="6.625" style="13" customWidth="1"/>
    <col min="23" max="23" width="4.625" style="13" customWidth="1"/>
    <col min="24" max="25" width="7.125" style="13" customWidth="1"/>
    <col min="26" max="26" width="7.125" style="13" hidden="1" customWidth="1"/>
    <col min="27" max="27" width="7.125" style="14" customWidth="1"/>
    <col min="28" max="28" width="6.625" style="13" customWidth="1"/>
    <col min="29" max="29" width="6.125" style="13" customWidth="1"/>
    <col min="30" max="30" width="1.625" style="706" customWidth="1"/>
    <col min="31" max="31" width="6.625" style="13" customWidth="1"/>
    <col min="32" max="32" width="4.625" style="13" customWidth="1"/>
    <col min="33" max="34" width="7.125" style="13" customWidth="1"/>
    <col min="35" max="35" width="7.125" style="13" hidden="1" customWidth="1"/>
    <col min="36" max="36" width="7.125" style="14" customWidth="1"/>
    <col min="37" max="37" width="6.625" style="13" customWidth="1"/>
    <col min="38" max="38" width="6.125" style="13" customWidth="1"/>
    <col min="39" max="39" width="1.625" style="706" customWidth="1"/>
    <col min="40" max="40" width="9" style="15" customWidth="1"/>
    <col min="41" max="41" width="0.125" style="15" customWidth="1"/>
    <col min="42" max="16384" width="9" style="15"/>
  </cols>
  <sheetData>
    <row r="1" spans="1:40" ht="16.3" thickBot="1">
      <c r="A1" s="622"/>
      <c r="B1" s="629"/>
      <c r="D1" s="630"/>
      <c r="E1" s="629"/>
      <c r="F1" s="629"/>
      <c r="G1" s="629"/>
      <c r="H1" s="629"/>
      <c r="I1" s="631"/>
      <c r="J1" s="629"/>
      <c r="K1" s="629"/>
      <c r="L1" s="688"/>
      <c r="M1" s="630"/>
      <c r="N1" s="629"/>
      <c r="O1" s="629"/>
      <c r="P1" s="629"/>
      <c r="Q1" s="629"/>
      <c r="R1" s="631"/>
      <c r="S1" s="629"/>
      <c r="T1" s="629"/>
      <c r="U1" s="688"/>
      <c r="V1" s="629"/>
      <c r="W1" s="629"/>
      <c r="X1" s="629"/>
      <c r="Y1" s="629"/>
      <c r="Z1" s="629"/>
      <c r="AA1" s="631"/>
      <c r="AB1" s="629"/>
      <c r="AC1" s="629"/>
      <c r="AD1" s="688"/>
      <c r="AE1" s="629"/>
      <c r="AF1" s="629"/>
      <c r="AG1" s="629"/>
      <c r="AH1" s="629"/>
      <c r="AI1" s="629"/>
      <c r="AJ1" s="631"/>
      <c r="AK1" s="629"/>
      <c r="AL1" s="629"/>
      <c r="AM1" s="688"/>
      <c r="AN1" s="632"/>
    </row>
    <row r="2" spans="1:40" s="42" customFormat="1" ht="21.75" customHeight="1" thickBot="1">
      <c r="A2" s="882" t="s">
        <v>41</v>
      </c>
      <c r="B2" s="317">
        <f>[9]Blank!$F$1</f>
        <v>2019</v>
      </c>
      <c r="C2" s="689"/>
      <c r="D2" s="608" t="s">
        <v>134</v>
      </c>
      <c r="E2" s="609">
        <f>L20</f>
        <v>0</v>
      </c>
      <c r="F2" s="884" t="str">
        <f>[1]Blank!$B$17</f>
        <v>Dave Sanders</v>
      </c>
      <c r="G2" s="885"/>
      <c r="H2" s="885"/>
      <c r="I2" s="886"/>
      <c r="J2" s="38" t="s">
        <v>16</v>
      </c>
      <c r="K2" s="47">
        <f>H20</f>
        <v>11</v>
      </c>
      <c r="L2" s="690"/>
      <c r="M2" s="608" t="s">
        <v>134</v>
      </c>
      <c r="N2" s="609">
        <f>U20</f>
        <v>0</v>
      </c>
      <c r="O2" s="884" t="str">
        <f>[1]Blank!$B$18</f>
        <v>Brian Slack</v>
      </c>
      <c r="P2" s="885"/>
      <c r="Q2" s="885"/>
      <c r="R2" s="886"/>
      <c r="S2" s="38" t="s">
        <v>16</v>
      </c>
      <c r="T2" s="47">
        <f>Q20</f>
        <v>7</v>
      </c>
      <c r="U2" s="690"/>
      <c r="V2" s="608" t="s">
        <v>134</v>
      </c>
      <c r="W2" s="609">
        <f>AD20</f>
        <v>0</v>
      </c>
      <c r="X2" s="884" t="str">
        <f>[1]Blank!$B$19</f>
        <v>Andy Trewick</v>
      </c>
      <c r="Y2" s="885"/>
      <c r="Z2" s="885"/>
      <c r="AA2" s="886"/>
      <c r="AB2" s="38" t="s">
        <v>16</v>
      </c>
      <c r="AC2" s="47">
        <f>Z20</f>
        <v>5</v>
      </c>
      <c r="AD2" s="690"/>
      <c r="AE2" s="608" t="s">
        <v>134</v>
      </c>
      <c r="AF2" s="609">
        <f>AM20</f>
        <v>0</v>
      </c>
      <c r="AG2" s="884" t="str">
        <f>[1]Blank!$B$20</f>
        <v>Dave Watts</v>
      </c>
      <c r="AH2" s="885"/>
      <c r="AI2" s="885"/>
      <c r="AJ2" s="886"/>
      <c r="AK2" s="38" t="s">
        <v>16</v>
      </c>
      <c r="AL2" s="47">
        <f>AI20</f>
        <v>10</v>
      </c>
      <c r="AM2" s="690"/>
      <c r="AN2" s="633"/>
    </row>
    <row r="3" spans="1:40" s="42" customFormat="1" ht="18.7" customHeight="1" thickBot="1">
      <c r="A3" s="883"/>
      <c r="B3" s="533" t="s">
        <v>28</v>
      </c>
      <c r="C3" s="417"/>
      <c r="D3" s="421" t="s">
        <v>45</v>
      </c>
      <c r="E3" s="422" t="s">
        <v>30</v>
      </c>
      <c r="F3" s="423" t="s">
        <v>9</v>
      </c>
      <c r="G3" s="424" t="s">
        <v>10</v>
      </c>
      <c r="H3" s="425"/>
      <c r="I3" s="425" t="s">
        <v>34</v>
      </c>
      <c r="J3" s="425" t="s">
        <v>8</v>
      </c>
      <c r="K3" s="426" t="s">
        <v>11</v>
      </c>
      <c r="L3" s="692" t="s">
        <v>173</v>
      </c>
      <c r="M3" s="421" t="s">
        <v>45</v>
      </c>
      <c r="N3" s="422" t="s">
        <v>30</v>
      </c>
      <c r="O3" s="423" t="s">
        <v>9</v>
      </c>
      <c r="P3" s="424" t="s">
        <v>10</v>
      </c>
      <c r="Q3" s="425"/>
      <c r="R3" s="425" t="s">
        <v>34</v>
      </c>
      <c r="S3" s="425" t="s">
        <v>8</v>
      </c>
      <c r="T3" s="426" t="s">
        <v>11</v>
      </c>
      <c r="U3" s="692" t="s">
        <v>173</v>
      </c>
      <c r="V3" s="421" t="s">
        <v>45</v>
      </c>
      <c r="W3" s="422" t="s">
        <v>30</v>
      </c>
      <c r="X3" s="423" t="s">
        <v>9</v>
      </c>
      <c r="Y3" s="424" t="s">
        <v>10</v>
      </c>
      <c r="Z3" s="425"/>
      <c r="AA3" s="425" t="s">
        <v>34</v>
      </c>
      <c r="AB3" s="425" t="s">
        <v>8</v>
      </c>
      <c r="AC3" s="426" t="s">
        <v>11</v>
      </c>
      <c r="AD3" s="692" t="s">
        <v>173</v>
      </c>
      <c r="AE3" s="421" t="s">
        <v>45</v>
      </c>
      <c r="AF3" s="422" t="s">
        <v>30</v>
      </c>
      <c r="AG3" s="423" t="s">
        <v>9</v>
      </c>
      <c r="AH3" s="424" t="s">
        <v>10</v>
      </c>
      <c r="AI3" s="425"/>
      <c r="AJ3" s="425" t="s">
        <v>34</v>
      </c>
      <c r="AK3" s="425" t="s">
        <v>8</v>
      </c>
      <c r="AL3" s="426" t="s">
        <v>11</v>
      </c>
      <c r="AM3" s="692" t="s">
        <v>173</v>
      </c>
      <c r="AN3" s="633"/>
    </row>
    <row r="4" spans="1:40" s="42" customFormat="1" ht="21.1">
      <c r="A4" s="43">
        <v>1</v>
      </c>
      <c r="B4" s="48" t="str">
        <f>[1]Blank!$D$1</f>
        <v>Ravensworth</v>
      </c>
      <c r="C4" s="693"/>
      <c r="D4" s="375">
        <f>[3]R1!$C$22</f>
        <v>13.9</v>
      </c>
      <c r="E4" s="376">
        <f>ROUND(D4,0)</f>
        <v>14</v>
      </c>
      <c r="F4" s="453" t="s">
        <v>130</v>
      </c>
      <c r="G4" s="309">
        <f>[3]R1!$F$22</f>
        <v>0</v>
      </c>
      <c r="H4" s="309" t="b">
        <f>IF(G4&gt;0,1)</f>
        <v>0</v>
      </c>
      <c r="I4" s="309" t="s">
        <v>153</v>
      </c>
      <c r="J4" s="309">
        <f>G4</f>
        <v>0</v>
      </c>
      <c r="K4" s="310">
        <f>[3]R1!$K$22</f>
        <v>0</v>
      </c>
      <c r="L4" s="694" t="b">
        <f>[3]R1!$P$22</f>
        <v>0</v>
      </c>
      <c r="M4" s="375">
        <f>[3]R1!$C$23</f>
        <v>17.399999999999999</v>
      </c>
      <c r="N4" s="376">
        <f>ROUND(M4,0)</f>
        <v>17</v>
      </c>
      <c r="O4" s="453" t="s">
        <v>130</v>
      </c>
      <c r="P4" s="309">
        <f>[3]R1!$F$23</f>
        <v>0</v>
      </c>
      <c r="Q4" s="309" t="b">
        <f>IF(P4&gt;0,1)</f>
        <v>0</v>
      </c>
      <c r="R4" s="309" t="s">
        <v>153</v>
      </c>
      <c r="S4" s="309">
        <f>P4</f>
        <v>0</v>
      </c>
      <c r="T4" s="310">
        <f>[3]R1!$K$23</f>
        <v>0</v>
      </c>
      <c r="U4" s="694" t="b">
        <f>[3]R1!$P$23</f>
        <v>0</v>
      </c>
      <c r="V4" s="375">
        <f>[3]R1!$C$24</f>
        <v>20.8</v>
      </c>
      <c r="W4" s="376">
        <f>ROUND(V4,0)</f>
        <v>21</v>
      </c>
      <c r="X4" s="453" t="s">
        <v>130</v>
      </c>
      <c r="Y4" s="309">
        <f>[3]R1!$F$24</f>
        <v>0</v>
      </c>
      <c r="Z4" s="309" t="b">
        <f>IF(Y4&gt;0,1)</f>
        <v>0</v>
      </c>
      <c r="AA4" s="309" t="s">
        <v>153</v>
      </c>
      <c r="AB4" s="309">
        <f>Y4</f>
        <v>0</v>
      </c>
      <c r="AC4" s="310">
        <f>[3]R1!$K$24</f>
        <v>0</v>
      </c>
      <c r="AD4" s="694" t="b">
        <f>[3]R1!$P$24</f>
        <v>0</v>
      </c>
      <c r="AE4" s="375">
        <f>[3]R1!$C$25</f>
        <v>19.7</v>
      </c>
      <c r="AF4" s="376">
        <f>ROUND(AE4,0)</f>
        <v>20</v>
      </c>
      <c r="AG4" s="453">
        <f>[4]C1!$EA$74</f>
        <v>92</v>
      </c>
      <c r="AH4" s="309">
        <f>[3]R1!$F$25</f>
        <v>33</v>
      </c>
      <c r="AI4" s="309">
        <f>IF(AH4&gt;0,1)</f>
        <v>1</v>
      </c>
      <c r="AJ4" s="309">
        <f>AH4</f>
        <v>33</v>
      </c>
      <c r="AK4" s="309">
        <f>AH4</f>
        <v>33</v>
      </c>
      <c r="AL4" s="310">
        <f>[3]R1!$K$25</f>
        <v>0</v>
      </c>
      <c r="AM4" s="694" t="b">
        <f>[3]R1!$P$25</f>
        <v>0</v>
      </c>
      <c r="AN4" s="633"/>
    </row>
    <row r="5" spans="1:40" s="42" customFormat="1" ht="21.1">
      <c r="A5" s="44">
        <v>2</v>
      </c>
      <c r="B5" s="49" t="str">
        <f>[1]Blank!$D$2</f>
        <v>Newbiggin</v>
      </c>
      <c r="C5" s="693"/>
      <c r="D5" s="377">
        <f>[3]R2!$C$22</f>
        <v>13.9</v>
      </c>
      <c r="E5" s="378">
        <f>ROUND(D5,0)</f>
        <v>14</v>
      </c>
      <c r="F5" s="454">
        <f>[4]C2!$CB$74</f>
        <v>88</v>
      </c>
      <c r="G5" s="316">
        <f>[3]R2!$F$22</f>
        <v>34</v>
      </c>
      <c r="H5" s="316">
        <f>IF(G5&gt;0,1)</f>
        <v>1</v>
      </c>
      <c r="I5" s="316">
        <f t="shared" ref="I5:I19" si="0">G5</f>
        <v>34</v>
      </c>
      <c r="J5" s="311">
        <f>J4+G5</f>
        <v>34</v>
      </c>
      <c r="K5" s="385">
        <f>[3]R2!$K$22</f>
        <v>0</v>
      </c>
      <c r="L5" s="694" t="b">
        <f>[3]R2!$P$22</f>
        <v>0</v>
      </c>
      <c r="M5" s="377">
        <f>[3]R2!$C$23</f>
        <v>17.399999999999999</v>
      </c>
      <c r="N5" s="378">
        <f>ROUND(M5,0)</f>
        <v>17</v>
      </c>
      <c r="O5" s="454">
        <f>[4]C2!$CS$74</f>
        <v>91</v>
      </c>
      <c r="P5" s="316">
        <f>[3]R2!$F$23</f>
        <v>34</v>
      </c>
      <c r="Q5" s="316">
        <f>IF(P5&gt;0,1)</f>
        <v>1</v>
      </c>
      <c r="R5" s="316">
        <f t="shared" ref="R5:R19" si="1">P5</f>
        <v>34</v>
      </c>
      <c r="S5" s="311">
        <f>S4+P5</f>
        <v>34</v>
      </c>
      <c r="T5" s="385">
        <f>[3]R2!$K$23</f>
        <v>0</v>
      </c>
      <c r="U5" s="694" t="b">
        <f>[3]R2!$P$23</f>
        <v>0</v>
      </c>
      <c r="V5" s="377">
        <f>[3]R2!$C$24</f>
        <v>20.8</v>
      </c>
      <c r="W5" s="378">
        <f>ROUND(V5,0)</f>
        <v>21</v>
      </c>
      <c r="X5" s="454">
        <f>[4]C2!$DJ$74</f>
        <v>91</v>
      </c>
      <c r="Y5" s="316">
        <f>[3]R2!$F$24</f>
        <v>38</v>
      </c>
      <c r="Z5" s="316">
        <f>IF(Y5&gt;0,1)</f>
        <v>1</v>
      </c>
      <c r="AA5" s="316">
        <f t="shared" ref="AA5:AA16" si="2">Y5</f>
        <v>38</v>
      </c>
      <c r="AB5" s="311">
        <f>AB4+Y5</f>
        <v>38</v>
      </c>
      <c r="AC5" s="385">
        <f>[3]R2!$K$24</f>
        <v>-1</v>
      </c>
      <c r="AD5" s="694" t="b">
        <f>[3]R2!$P$24</f>
        <v>0</v>
      </c>
      <c r="AE5" s="377">
        <f>[3]R2!$C$25</f>
        <v>19.7</v>
      </c>
      <c r="AF5" s="378">
        <f>ROUND(AE5,0)</f>
        <v>20</v>
      </c>
      <c r="AG5" s="454" t="s">
        <v>130</v>
      </c>
      <c r="AH5" s="316">
        <f>[3]R2!$F$25</f>
        <v>0</v>
      </c>
      <c r="AI5" s="316" t="b">
        <f>IF(AH5&gt;0,1)</f>
        <v>0</v>
      </c>
      <c r="AJ5" s="316" t="s">
        <v>153</v>
      </c>
      <c r="AK5" s="311">
        <f>AK4+AH5</f>
        <v>33</v>
      </c>
      <c r="AL5" s="385">
        <f>[3]R2!$K$25</f>
        <v>0</v>
      </c>
      <c r="AM5" s="694" t="b">
        <f>[3]R2!$P$25</f>
        <v>0</v>
      </c>
      <c r="AN5" s="633"/>
    </row>
    <row r="6" spans="1:40" s="42" customFormat="1" ht="21.1">
      <c r="A6" s="44">
        <v>3</v>
      </c>
      <c r="B6" s="50" t="str">
        <f>[1]Blank!$D$3</f>
        <v>Woodham</v>
      </c>
      <c r="C6" s="693"/>
      <c r="D6" s="377">
        <f>[3]R3!$C$22</f>
        <v>13.9</v>
      </c>
      <c r="E6" s="378">
        <f t="shared" ref="E6:E19" si="3">ROUND(D6,0)</f>
        <v>14</v>
      </c>
      <c r="F6" s="454">
        <f>[4]C3!$CB$74</f>
        <v>92</v>
      </c>
      <c r="G6" s="316">
        <f>[3]R3!$F$22</f>
        <v>31</v>
      </c>
      <c r="H6" s="316">
        <f>IF(G6&gt;0,1)</f>
        <v>1</v>
      </c>
      <c r="I6" s="316">
        <f t="shared" si="0"/>
        <v>31</v>
      </c>
      <c r="J6" s="311">
        <f t="shared" ref="J6:J13" si="4">J5+G6</f>
        <v>65</v>
      </c>
      <c r="K6" s="385">
        <f>[3]R3!$K$22</f>
        <v>0</v>
      </c>
      <c r="L6" s="694" t="b">
        <f>[3]R3!$P$22</f>
        <v>0</v>
      </c>
      <c r="M6" s="377">
        <f>[3]R3!$C$23</f>
        <v>17.399999999999999</v>
      </c>
      <c r="N6" s="378">
        <f t="shared" ref="N6:N19" si="5">ROUND(M6,0)</f>
        <v>17</v>
      </c>
      <c r="O6" s="454">
        <f>[4]C3!$CS$74</f>
        <v>98</v>
      </c>
      <c r="P6" s="316">
        <f>[3]R3!$F$23</f>
        <v>28</v>
      </c>
      <c r="Q6" s="316">
        <f>IF(P6&gt;0,1)</f>
        <v>1</v>
      </c>
      <c r="R6" s="316">
        <f t="shared" si="1"/>
        <v>28</v>
      </c>
      <c r="S6" s="311">
        <f t="shared" ref="S6:S13" si="6">S5+P6</f>
        <v>62</v>
      </c>
      <c r="T6" s="385">
        <f>[3]R3!$K$23</f>
        <v>0.60000000000000009</v>
      </c>
      <c r="U6" s="694" t="b">
        <f>[3]R3!$P$23</f>
        <v>0</v>
      </c>
      <c r="V6" s="377">
        <f>[3]R3!$C$24</f>
        <v>19.8</v>
      </c>
      <c r="W6" s="378">
        <f t="shared" ref="W6:W19" si="7">ROUND(V6,0)</f>
        <v>20</v>
      </c>
      <c r="X6" s="454" t="s">
        <v>130</v>
      </c>
      <c r="Y6" s="316">
        <f>[3]R3!$F$24</f>
        <v>0</v>
      </c>
      <c r="Z6" s="316" t="b">
        <f>IF(Y6&gt;0,1)</f>
        <v>0</v>
      </c>
      <c r="AA6" s="670" t="s">
        <v>153</v>
      </c>
      <c r="AB6" s="311">
        <f t="shared" ref="AB6:AB13" si="8">AB5+Y6</f>
        <v>38</v>
      </c>
      <c r="AC6" s="385">
        <f>[3]R3!$K$24</f>
        <v>0</v>
      </c>
      <c r="AD6" s="694" t="b">
        <f>[3]R3!$P$24</f>
        <v>0</v>
      </c>
      <c r="AE6" s="377">
        <f>[3]R3!$C$25</f>
        <v>19.7</v>
      </c>
      <c r="AF6" s="378">
        <f t="shared" ref="AF6:AF19" si="9">ROUND(AE6,0)</f>
        <v>20</v>
      </c>
      <c r="AG6" s="454">
        <f>[4]C3!$EA$74</f>
        <v>99</v>
      </c>
      <c r="AH6" s="316">
        <f>[3]R3!$F$25</f>
        <v>30</v>
      </c>
      <c r="AI6" s="316">
        <f>IF(AH6&gt;0,1)</f>
        <v>1</v>
      </c>
      <c r="AJ6" s="316">
        <f t="shared" ref="AJ6:AJ19" si="10">AH6</f>
        <v>30</v>
      </c>
      <c r="AK6" s="311">
        <f t="shared" ref="AK6:AK13" si="11">AK5+AH6</f>
        <v>63</v>
      </c>
      <c r="AL6" s="385">
        <f>[3]R3!$K$25</f>
        <v>0.2</v>
      </c>
      <c r="AM6" s="694" t="b">
        <f>[3]R3!$P$25</f>
        <v>0</v>
      </c>
      <c r="AN6" s="633"/>
    </row>
    <row r="7" spans="1:40" s="42" customFormat="1" ht="21.1">
      <c r="A7" s="44">
        <v>4</v>
      </c>
      <c r="B7" s="49" t="str">
        <f>[1]Blank!$D$4</f>
        <v>Tynemouth</v>
      </c>
      <c r="C7" s="693"/>
      <c r="D7" s="377">
        <f>[3]R4!$C$22</f>
        <v>13.9</v>
      </c>
      <c r="E7" s="378">
        <f t="shared" si="3"/>
        <v>14</v>
      </c>
      <c r="F7" s="454">
        <f>[4]C4!$CB$74</f>
        <v>93</v>
      </c>
      <c r="G7" s="316">
        <f>[3]R4!$F$22</f>
        <v>27</v>
      </c>
      <c r="H7" s="316">
        <f>IF(G7&gt;0,1)</f>
        <v>1</v>
      </c>
      <c r="I7" s="670" t="s">
        <v>153</v>
      </c>
      <c r="J7" s="311">
        <f t="shared" si="4"/>
        <v>92</v>
      </c>
      <c r="K7" s="385">
        <f>[3]R4!$K$22</f>
        <v>0.8</v>
      </c>
      <c r="L7" s="694" t="b">
        <f>[3]R4!$P$22</f>
        <v>0</v>
      </c>
      <c r="M7" s="377">
        <f>[3]R4!$C$23</f>
        <v>18</v>
      </c>
      <c r="N7" s="378">
        <f t="shared" si="5"/>
        <v>18</v>
      </c>
      <c r="O7" s="454">
        <f>[4]C4!$CS$74</f>
        <v>87</v>
      </c>
      <c r="P7" s="695">
        <f>[3]R4!$F$23</f>
        <v>42</v>
      </c>
      <c r="Q7" s="316">
        <f>IF(P7&gt;0,1)</f>
        <v>1</v>
      </c>
      <c r="R7" s="316">
        <f t="shared" si="1"/>
        <v>42</v>
      </c>
      <c r="S7" s="311">
        <f t="shared" si="6"/>
        <v>104</v>
      </c>
      <c r="T7" s="385">
        <f>[3]R4!$K$23</f>
        <v>-2.2999999999999998</v>
      </c>
      <c r="U7" s="694" t="b">
        <f>[3]R4!$P$23</f>
        <v>0</v>
      </c>
      <c r="V7" s="377">
        <f>[3]R4!$C$24</f>
        <v>19.8</v>
      </c>
      <c r="W7" s="378">
        <f t="shared" si="7"/>
        <v>20</v>
      </c>
      <c r="X7" s="454" t="s">
        <v>130</v>
      </c>
      <c r="Y7" s="316">
        <f>[3]R4!$F$24</f>
        <v>0</v>
      </c>
      <c r="Z7" s="316" t="b">
        <f>IF(Y7&gt;0,1)</f>
        <v>0</v>
      </c>
      <c r="AA7" s="670" t="s">
        <v>153</v>
      </c>
      <c r="AB7" s="311">
        <f t="shared" si="8"/>
        <v>38</v>
      </c>
      <c r="AC7" s="385">
        <f>[3]R4!$K$24</f>
        <v>0</v>
      </c>
      <c r="AD7" s="694" t="b">
        <f>[3]R4!$P$24</f>
        <v>0</v>
      </c>
      <c r="AE7" s="377">
        <f>[3]R4!$C$25</f>
        <v>19.899999999999999</v>
      </c>
      <c r="AF7" s="378">
        <f t="shared" si="9"/>
        <v>20</v>
      </c>
      <c r="AG7" s="454">
        <f>[4]C4!$EA$74</f>
        <v>96</v>
      </c>
      <c r="AH7" s="316">
        <f>[3]R4!$F$25</f>
        <v>30</v>
      </c>
      <c r="AI7" s="316">
        <f>IF(AH7&gt;0,1)</f>
        <v>1</v>
      </c>
      <c r="AJ7" s="316">
        <f t="shared" si="10"/>
        <v>30</v>
      </c>
      <c r="AK7" s="311">
        <f t="shared" si="11"/>
        <v>93</v>
      </c>
      <c r="AL7" s="385">
        <f>[3]R4!$K$25</f>
        <v>0.2</v>
      </c>
      <c r="AM7" s="694" t="b">
        <f>[3]R4!$P$25</f>
        <v>0</v>
      </c>
      <c r="AN7" s="633"/>
    </row>
    <row r="8" spans="1:40" s="42" customFormat="1" ht="21.1">
      <c r="A8" s="44">
        <v>5</v>
      </c>
      <c r="B8" s="50" t="str">
        <f>[1]Blank!$D$5</f>
        <v>South Leeds</v>
      </c>
      <c r="C8" s="693"/>
      <c r="D8" s="377">
        <f>[3]R5!$C$22</f>
        <v>14.700000000000001</v>
      </c>
      <c r="E8" s="378">
        <f t="shared" si="3"/>
        <v>15</v>
      </c>
      <c r="F8" s="454">
        <f>[4]C5!$CB$74</f>
        <v>90</v>
      </c>
      <c r="G8" s="316">
        <f>[3]R5!$F$22</f>
        <v>30</v>
      </c>
      <c r="H8" s="316">
        <f>IF(G8&gt;0,1)</f>
        <v>1</v>
      </c>
      <c r="I8" s="316">
        <f t="shared" si="0"/>
        <v>30</v>
      </c>
      <c r="J8" s="311">
        <f t="shared" si="4"/>
        <v>122</v>
      </c>
      <c r="K8" s="385">
        <f>[3]R5!$K$22</f>
        <v>0.2</v>
      </c>
      <c r="L8" s="694" t="b">
        <f>[3]R5!$P$22</f>
        <v>0</v>
      </c>
      <c r="M8" s="377">
        <f>[3]R5!$C$23</f>
        <v>15.7</v>
      </c>
      <c r="N8" s="378">
        <f t="shared" si="5"/>
        <v>16</v>
      </c>
      <c r="O8" s="454" t="s">
        <v>130</v>
      </c>
      <c r="P8" s="316">
        <f>[3]R5!$F$23</f>
        <v>0</v>
      </c>
      <c r="Q8" s="316" t="b">
        <f>IF(P8&gt;0,1)</f>
        <v>0</v>
      </c>
      <c r="R8" s="670" t="s">
        <v>153</v>
      </c>
      <c r="S8" s="311">
        <f t="shared" si="6"/>
        <v>104</v>
      </c>
      <c r="T8" s="385">
        <f>[3]R5!$K$23</f>
        <v>0</v>
      </c>
      <c r="U8" s="694" t="b">
        <f>[3]R5!$P$23</f>
        <v>0</v>
      </c>
      <c r="V8" s="377">
        <f>[3]R5!$C$24</f>
        <v>19.8</v>
      </c>
      <c r="W8" s="378">
        <f t="shared" si="7"/>
        <v>20</v>
      </c>
      <c r="X8" s="454" t="s">
        <v>130</v>
      </c>
      <c r="Y8" s="316">
        <f>[3]R5!$F$24</f>
        <v>0</v>
      </c>
      <c r="Z8" s="316" t="b">
        <f>IF(Y8&gt;0,1)</f>
        <v>0</v>
      </c>
      <c r="AA8" s="670" t="s">
        <v>153</v>
      </c>
      <c r="AB8" s="311">
        <f t="shared" si="8"/>
        <v>38</v>
      </c>
      <c r="AC8" s="385">
        <f>[3]R5!$K$24</f>
        <v>0</v>
      </c>
      <c r="AD8" s="694" t="b">
        <f>[3]R5!$P$24</f>
        <v>0</v>
      </c>
      <c r="AE8" s="377">
        <f>[3]R5!$C$25</f>
        <v>20.099999999999998</v>
      </c>
      <c r="AF8" s="378">
        <f t="shared" si="9"/>
        <v>20</v>
      </c>
      <c r="AG8" s="454">
        <f>[4]C5!$EA$74</f>
        <v>95</v>
      </c>
      <c r="AH8" s="316">
        <f>[3]R5!$F$25</f>
        <v>30</v>
      </c>
      <c r="AI8" s="316">
        <f>IF(AH8&gt;0,1)</f>
        <v>1</v>
      </c>
      <c r="AJ8" s="316">
        <f t="shared" si="10"/>
        <v>30</v>
      </c>
      <c r="AK8" s="311">
        <f t="shared" si="11"/>
        <v>123</v>
      </c>
      <c r="AL8" s="385">
        <f>[3]R5!$K$25</f>
        <v>0.2</v>
      </c>
      <c r="AM8" s="694" t="b">
        <f>[3]R5!$P$25</f>
        <v>0</v>
      </c>
      <c r="AN8" s="633"/>
    </row>
    <row r="9" spans="1:40" s="42" customFormat="1" ht="21.1">
      <c r="A9" s="44">
        <v>6</v>
      </c>
      <c r="B9" s="51" t="str">
        <f>[1]Blank!$D$6</f>
        <v>Woodhall Hills</v>
      </c>
      <c r="C9" s="693"/>
      <c r="D9" s="377">
        <f>[3]R6!$C$22</f>
        <v>14.9</v>
      </c>
      <c r="E9" s="378">
        <f t="shared" si="3"/>
        <v>15</v>
      </c>
      <c r="F9" s="454">
        <f>[4]C6!$CB$74</f>
        <v>92</v>
      </c>
      <c r="G9" s="316">
        <f>[3]R6!$F$22</f>
        <v>30</v>
      </c>
      <c r="H9" s="316">
        <f t="shared" ref="H9:H19" si="12">IF(G9&gt;0,1)</f>
        <v>1</v>
      </c>
      <c r="I9" s="316">
        <f t="shared" si="0"/>
        <v>30</v>
      </c>
      <c r="J9" s="311">
        <f t="shared" si="4"/>
        <v>152</v>
      </c>
      <c r="K9" s="385">
        <f>[3]R6!$K$22</f>
        <v>0.2</v>
      </c>
      <c r="L9" s="694" t="b">
        <f>[3]R6!$P$22</f>
        <v>0</v>
      </c>
      <c r="M9" s="377">
        <f>[3]R6!$C$23</f>
        <v>15.7</v>
      </c>
      <c r="N9" s="378">
        <f t="shared" si="5"/>
        <v>16</v>
      </c>
      <c r="O9" s="454" t="s">
        <v>130</v>
      </c>
      <c r="P9" s="316">
        <f>[3]R6!$F$23</f>
        <v>0</v>
      </c>
      <c r="Q9" s="316" t="b">
        <f t="shared" ref="Q9:Q19" si="13">IF(P9&gt;0,1)</f>
        <v>0</v>
      </c>
      <c r="R9" s="670" t="s">
        <v>153</v>
      </c>
      <c r="S9" s="311">
        <f t="shared" si="6"/>
        <v>104</v>
      </c>
      <c r="T9" s="385">
        <f>[3]R6!$K$23</f>
        <v>0</v>
      </c>
      <c r="U9" s="694" t="b">
        <f>[3]R6!$P$23</f>
        <v>0</v>
      </c>
      <c r="V9" s="377">
        <f>[3]R6!$C$24</f>
        <v>19.8</v>
      </c>
      <c r="W9" s="378">
        <f t="shared" si="7"/>
        <v>20</v>
      </c>
      <c r="X9" s="454" t="s">
        <v>130</v>
      </c>
      <c r="Y9" s="316">
        <f>[3]R6!$F$24</f>
        <v>0</v>
      </c>
      <c r="Z9" s="316" t="b">
        <f t="shared" ref="Z9:Z19" si="14">IF(Y9&gt;0,1)</f>
        <v>0</v>
      </c>
      <c r="AA9" s="316">
        <f t="shared" si="2"/>
        <v>0</v>
      </c>
      <c r="AB9" s="311">
        <f t="shared" si="8"/>
        <v>38</v>
      </c>
      <c r="AC9" s="385">
        <f>[3]R6!$K$24</f>
        <v>0</v>
      </c>
      <c r="AD9" s="694" t="b">
        <f>[3]R6!$P$24</f>
        <v>0</v>
      </c>
      <c r="AE9" s="377">
        <f>[3]R6!$C$25</f>
        <v>20.299999999999997</v>
      </c>
      <c r="AF9" s="378">
        <f t="shared" si="9"/>
        <v>20</v>
      </c>
      <c r="AG9" s="454">
        <f>[4]C6!$EA$74</f>
        <v>98</v>
      </c>
      <c r="AH9" s="316">
        <f>[3]R6!$F$25</f>
        <v>29</v>
      </c>
      <c r="AI9" s="316">
        <f t="shared" ref="AI9:AI19" si="15">IF(AH9&gt;0,1)</f>
        <v>1</v>
      </c>
      <c r="AJ9" s="316">
        <f t="shared" si="10"/>
        <v>29</v>
      </c>
      <c r="AK9" s="311">
        <f t="shared" si="11"/>
        <v>152</v>
      </c>
      <c r="AL9" s="385">
        <f>[3]R6!$K$25</f>
        <v>0.4</v>
      </c>
      <c r="AM9" s="694" t="b">
        <f>[3]R6!$P$25</f>
        <v>0</v>
      </c>
      <c r="AN9" s="633"/>
    </row>
    <row r="10" spans="1:40" s="42" customFormat="1" ht="21.1">
      <c r="A10" s="44">
        <v>7</v>
      </c>
      <c r="B10" s="50" t="str">
        <f>[1]Blank!$D$7</f>
        <v>Tyneside</v>
      </c>
      <c r="C10" s="693"/>
      <c r="D10" s="377">
        <f>[3]R7!$C$22</f>
        <v>15.1</v>
      </c>
      <c r="E10" s="378">
        <f t="shared" si="3"/>
        <v>15</v>
      </c>
      <c r="F10" s="454">
        <f>[4]C7!$CB$74</f>
        <v>94</v>
      </c>
      <c r="G10" s="316">
        <f>[3]R7!$F$22</f>
        <v>27</v>
      </c>
      <c r="H10" s="316">
        <f t="shared" si="12"/>
        <v>1</v>
      </c>
      <c r="I10" s="316">
        <f t="shared" si="0"/>
        <v>27</v>
      </c>
      <c r="J10" s="311">
        <f t="shared" si="4"/>
        <v>179</v>
      </c>
      <c r="K10" s="385">
        <f>[3]R7!$K$22</f>
        <v>0.8</v>
      </c>
      <c r="L10" s="694" t="b">
        <f>[3]R7!$P$22</f>
        <v>0</v>
      </c>
      <c r="M10" s="377">
        <f>[3]R7!$C$23</f>
        <v>15.7</v>
      </c>
      <c r="N10" s="378">
        <f t="shared" si="5"/>
        <v>16</v>
      </c>
      <c r="O10" s="454">
        <f>[4]C7!$CS$74</f>
        <v>94</v>
      </c>
      <c r="P10" s="316">
        <f>[3]R7!$F$23</f>
        <v>28</v>
      </c>
      <c r="Q10" s="316">
        <f t="shared" si="13"/>
        <v>1</v>
      </c>
      <c r="R10" s="316">
        <f t="shared" si="1"/>
        <v>28</v>
      </c>
      <c r="S10" s="311">
        <f t="shared" si="6"/>
        <v>132</v>
      </c>
      <c r="T10" s="385">
        <f>[3]R7!$K$23</f>
        <v>0.60000000000000009</v>
      </c>
      <c r="U10" s="694" t="b">
        <f>[3]R7!$P$23</f>
        <v>0</v>
      </c>
      <c r="V10" s="377">
        <f>[3]R7!$C$24</f>
        <v>19.8</v>
      </c>
      <c r="W10" s="378">
        <f t="shared" si="7"/>
        <v>20</v>
      </c>
      <c r="X10" s="454" t="s">
        <v>130</v>
      </c>
      <c r="Y10" s="316">
        <f>[3]R7!$F$24</f>
        <v>0</v>
      </c>
      <c r="Z10" s="316" t="b">
        <f t="shared" si="14"/>
        <v>0</v>
      </c>
      <c r="AA10" s="316">
        <f t="shared" si="2"/>
        <v>0</v>
      </c>
      <c r="AB10" s="311">
        <f t="shared" si="8"/>
        <v>38</v>
      </c>
      <c r="AC10" s="385">
        <f>[3]R7!$K$24</f>
        <v>0</v>
      </c>
      <c r="AD10" s="694" t="b">
        <f>[3]R7!$P$24</f>
        <v>0</v>
      </c>
      <c r="AE10" s="377">
        <f>[3]R7!$C$25</f>
        <v>20.699999999999996</v>
      </c>
      <c r="AF10" s="378">
        <f t="shared" si="9"/>
        <v>21</v>
      </c>
      <c r="AG10" s="454" t="s">
        <v>130</v>
      </c>
      <c r="AH10" s="316">
        <f>[3]R7!$F$25</f>
        <v>0</v>
      </c>
      <c r="AI10" s="316" t="b">
        <f t="shared" si="15"/>
        <v>0</v>
      </c>
      <c r="AJ10" s="670" t="s">
        <v>153</v>
      </c>
      <c r="AK10" s="311">
        <f t="shared" si="11"/>
        <v>152</v>
      </c>
      <c r="AL10" s="385">
        <f>[3]R7!$K$25</f>
        <v>0</v>
      </c>
      <c r="AM10" s="694" t="b">
        <f>[3]R7!$P$25</f>
        <v>0</v>
      </c>
      <c r="AN10" s="633"/>
    </row>
    <row r="11" spans="1:40" s="42" customFormat="1" ht="21.1">
      <c r="A11" s="44">
        <v>8</v>
      </c>
      <c r="B11" s="51" t="str">
        <f>[1]Blank!$D$8</f>
        <v>Houghton</v>
      </c>
      <c r="C11" s="693"/>
      <c r="D11" s="377">
        <f>[3]R8!$C$22</f>
        <v>15.9</v>
      </c>
      <c r="E11" s="378">
        <f t="shared" si="3"/>
        <v>16</v>
      </c>
      <c r="F11" s="454">
        <f>[4]C8!$CB$74</f>
        <v>90</v>
      </c>
      <c r="G11" s="316">
        <f>[3]R8!$F$22</f>
        <v>34</v>
      </c>
      <c r="H11" s="316">
        <f t="shared" si="12"/>
        <v>1</v>
      </c>
      <c r="I11" s="316">
        <f t="shared" si="0"/>
        <v>34</v>
      </c>
      <c r="J11" s="311">
        <f t="shared" si="4"/>
        <v>213</v>
      </c>
      <c r="K11" s="385">
        <f>[3]R8!$K$22</f>
        <v>0</v>
      </c>
      <c r="L11" s="694" t="b">
        <f>[3]R8!$P$22</f>
        <v>0</v>
      </c>
      <c r="M11" s="377">
        <f>[3]R8!$C$23</f>
        <v>16.3</v>
      </c>
      <c r="N11" s="378">
        <f t="shared" si="5"/>
        <v>16</v>
      </c>
      <c r="O11" s="454" t="s">
        <v>130</v>
      </c>
      <c r="P11" s="316">
        <f>[3]R8!$F$23</f>
        <v>0</v>
      </c>
      <c r="Q11" s="316" t="b">
        <f t="shared" si="13"/>
        <v>0</v>
      </c>
      <c r="R11" s="670" t="s">
        <v>153</v>
      </c>
      <c r="S11" s="311">
        <f t="shared" si="6"/>
        <v>132</v>
      </c>
      <c r="T11" s="385">
        <f>[3]R8!$K$23</f>
        <v>0</v>
      </c>
      <c r="U11" s="694" t="b">
        <f>[3]R8!$P$23</f>
        <v>0</v>
      </c>
      <c r="V11" s="377">
        <f>[3]R8!$C$24</f>
        <v>19.8</v>
      </c>
      <c r="W11" s="378">
        <f t="shared" si="7"/>
        <v>20</v>
      </c>
      <c r="X11" s="454" t="s">
        <v>130</v>
      </c>
      <c r="Y11" s="316">
        <f>[3]R8!$F$24</f>
        <v>0</v>
      </c>
      <c r="Z11" s="316" t="b">
        <f t="shared" si="14"/>
        <v>0</v>
      </c>
      <c r="AA11" s="316">
        <f t="shared" si="2"/>
        <v>0</v>
      </c>
      <c r="AB11" s="311">
        <f t="shared" si="8"/>
        <v>38</v>
      </c>
      <c r="AC11" s="385">
        <f>[3]R8!$K$24</f>
        <v>0</v>
      </c>
      <c r="AD11" s="694" t="b">
        <f>[3]R8!$P$24</f>
        <v>0</v>
      </c>
      <c r="AE11" s="377">
        <f>[3]R8!$C$25</f>
        <v>20.699999999999996</v>
      </c>
      <c r="AF11" s="378">
        <f t="shared" si="9"/>
        <v>21</v>
      </c>
      <c r="AG11" s="454">
        <f>[4]C8!$EA$74</f>
        <v>96</v>
      </c>
      <c r="AH11" s="316">
        <f>[3]R8!$F$25</f>
        <v>33</v>
      </c>
      <c r="AI11" s="316">
        <f t="shared" si="15"/>
        <v>1</v>
      </c>
      <c r="AJ11" s="316">
        <f t="shared" si="10"/>
        <v>33</v>
      </c>
      <c r="AK11" s="311">
        <f t="shared" si="11"/>
        <v>185</v>
      </c>
      <c r="AL11" s="385">
        <f>[3]R8!$K$25</f>
        <v>0</v>
      </c>
      <c r="AM11" s="694" t="b">
        <f>[3]R8!$P$25</f>
        <v>0</v>
      </c>
      <c r="AN11" s="633"/>
    </row>
    <row r="12" spans="1:40" s="42" customFormat="1" ht="21.1">
      <c r="A12" s="44">
        <v>9</v>
      </c>
      <c r="B12" s="50" t="str">
        <f>[1]Blank!$D$9</f>
        <v>Blyth</v>
      </c>
      <c r="C12" s="693"/>
      <c r="D12" s="377">
        <f>[3]R9!$C$22</f>
        <v>15.9</v>
      </c>
      <c r="E12" s="378">
        <f t="shared" si="3"/>
        <v>16</v>
      </c>
      <c r="F12" s="454" t="s">
        <v>130</v>
      </c>
      <c r="G12" s="316">
        <f>[3]R9!$F$22</f>
        <v>0</v>
      </c>
      <c r="H12" s="316" t="b">
        <f t="shared" si="12"/>
        <v>0</v>
      </c>
      <c r="I12" s="670" t="s">
        <v>153</v>
      </c>
      <c r="J12" s="311">
        <f t="shared" si="4"/>
        <v>213</v>
      </c>
      <c r="K12" s="385">
        <f>[3]R9!$K$22</f>
        <v>0</v>
      </c>
      <c r="L12" s="694" t="b">
        <f>[3]R9!$P$22</f>
        <v>0</v>
      </c>
      <c r="M12" s="377">
        <f>[3]R9!$C$23</f>
        <v>16.3</v>
      </c>
      <c r="N12" s="378">
        <f t="shared" si="5"/>
        <v>16</v>
      </c>
      <c r="O12" s="454">
        <f>[4]C9!$CS$74</f>
        <v>100</v>
      </c>
      <c r="P12" s="316">
        <f>[3]R9!$F$23</f>
        <v>24</v>
      </c>
      <c r="Q12" s="316">
        <f t="shared" si="13"/>
        <v>1</v>
      </c>
      <c r="R12" s="316">
        <f t="shared" si="1"/>
        <v>24</v>
      </c>
      <c r="S12" s="311">
        <f t="shared" si="6"/>
        <v>156</v>
      </c>
      <c r="T12" s="385">
        <f>[3]R9!$K$23</f>
        <v>1</v>
      </c>
      <c r="U12" s="694" t="b">
        <f>[3]R9!$P$23</f>
        <v>0</v>
      </c>
      <c r="V12" s="377">
        <f>[3]R9!$C$24</f>
        <v>19.8</v>
      </c>
      <c r="W12" s="378">
        <f t="shared" si="7"/>
        <v>20</v>
      </c>
      <c r="X12" s="454" t="s">
        <v>130</v>
      </c>
      <c r="Y12" s="316">
        <f>[3]R9!$F$24</f>
        <v>0</v>
      </c>
      <c r="Z12" s="316" t="b">
        <f t="shared" si="14"/>
        <v>0</v>
      </c>
      <c r="AA12" s="316">
        <f t="shared" si="2"/>
        <v>0</v>
      </c>
      <c r="AB12" s="311">
        <f t="shared" si="8"/>
        <v>38</v>
      </c>
      <c r="AC12" s="385">
        <f>[3]R9!$K$24</f>
        <v>0</v>
      </c>
      <c r="AD12" s="694" t="b">
        <f>[3]R9!$P$24</f>
        <v>0</v>
      </c>
      <c r="AE12" s="377">
        <f>[3]R9!$C$25</f>
        <v>20.699999999999996</v>
      </c>
      <c r="AF12" s="378">
        <f t="shared" si="9"/>
        <v>21</v>
      </c>
      <c r="AG12" s="454">
        <f>[4]C9!$EA$74</f>
        <v>99</v>
      </c>
      <c r="AH12" s="316">
        <f>[3]R9!$F$25</f>
        <v>30</v>
      </c>
      <c r="AI12" s="316">
        <f t="shared" si="15"/>
        <v>1</v>
      </c>
      <c r="AJ12" s="316">
        <f t="shared" si="10"/>
        <v>30</v>
      </c>
      <c r="AK12" s="311">
        <f t="shared" si="11"/>
        <v>215</v>
      </c>
      <c r="AL12" s="385">
        <f>[3]R9!$K$25</f>
        <v>0.2</v>
      </c>
      <c r="AM12" s="694" t="b">
        <f>[3]R9!$P$25</f>
        <v>0</v>
      </c>
      <c r="AN12" s="633"/>
    </row>
    <row r="13" spans="1:40" s="42" customFormat="1" ht="21.75" thickBot="1">
      <c r="A13" s="45">
        <v>10</v>
      </c>
      <c r="B13" s="52" t="str">
        <f>[1]Blank!$D$10</f>
        <v>Whickham</v>
      </c>
      <c r="C13" s="693"/>
      <c r="D13" s="377">
        <f>[3]R10!$C$22</f>
        <v>15.9</v>
      </c>
      <c r="E13" s="378">
        <f t="shared" si="3"/>
        <v>16</v>
      </c>
      <c r="F13" s="454" t="s">
        <v>130</v>
      </c>
      <c r="G13" s="316">
        <f>[3]R10!$F$22</f>
        <v>0</v>
      </c>
      <c r="H13" s="316" t="b">
        <f t="shared" si="12"/>
        <v>0</v>
      </c>
      <c r="I13" s="670" t="s">
        <v>153</v>
      </c>
      <c r="J13" s="311">
        <f t="shared" si="4"/>
        <v>213</v>
      </c>
      <c r="K13" s="385">
        <f>[3]R10!$K$22</f>
        <v>0</v>
      </c>
      <c r="L13" s="694" t="b">
        <f>[3]R10!$P$22</f>
        <v>0</v>
      </c>
      <c r="M13" s="377">
        <f>[3]R10!$C$23</f>
        <v>17.3</v>
      </c>
      <c r="N13" s="378">
        <f t="shared" si="5"/>
        <v>17</v>
      </c>
      <c r="O13" s="454" t="s">
        <v>130</v>
      </c>
      <c r="P13" s="316">
        <f>[3]R10!$F$23</f>
        <v>0</v>
      </c>
      <c r="Q13" s="316" t="b">
        <f t="shared" si="13"/>
        <v>0</v>
      </c>
      <c r="R13" s="316">
        <f t="shared" si="1"/>
        <v>0</v>
      </c>
      <c r="S13" s="311">
        <f t="shared" si="6"/>
        <v>156</v>
      </c>
      <c r="T13" s="385">
        <f>[3]R10!$K$23</f>
        <v>0</v>
      </c>
      <c r="U13" s="694" t="b">
        <f>[3]R10!$P$23</f>
        <v>0</v>
      </c>
      <c r="V13" s="377">
        <f>[3]R10!$C$24</f>
        <v>19.8</v>
      </c>
      <c r="W13" s="378">
        <f t="shared" si="7"/>
        <v>20</v>
      </c>
      <c r="X13" s="454" t="s">
        <v>130</v>
      </c>
      <c r="Y13" s="316">
        <f>[3]R10!$F$24</f>
        <v>0</v>
      </c>
      <c r="Z13" s="316" t="b">
        <f t="shared" si="14"/>
        <v>0</v>
      </c>
      <c r="AA13" s="316">
        <f t="shared" si="2"/>
        <v>0</v>
      </c>
      <c r="AB13" s="311">
        <f t="shared" si="8"/>
        <v>38</v>
      </c>
      <c r="AC13" s="385">
        <f>[3]R10!$K$24</f>
        <v>0</v>
      </c>
      <c r="AD13" s="694" t="b">
        <f>[3]R10!$P$24</f>
        <v>0</v>
      </c>
      <c r="AE13" s="377">
        <f>[3]R10!$C$25</f>
        <v>20.899999999999995</v>
      </c>
      <c r="AF13" s="378">
        <f t="shared" si="9"/>
        <v>21</v>
      </c>
      <c r="AG13" s="454" t="s">
        <v>130</v>
      </c>
      <c r="AH13" s="316">
        <f>[3]R10!$F$25</f>
        <v>0</v>
      </c>
      <c r="AI13" s="316" t="b">
        <f t="shared" si="15"/>
        <v>0</v>
      </c>
      <c r="AJ13" s="670" t="s">
        <v>153</v>
      </c>
      <c r="AK13" s="311">
        <f t="shared" si="11"/>
        <v>215</v>
      </c>
      <c r="AL13" s="385">
        <f>[3]R10!$K$25</f>
        <v>0</v>
      </c>
      <c r="AM13" s="694" t="b">
        <f>[3]R10!$P$25</f>
        <v>0</v>
      </c>
      <c r="AN13" s="633"/>
    </row>
    <row r="14" spans="1:40" s="42" customFormat="1" ht="21.1">
      <c r="A14" s="46">
        <v>11</v>
      </c>
      <c r="B14" s="48" t="str">
        <f>[1]Blank!$D$11</f>
        <v>Stocksfield</v>
      </c>
      <c r="C14" s="693"/>
      <c r="D14" s="377">
        <f>[3]R11!$C$22</f>
        <v>15.9</v>
      </c>
      <c r="E14" s="378">
        <f t="shared" si="3"/>
        <v>16</v>
      </c>
      <c r="F14" s="454">
        <f>[4]C11!$CB$74</f>
        <v>85</v>
      </c>
      <c r="G14" s="316">
        <f>[3]R11!$F$22</f>
        <v>36</v>
      </c>
      <c r="H14" s="316">
        <f t="shared" si="12"/>
        <v>1</v>
      </c>
      <c r="I14" s="316">
        <f t="shared" si="0"/>
        <v>36</v>
      </c>
      <c r="J14" s="311">
        <f>SUMPRODUCT(LARGE(G4:G14,{1,2,3,4,5,6,7,8,9,10}))</f>
        <v>249</v>
      </c>
      <c r="K14" s="385">
        <f>[3]R11!$K$22</f>
        <v>0</v>
      </c>
      <c r="L14" s="694" t="b">
        <f>[3]R11!$P$22</f>
        <v>0</v>
      </c>
      <c r="M14" s="377">
        <f>[3]R11!$C$23</f>
        <v>17.3</v>
      </c>
      <c r="N14" s="378">
        <f t="shared" si="5"/>
        <v>17</v>
      </c>
      <c r="O14" s="454">
        <f>[4]C11!$CS$74</f>
        <v>97</v>
      </c>
      <c r="P14" s="316">
        <f>[3]R11!$F$23</f>
        <v>25</v>
      </c>
      <c r="Q14" s="316">
        <f t="shared" si="13"/>
        <v>1</v>
      </c>
      <c r="R14" s="316">
        <f t="shared" si="1"/>
        <v>25</v>
      </c>
      <c r="S14" s="311">
        <f>SUMPRODUCT(LARGE(P4:P14,{1,2,3,4,5,6,7,8,9,10}))</f>
        <v>181</v>
      </c>
      <c r="T14" s="385">
        <f>[3]R11!$K$23</f>
        <v>1</v>
      </c>
      <c r="U14" s="694" t="b">
        <f>[3]R11!$P$23</f>
        <v>0</v>
      </c>
      <c r="V14" s="377">
        <f>[3]R11!$C$24</f>
        <v>19.8</v>
      </c>
      <c r="W14" s="378">
        <f t="shared" si="7"/>
        <v>20</v>
      </c>
      <c r="X14" s="454">
        <f>[4]C11!$DJ$74</f>
        <v>94</v>
      </c>
      <c r="Y14" s="316">
        <f>[3]R11!$F$24</f>
        <v>31</v>
      </c>
      <c r="Z14" s="316">
        <f t="shared" si="14"/>
        <v>1</v>
      </c>
      <c r="AA14" s="316">
        <f t="shared" si="2"/>
        <v>31</v>
      </c>
      <c r="AB14" s="311">
        <f>SUMPRODUCT(LARGE(Y4:Y14,{1,2,3,4,5,6,7,8,9,10}))</f>
        <v>69</v>
      </c>
      <c r="AC14" s="385">
        <f>[3]R11!$K$24</f>
        <v>0</v>
      </c>
      <c r="AD14" s="694" t="b">
        <f>[3]R11!$P$24</f>
        <v>0</v>
      </c>
      <c r="AE14" s="377">
        <f>[3]R11!$C$25</f>
        <v>20.899999999999995</v>
      </c>
      <c r="AF14" s="378">
        <f t="shared" si="9"/>
        <v>21</v>
      </c>
      <c r="AG14" s="454" t="s">
        <v>130</v>
      </c>
      <c r="AH14" s="316">
        <f>[3]R11!$F$25</f>
        <v>0</v>
      </c>
      <c r="AI14" s="316" t="b">
        <f t="shared" si="15"/>
        <v>0</v>
      </c>
      <c r="AJ14" s="670" t="s">
        <v>153</v>
      </c>
      <c r="AK14" s="311">
        <f>SUMPRODUCT(LARGE(AH4:AH14,{1,2,3,4,5,6,7,8,9,10}))</f>
        <v>215</v>
      </c>
      <c r="AL14" s="385">
        <f>[3]R11!$K$25</f>
        <v>0</v>
      </c>
      <c r="AM14" s="694" t="b">
        <f>[3]R11!$P$25</f>
        <v>0</v>
      </c>
      <c r="AN14" s="633"/>
    </row>
    <row r="15" spans="1:40" s="42" customFormat="1" ht="21.1">
      <c r="A15" s="46">
        <v>12</v>
      </c>
      <c r="B15" s="51" t="str">
        <f>[1]Blank!$D$12</f>
        <v>Brancepeth</v>
      </c>
      <c r="C15" s="693"/>
      <c r="D15" s="377">
        <f>[3]R12!$C$22</f>
        <v>15.9</v>
      </c>
      <c r="E15" s="378">
        <f t="shared" si="3"/>
        <v>16</v>
      </c>
      <c r="F15" s="454">
        <f>[4]C12!$CB$74</f>
        <v>89</v>
      </c>
      <c r="G15" s="316">
        <f>[3]R12!$F$22</f>
        <v>33</v>
      </c>
      <c r="H15" s="316">
        <f t="shared" si="12"/>
        <v>1</v>
      </c>
      <c r="I15" s="316">
        <f t="shared" si="0"/>
        <v>33</v>
      </c>
      <c r="J15" s="311">
        <f>SUMPRODUCT(LARGE(G4:G15,{1,2,3,4,5,6,7,8,9,10}))</f>
        <v>282</v>
      </c>
      <c r="K15" s="385">
        <f>[3]R12!$K$22</f>
        <v>0</v>
      </c>
      <c r="L15" s="694" t="b">
        <f>[3]R12!$P$22</f>
        <v>0</v>
      </c>
      <c r="M15" s="377">
        <f>[3]R12!$C$23</f>
        <v>18.3</v>
      </c>
      <c r="N15" s="378">
        <f t="shared" si="5"/>
        <v>18</v>
      </c>
      <c r="O15" s="454" t="s">
        <v>130</v>
      </c>
      <c r="P15" s="316">
        <f>[3]R12!$F$23</f>
        <v>0</v>
      </c>
      <c r="Q15" s="316" t="b">
        <f t="shared" si="13"/>
        <v>0</v>
      </c>
      <c r="R15" s="316">
        <f t="shared" si="1"/>
        <v>0</v>
      </c>
      <c r="S15" s="311">
        <f>SUMPRODUCT(LARGE(P4:P15,{1,2,3,4,5,6,7,8,9,10}))</f>
        <v>181</v>
      </c>
      <c r="T15" s="385">
        <f>[3]R12!$K$23</f>
        <v>0</v>
      </c>
      <c r="U15" s="694" t="b">
        <f>[3]R12!$P$23</f>
        <v>0</v>
      </c>
      <c r="V15" s="377">
        <f>[3]R12!$C$24</f>
        <v>19.8</v>
      </c>
      <c r="W15" s="378">
        <f t="shared" si="7"/>
        <v>20</v>
      </c>
      <c r="X15" s="454">
        <f>[4]C12!$DJ$74</f>
        <v>104</v>
      </c>
      <c r="Y15" s="316">
        <f>[3]R12!$F$24</f>
        <v>22</v>
      </c>
      <c r="Z15" s="316">
        <f t="shared" si="14"/>
        <v>1</v>
      </c>
      <c r="AA15" s="316">
        <f t="shared" si="2"/>
        <v>22</v>
      </c>
      <c r="AB15" s="311">
        <f>SUMPRODUCT(LARGE(Y4:Y15,{1,2,3,4,5,6,7,8,9,10}))</f>
        <v>91</v>
      </c>
      <c r="AC15" s="385">
        <f>[3]R12!$K$24</f>
        <v>1</v>
      </c>
      <c r="AD15" s="694" t="b">
        <f>[3]R12!$P$24</f>
        <v>0</v>
      </c>
      <c r="AE15" s="377">
        <f>[3]R12!$C$25</f>
        <v>20.899999999999995</v>
      </c>
      <c r="AF15" s="378">
        <f t="shared" si="9"/>
        <v>21</v>
      </c>
      <c r="AG15" s="454">
        <f>[4]C12!$EA$74</f>
        <v>97</v>
      </c>
      <c r="AH15" s="316">
        <f>[3]R12!$F$25</f>
        <v>30</v>
      </c>
      <c r="AI15" s="316">
        <f t="shared" si="15"/>
        <v>1</v>
      </c>
      <c r="AJ15" s="316">
        <f t="shared" si="10"/>
        <v>30</v>
      </c>
      <c r="AK15" s="311">
        <f>SUMPRODUCT(LARGE(AH4:AH15,{1,2,3,4,5,6,7,8,9,10}))</f>
        <v>245</v>
      </c>
      <c r="AL15" s="385">
        <f>[3]R12!$K$25</f>
        <v>0.2</v>
      </c>
      <c r="AM15" s="694" t="b">
        <f>[3]R12!$P$25</f>
        <v>0</v>
      </c>
      <c r="AN15" s="633"/>
    </row>
    <row r="16" spans="1:40" s="42" customFormat="1" ht="21.1">
      <c r="A16" s="44">
        <v>13</v>
      </c>
      <c r="B16" s="50" t="str">
        <f>[1]Blank!$D$13</f>
        <v>South Shields</v>
      </c>
      <c r="C16" s="693"/>
      <c r="D16" s="377">
        <f>[3]R13!$C$22</f>
        <v>15.9</v>
      </c>
      <c r="E16" s="378">
        <f t="shared" si="3"/>
        <v>16</v>
      </c>
      <c r="F16" s="454">
        <f>[4]C13!$CB$74</f>
        <v>86</v>
      </c>
      <c r="G16" s="316">
        <f>[3]R13!$F$22</f>
        <v>37</v>
      </c>
      <c r="H16" s="316">
        <f t="shared" si="12"/>
        <v>1</v>
      </c>
      <c r="I16" s="316">
        <f t="shared" si="0"/>
        <v>37</v>
      </c>
      <c r="J16" s="311">
        <f>SUMPRODUCT(LARGE(G4:G16,{1,2,3,4,5,6,7,8,9,10}))</f>
        <v>319</v>
      </c>
      <c r="K16" s="379">
        <f>[3]R13!$K$22</f>
        <v>-0.3</v>
      </c>
      <c r="L16" s="708" t="b">
        <f>[3]R13!$P$22</f>
        <v>0</v>
      </c>
      <c r="M16" s="377">
        <f>[3]R13!$C$23</f>
        <v>18.3</v>
      </c>
      <c r="N16" s="378">
        <f t="shared" si="5"/>
        <v>18</v>
      </c>
      <c r="O16" s="454" t="s">
        <v>130</v>
      </c>
      <c r="P16" s="316">
        <f>[3]R13!$F$23</f>
        <v>0</v>
      </c>
      <c r="Q16" s="316" t="b">
        <f t="shared" si="13"/>
        <v>0</v>
      </c>
      <c r="R16" s="316">
        <f t="shared" si="1"/>
        <v>0</v>
      </c>
      <c r="S16" s="311">
        <f>SUMPRODUCT(LARGE(P4:P16,{1,2,3,4,5,6,7,8,9,10}))</f>
        <v>181</v>
      </c>
      <c r="T16" s="379">
        <f>[3]R13!$K$23</f>
        <v>0</v>
      </c>
      <c r="U16" s="708" t="b">
        <f>[3]R13!$P$23</f>
        <v>0</v>
      </c>
      <c r="V16" s="377">
        <f>[3]R13!$C$24</f>
        <v>20.8</v>
      </c>
      <c r="W16" s="378">
        <f t="shared" si="7"/>
        <v>21</v>
      </c>
      <c r="X16" s="454">
        <f>[4]C13!$DJ$74</f>
        <v>98</v>
      </c>
      <c r="Y16" s="316">
        <f>[3]R13!$F$24</f>
        <v>30</v>
      </c>
      <c r="Z16" s="316">
        <f t="shared" si="14"/>
        <v>1</v>
      </c>
      <c r="AA16" s="316">
        <f t="shared" si="2"/>
        <v>30</v>
      </c>
      <c r="AB16" s="311">
        <f>SUMPRODUCT(LARGE(Y4:Y16,{1,2,3,4,5,6,7,8,9,10}))</f>
        <v>121</v>
      </c>
      <c r="AC16" s="379">
        <f>[3]R13!$K$24</f>
        <v>0.2</v>
      </c>
      <c r="AD16" s="708" t="b">
        <f>[3]R13!$P$24</f>
        <v>0</v>
      </c>
      <c r="AE16" s="377">
        <f>[3]R13!$C$25</f>
        <v>21.099999999999994</v>
      </c>
      <c r="AF16" s="378">
        <f t="shared" si="9"/>
        <v>21</v>
      </c>
      <c r="AG16" s="454">
        <f>[4]C13!$EA$74</f>
        <v>92</v>
      </c>
      <c r="AH16" s="316">
        <f>[3]R13!$F$25</f>
        <v>36</v>
      </c>
      <c r="AI16" s="316">
        <f t="shared" si="15"/>
        <v>1</v>
      </c>
      <c r="AJ16" s="316">
        <f t="shared" si="10"/>
        <v>36</v>
      </c>
      <c r="AK16" s="311">
        <f>SUMPRODUCT(LARGE(AH4:AH16,{1,2,3,4,5,6,7,8,9,10}))</f>
        <v>281</v>
      </c>
      <c r="AL16" s="379">
        <f>[3]R13!$K$25</f>
        <v>0</v>
      </c>
      <c r="AM16" s="694" t="b">
        <f>[3]R13!$P$25</f>
        <v>0</v>
      </c>
      <c r="AN16" s="633"/>
    </row>
    <row r="17" spans="1:40" s="42" customFormat="1" ht="21.1">
      <c r="A17" s="44">
        <v>14</v>
      </c>
      <c r="B17" s="51" t="str">
        <f>[1]Blank!$D$14</f>
        <v>Durham City</v>
      </c>
      <c r="C17" s="693"/>
      <c r="D17" s="377">
        <f>[3]R14!$C$22</f>
        <v>15.6</v>
      </c>
      <c r="E17" s="378">
        <f t="shared" si="3"/>
        <v>16</v>
      </c>
      <c r="F17" s="804" t="s">
        <v>238</v>
      </c>
      <c r="G17" s="805" t="s">
        <v>239</v>
      </c>
      <c r="H17" s="805"/>
      <c r="I17" s="805" t="s">
        <v>240</v>
      </c>
      <c r="J17" s="311">
        <f>SUMPRODUCT(LARGE(G4:G17,{1,2,3,4,5,6,7,8,9,10}))</f>
        <v>319</v>
      </c>
      <c r="K17" s="379">
        <f>[3]R14!$K$22</f>
        <v>0</v>
      </c>
      <c r="L17" s="708" t="b">
        <f>[3]R14!$P$22</f>
        <v>0</v>
      </c>
      <c r="M17" s="377">
        <f>[3]R14!$C$23</f>
        <v>18.3</v>
      </c>
      <c r="N17" s="378">
        <f t="shared" si="5"/>
        <v>18</v>
      </c>
      <c r="O17" s="804" t="s">
        <v>238</v>
      </c>
      <c r="P17" s="805" t="s">
        <v>239</v>
      </c>
      <c r="Q17" s="805"/>
      <c r="R17" s="805" t="s">
        <v>240</v>
      </c>
      <c r="S17" s="311">
        <f>SUMPRODUCT(LARGE(P4:P17,{1,2,3,4,5,6,7,8,9,10}))</f>
        <v>181</v>
      </c>
      <c r="T17" s="379">
        <f>[3]R14!$K$23</f>
        <v>0</v>
      </c>
      <c r="U17" s="708" t="b">
        <f>[3]R14!$P$23</f>
        <v>0</v>
      </c>
      <c r="V17" s="377">
        <f>[3]R14!$C$24</f>
        <v>21</v>
      </c>
      <c r="W17" s="378">
        <f t="shared" si="7"/>
        <v>21</v>
      </c>
      <c r="X17" s="804" t="s">
        <v>238</v>
      </c>
      <c r="Y17" s="805" t="s">
        <v>239</v>
      </c>
      <c r="Z17" s="805"/>
      <c r="AA17" s="805" t="s">
        <v>240</v>
      </c>
      <c r="AB17" s="311">
        <f>SUMPRODUCT(LARGE(Y4:Y17,{1,2,3,4,5,6,7,8,9,10}))</f>
        <v>121</v>
      </c>
      <c r="AC17" s="379">
        <f>[3]R14!$K$24</f>
        <v>0</v>
      </c>
      <c r="AD17" s="708" t="b">
        <f>[3]R14!$P$24</f>
        <v>0</v>
      </c>
      <c r="AE17" s="377">
        <f>[3]R14!$C$25</f>
        <v>21.099999999999994</v>
      </c>
      <c r="AF17" s="378">
        <f t="shared" si="9"/>
        <v>21</v>
      </c>
      <c r="AG17" s="804" t="s">
        <v>238</v>
      </c>
      <c r="AH17" s="805" t="s">
        <v>239</v>
      </c>
      <c r="AI17" s="805"/>
      <c r="AJ17" s="805" t="s">
        <v>240</v>
      </c>
      <c r="AK17" s="311">
        <f>SUMPRODUCT(LARGE(AH4:AH17,{1,2,3,4,5,6,7,8,9,10}))</f>
        <v>281</v>
      </c>
      <c r="AL17" s="379">
        <f>[3]R14!$K$25</f>
        <v>0</v>
      </c>
      <c r="AM17" s="708" t="b">
        <f>[3]R14!$P$25</f>
        <v>0</v>
      </c>
      <c r="AN17" s="633"/>
    </row>
    <row r="18" spans="1:40" s="42" customFormat="1" ht="21.1">
      <c r="A18" s="44">
        <v>15</v>
      </c>
      <c r="B18" s="50" t="str">
        <f>[1]Blank!$D$15</f>
        <v>Beamish</v>
      </c>
      <c r="C18" s="693"/>
      <c r="D18" s="377">
        <f>[3]R15!$C$22</f>
        <v>15.6</v>
      </c>
      <c r="E18" s="378">
        <f t="shared" si="3"/>
        <v>16</v>
      </c>
      <c r="F18" s="809" t="s">
        <v>241</v>
      </c>
      <c r="G18" s="805" t="s">
        <v>242</v>
      </c>
      <c r="H18" s="805"/>
      <c r="I18" s="805" t="s">
        <v>243</v>
      </c>
      <c r="J18" s="311">
        <f>SUMPRODUCT(LARGE(G4:G18,{1,2,3,4,5,6,7,8,9,10}))</f>
        <v>319</v>
      </c>
      <c r="K18" s="379">
        <f>[3]R15!$K$22</f>
        <v>0</v>
      </c>
      <c r="L18" s="708" t="b">
        <f>[3]R15!$P$22</f>
        <v>0</v>
      </c>
      <c r="M18" s="377">
        <f>[3]R15!$C$23</f>
        <v>18.3</v>
      </c>
      <c r="N18" s="378">
        <f t="shared" si="5"/>
        <v>18</v>
      </c>
      <c r="O18" s="809" t="s">
        <v>241</v>
      </c>
      <c r="P18" s="805" t="s">
        <v>242</v>
      </c>
      <c r="Q18" s="805"/>
      <c r="R18" s="805" t="s">
        <v>243</v>
      </c>
      <c r="S18" s="311">
        <f>SUMPRODUCT(LARGE(P4:P18,{1,2,3,4,5,6,7,8,9,10}))</f>
        <v>181</v>
      </c>
      <c r="T18" s="379">
        <f>[3]R15!$K$23</f>
        <v>0</v>
      </c>
      <c r="U18" s="708" t="b">
        <f>[3]R15!$P$23</f>
        <v>0</v>
      </c>
      <c r="V18" s="377">
        <f>[3]R15!$C$24</f>
        <v>21</v>
      </c>
      <c r="W18" s="378">
        <f t="shared" si="7"/>
        <v>21</v>
      </c>
      <c r="X18" s="809" t="s">
        <v>241</v>
      </c>
      <c r="Y18" s="805" t="s">
        <v>242</v>
      </c>
      <c r="Z18" s="805"/>
      <c r="AA18" s="805" t="s">
        <v>243</v>
      </c>
      <c r="AB18" s="311">
        <f>SUMPRODUCT(LARGE(Y4:Y18,{1,2,3,4,5,6,7,8,9,10}))</f>
        <v>121</v>
      </c>
      <c r="AC18" s="379">
        <f>[3]R15!$K$24</f>
        <v>0</v>
      </c>
      <c r="AD18" s="708" t="b">
        <f>[3]R15!$P$24</f>
        <v>0</v>
      </c>
      <c r="AE18" s="377">
        <f>[3]R15!$C$25</f>
        <v>21.099999999999994</v>
      </c>
      <c r="AF18" s="378">
        <f t="shared" si="9"/>
        <v>21</v>
      </c>
      <c r="AG18" s="809" t="s">
        <v>241</v>
      </c>
      <c r="AH18" s="805" t="s">
        <v>242</v>
      </c>
      <c r="AI18" s="805"/>
      <c r="AJ18" s="805" t="s">
        <v>243</v>
      </c>
      <c r="AK18" s="311">
        <f>SUMPRODUCT(LARGE(AH4:AH18,{1,2,3,4,5,6,7,8,9,10}))</f>
        <v>281</v>
      </c>
      <c r="AL18" s="379">
        <f>[3]R15!$K$25</f>
        <v>0</v>
      </c>
      <c r="AM18" s="708" t="b">
        <f>[3]R15!$P$25</f>
        <v>0</v>
      </c>
      <c r="AN18" s="633"/>
    </row>
    <row r="19" spans="1:40" s="42" customFormat="1" ht="21.75" thickBot="1">
      <c r="A19" s="45">
        <v>16</v>
      </c>
      <c r="B19" s="52" t="str">
        <f>[1]Blank!$D$16</f>
        <v>Wearside</v>
      </c>
      <c r="C19" s="693"/>
      <c r="D19" s="377">
        <f>[3]R16!$C$22</f>
        <v>15.6</v>
      </c>
      <c r="E19" s="378">
        <f t="shared" si="3"/>
        <v>16</v>
      </c>
      <c r="F19" s="454">
        <f>[4]C16!$CB$74</f>
        <v>92</v>
      </c>
      <c r="G19" s="316">
        <f>[3]R16!$F$22</f>
        <v>31</v>
      </c>
      <c r="H19" s="316">
        <f t="shared" si="12"/>
        <v>1</v>
      </c>
      <c r="I19" s="316">
        <f t="shared" si="0"/>
        <v>31</v>
      </c>
      <c r="J19" s="311">
        <f>SUMPRODUCT(LARGE(G4:G19,{1,2,3,4,5,6,7,8,9,10}))</f>
        <v>323</v>
      </c>
      <c r="K19" s="379">
        <f>[3]R16!$K$22</f>
        <v>0</v>
      </c>
      <c r="L19" s="708" t="b">
        <f>[3]R16!$P$22</f>
        <v>0</v>
      </c>
      <c r="M19" s="377">
        <f>[3]R16!$C$23</f>
        <v>18.3</v>
      </c>
      <c r="N19" s="378">
        <f t="shared" si="5"/>
        <v>18</v>
      </c>
      <c r="O19" s="454">
        <f>[4]C16!$CS$74</f>
        <v>117</v>
      </c>
      <c r="P19" s="316">
        <f>[3]R16!$F$23</f>
        <v>14</v>
      </c>
      <c r="Q19" s="316">
        <f t="shared" si="13"/>
        <v>1</v>
      </c>
      <c r="R19" s="316">
        <f t="shared" si="1"/>
        <v>14</v>
      </c>
      <c r="S19" s="311">
        <f>SUMPRODUCT(LARGE(P4:P19,{1,2,3,4,5,6,7,8,9,10}))</f>
        <v>195</v>
      </c>
      <c r="T19" s="379">
        <f>[3]R16!$K$23</f>
        <v>1</v>
      </c>
      <c r="U19" s="708" t="b">
        <f>[3]R16!$P$23</f>
        <v>0</v>
      </c>
      <c r="V19" s="377">
        <f>[3]R16!$C$24</f>
        <v>21</v>
      </c>
      <c r="W19" s="378">
        <f t="shared" si="7"/>
        <v>21</v>
      </c>
      <c r="X19" s="454">
        <f>[4]C16!$DJ$74</f>
        <v>103</v>
      </c>
      <c r="Y19" s="316">
        <f>[3]R16!$F$24</f>
        <v>28</v>
      </c>
      <c r="Z19" s="316">
        <f t="shared" si="14"/>
        <v>1</v>
      </c>
      <c r="AA19" s="316">
        <f>Y19</f>
        <v>28</v>
      </c>
      <c r="AB19" s="311">
        <f>SUMPRODUCT(LARGE(Y4:Y19,{1,2,3,4,5,6,7,8,9,10}))</f>
        <v>149</v>
      </c>
      <c r="AC19" s="379">
        <f>[3]R16!$K$24</f>
        <v>0.60000000000000009</v>
      </c>
      <c r="AD19" s="708" t="b">
        <f>[3]R16!$P$24</f>
        <v>0</v>
      </c>
      <c r="AE19" s="377">
        <f>[3]R16!$C$25</f>
        <v>21.099999999999994</v>
      </c>
      <c r="AF19" s="378">
        <f t="shared" si="9"/>
        <v>21</v>
      </c>
      <c r="AG19" s="454">
        <f>[4]C16!$EA$74</f>
        <v>107</v>
      </c>
      <c r="AH19" s="316">
        <f>[3]R16!$F$25</f>
        <v>21</v>
      </c>
      <c r="AI19" s="316">
        <f t="shared" si="15"/>
        <v>1</v>
      </c>
      <c r="AJ19" s="316">
        <f t="shared" si="10"/>
        <v>21</v>
      </c>
      <c r="AK19" s="311">
        <f>SUMPRODUCT(LARGE(AH4:AH19,{1,2,3,4,5,6,7,8,9,10}))</f>
        <v>302</v>
      </c>
      <c r="AL19" s="379">
        <f>[3]R16!$K$25</f>
        <v>1</v>
      </c>
      <c r="AM19" s="694" t="b">
        <f>[3]R16!$P$25</f>
        <v>0</v>
      </c>
      <c r="AN19" s="633"/>
    </row>
    <row r="20" spans="1:40" s="42" customFormat="1" ht="18.7" customHeight="1" thickBot="1">
      <c r="A20" s="487"/>
      <c r="B20" s="16" t="s">
        <v>8</v>
      </c>
      <c r="C20" s="696"/>
      <c r="D20" s="806">
        <v>15.6</v>
      </c>
      <c r="E20" s="807">
        <v>16</v>
      </c>
      <c r="F20" s="697">
        <f>SUM(F4:F19)</f>
        <v>991</v>
      </c>
      <c r="G20" s="697">
        <f>SUM(G4:G19)</f>
        <v>350</v>
      </c>
      <c r="H20" s="698">
        <f>SUM(H4:H19)</f>
        <v>11</v>
      </c>
      <c r="I20" s="699">
        <f>SUM(I4:I19)</f>
        <v>323</v>
      </c>
      <c r="J20" s="466" t="s">
        <v>132</v>
      </c>
      <c r="K20" s="467">
        <v>4</v>
      </c>
      <c r="L20" s="694">
        <f>SUM(L4:L19)</f>
        <v>0</v>
      </c>
      <c r="M20" s="806">
        <v>19.3</v>
      </c>
      <c r="N20" s="807">
        <v>19</v>
      </c>
      <c r="O20" s="697">
        <f>SUM(O4:O19)</f>
        <v>684</v>
      </c>
      <c r="P20" s="697">
        <f>SUM(P4:P19)</f>
        <v>195</v>
      </c>
      <c r="Q20" s="698">
        <f>SUM(Q4:Q19)</f>
        <v>7</v>
      </c>
      <c r="R20" s="699">
        <f>SUM(R4:R19)</f>
        <v>195</v>
      </c>
      <c r="S20" s="466" t="s">
        <v>132</v>
      </c>
      <c r="T20" s="467">
        <v>19</v>
      </c>
      <c r="U20" s="694">
        <f>SUM(U4:U19)</f>
        <v>0</v>
      </c>
      <c r="V20" s="806">
        <v>21.6</v>
      </c>
      <c r="W20" s="807">
        <v>22</v>
      </c>
      <c r="X20" s="697">
        <f>SUM(X4:X19)</f>
        <v>490</v>
      </c>
      <c r="Y20" s="697">
        <f>SUM(Y4:Y19)</f>
        <v>149</v>
      </c>
      <c r="Z20" s="698">
        <f>SUM(Z4:Z19)</f>
        <v>5</v>
      </c>
      <c r="AA20" s="699">
        <f>SUM(AA4:AA19)</f>
        <v>149</v>
      </c>
      <c r="AB20" s="466" t="s">
        <v>132</v>
      </c>
      <c r="AC20" s="467">
        <v>20</v>
      </c>
      <c r="AD20" s="694">
        <f>SUM(AD4:AD19)</f>
        <v>0</v>
      </c>
      <c r="AE20" s="806">
        <v>22.1</v>
      </c>
      <c r="AF20" s="807">
        <v>22</v>
      </c>
      <c r="AG20" s="697">
        <f>SUM(AG4:AG19)</f>
        <v>971</v>
      </c>
      <c r="AH20" s="697">
        <f>SUM(AH4:AH19)</f>
        <v>302</v>
      </c>
      <c r="AI20" s="698">
        <f>SUM(AI4:AI19)</f>
        <v>10</v>
      </c>
      <c r="AJ20" s="699">
        <f>SUM(AJ4:AJ19)</f>
        <v>302</v>
      </c>
      <c r="AK20" s="466" t="s">
        <v>132</v>
      </c>
      <c r="AL20" s="467">
        <v>10</v>
      </c>
      <c r="AM20" s="694">
        <f>SUM(AM4:AM19)</f>
        <v>0</v>
      </c>
      <c r="AN20" s="633"/>
    </row>
    <row r="21" spans="1:40" ht="4.95" customHeight="1" thickBot="1">
      <c r="A21" s="622"/>
      <c r="B21" s="623"/>
      <c r="C21" s="623"/>
      <c r="D21" s="624"/>
      <c r="E21" s="625"/>
      <c r="F21" s="625"/>
      <c r="G21" s="625"/>
      <c r="H21" s="625"/>
      <c r="I21" s="625"/>
      <c r="J21" s="625"/>
      <c r="K21" s="625"/>
      <c r="L21" s="700"/>
      <c r="M21" s="624"/>
      <c r="N21" s="625"/>
      <c r="O21" s="625"/>
      <c r="P21" s="625"/>
      <c r="Q21" s="625"/>
      <c r="R21" s="625"/>
      <c r="S21" s="625"/>
      <c r="T21" s="625"/>
      <c r="U21" s="700"/>
      <c r="V21" s="625"/>
      <c r="W21" s="625"/>
      <c r="X21" s="625"/>
      <c r="Y21" s="625"/>
      <c r="Z21" s="625"/>
      <c r="AA21" s="625"/>
      <c r="AB21" s="625"/>
      <c r="AC21" s="625"/>
      <c r="AD21" s="700"/>
      <c r="AE21" s="625"/>
      <c r="AF21" s="625"/>
      <c r="AG21" s="625"/>
      <c r="AH21" s="625"/>
      <c r="AI21" s="625"/>
      <c r="AJ21" s="625"/>
      <c r="AK21" s="625"/>
      <c r="AL21" s="625"/>
      <c r="AM21" s="700"/>
      <c r="AN21" s="632"/>
    </row>
    <row r="22" spans="1:40" ht="16.3" thickBot="1">
      <c r="B22" s="701" t="s">
        <v>209</v>
      </c>
      <c r="C22" s="702"/>
      <c r="E22" s="887" t="s">
        <v>37</v>
      </c>
      <c r="F22" s="888"/>
      <c r="G22" s="888"/>
      <c r="H22" s="888"/>
      <c r="I22" s="889"/>
      <c r="K22" s="890" t="s">
        <v>32</v>
      </c>
      <c r="L22" s="891"/>
      <c r="M22" s="891"/>
      <c r="N22" s="891"/>
      <c r="O22" s="892"/>
      <c r="R22" s="893" t="s">
        <v>210</v>
      </c>
      <c r="S22" s="894"/>
      <c r="T22" s="895"/>
      <c r="U22" s="703"/>
      <c r="W22" s="896" t="s">
        <v>51</v>
      </c>
      <c r="X22" s="897"/>
      <c r="Y22" s="898"/>
      <c r="AA22" s="703"/>
      <c r="AB22" s="899" t="s">
        <v>36</v>
      </c>
      <c r="AC22" s="900"/>
      <c r="AD22" s="900"/>
      <c r="AE22" s="900"/>
      <c r="AF22" s="901"/>
      <c r="AG22" s="703"/>
      <c r="AH22" s="902" t="s">
        <v>38</v>
      </c>
      <c r="AI22" s="903"/>
      <c r="AJ22" s="903"/>
      <c r="AK22" s="904"/>
      <c r="AL22" s="703"/>
      <c r="AM22" s="704"/>
      <c r="AN22" s="632"/>
    </row>
    <row r="23" spans="1:40" ht="4.95" customHeight="1" thickBot="1">
      <c r="A23" s="622"/>
      <c r="B23" s="625"/>
      <c r="C23" s="625"/>
      <c r="D23" s="626"/>
      <c r="E23" s="627"/>
      <c r="F23" s="627"/>
      <c r="G23" s="628"/>
      <c r="H23" s="628"/>
      <c r="I23" s="627"/>
      <c r="J23" s="625"/>
      <c r="K23" s="625"/>
      <c r="L23" s="700"/>
      <c r="M23" s="626"/>
      <c r="N23" s="627"/>
      <c r="O23" s="627"/>
      <c r="P23" s="628"/>
      <c r="Q23" s="628"/>
      <c r="R23" s="627"/>
      <c r="S23" s="625"/>
      <c r="T23" s="625"/>
      <c r="U23" s="700"/>
      <c r="V23" s="627"/>
      <c r="W23" s="627"/>
      <c r="X23" s="627"/>
      <c r="Y23" s="628"/>
      <c r="Z23" s="628"/>
      <c r="AA23" s="627"/>
      <c r="AB23" s="625"/>
      <c r="AC23" s="625"/>
      <c r="AD23" s="700"/>
      <c r="AE23" s="627"/>
      <c r="AF23" s="627"/>
      <c r="AG23" s="627"/>
      <c r="AH23" s="628"/>
      <c r="AI23" s="628"/>
      <c r="AJ23" s="627"/>
      <c r="AK23" s="625"/>
      <c r="AL23" s="625"/>
      <c r="AM23" s="700"/>
      <c r="AN23" s="632"/>
    </row>
    <row r="24" spans="1:40" s="42" customFormat="1" ht="21.75" customHeight="1" thickBot="1">
      <c r="A24" s="882" t="s">
        <v>41</v>
      </c>
      <c r="B24" s="317">
        <f>[9]Blank!$F$1</f>
        <v>2019</v>
      </c>
      <c r="C24" s="689"/>
      <c r="D24" s="608" t="s">
        <v>134</v>
      </c>
      <c r="E24" s="609">
        <f>L42</f>
        <v>3</v>
      </c>
      <c r="F24" s="884" t="str">
        <f>[1]Blank!$B$21</f>
        <v>Alan Welsh</v>
      </c>
      <c r="G24" s="885"/>
      <c r="H24" s="885"/>
      <c r="I24" s="886"/>
      <c r="J24" s="38" t="s">
        <v>16</v>
      </c>
      <c r="K24" s="47">
        <f>H42</f>
        <v>12</v>
      </c>
      <c r="L24" s="690"/>
      <c r="M24" s="608" t="s">
        <v>134</v>
      </c>
      <c r="N24" s="609">
        <f>U42</f>
        <v>2</v>
      </c>
      <c r="O24" s="884" t="str">
        <f>[1]Blank!$B$22</f>
        <v>Gary West</v>
      </c>
      <c r="P24" s="885"/>
      <c r="Q24" s="885"/>
      <c r="R24" s="886"/>
      <c r="S24" s="38" t="s">
        <v>16</v>
      </c>
      <c r="T24" s="47">
        <f>Q42</f>
        <v>11</v>
      </c>
      <c r="U24" s="690"/>
      <c r="V24" s="608" t="s">
        <v>134</v>
      </c>
      <c r="W24" s="609">
        <f>AD42</f>
        <v>0</v>
      </c>
      <c r="X24" s="884" t="str">
        <f>[1]Blank!$B$23</f>
        <v>Les West</v>
      </c>
      <c r="Y24" s="885"/>
      <c r="Z24" s="885"/>
      <c r="AA24" s="886"/>
      <c r="AB24" s="38" t="s">
        <v>16</v>
      </c>
      <c r="AC24" s="47">
        <f>Z42</f>
        <v>9</v>
      </c>
      <c r="AD24" s="690"/>
      <c r="AE24" s="608" t="s">
        <v>134</v>
      </c>
      <c r="AF24" s="609">
        <f>AM42</f>
        <v>1</v>
      </c>
      <c r="AG24" s="905" t="str">
        <f>[1]Blank!$B$24</f>
        <v>Mark Wilson</v>
      </c>
      <c r="AH24" s="906"/>
      <c r="AI24" s="906"/>
      <c r="AJ24" s="907"/>
      <c r="AK24" s="38" t="s">
        <v>16</v>
      </c>
      <c r="AL24" s="47">
        <f>AI42</f>
        <v>13</v>
      </c>
      <c r="AM24" s="690"/>
      <c r="AN24" s="633"/>
    </row>
    <row r="25" spans="1:40" s="42" customFormat="1" ht="18.7" customHeight="1" thickBot="1">
      <c r="A25" s="883"/>
      <c r="B25" s="533" t="s">
        <v>28</v>
      </c>
      <c r="C25" s="417"/>
      <c r="D25" s="421" t="s">
        <v>45</v>
      </c>
      <c r="E25" s="422" t="s">
        <v>30</v>
      </c>
      <c r="F25" s="423" t="s">
        <v>9</v>
      </c>
      <c r="G25" s="424" t="s">
        <v>10</v>
      </c>
      <c r="H25" s="425"/>
      <c r="I25" s="425" t="s">
        <v>34</v>
      </c>
      <c r="J25" s="425" t="s">
        <v>8</v>
      </c>
      <c r="K25" s="426" t="s">
        <v>11</v>
      </c>
      <c r="L25" s="692" t="s">
        <v>173</v>
      </c>
      <c r="M25" s="421" t="s">
        <v>45</v>
      </c>
      <c r="N25" s="422" t="s">
        <v>30</v>
      </c>
      <c r="O25" s="423" t="s">
        <v>9</v>
      </c>
      <c r="P25" s="424" t="s">
        <v>10</v>
      </c>
      <c r="Q25" s="425"/>
      <c r="R25" s="425" t="s">
        <v>34</v>
      </c>
      <c r="S25" s="425" t="s">
        <v>8</v>
      </c>
      <c r="T25" s="426" t="s">
        <v>11</v>
      </c>
      <c r="U25" s="692" t="s">
        <v>173</v>
      </c>
      <c r="V25" s="421" t="s">
        <v>45</v>
      </c>
      <c r="W25" s="422" t="s">
        <v>30</v>
      </c>
      <c r="X25" s="423" t="s">
        <v>9</v>
      </c>
      <c r="Y25" s="424" t="s">
        <v>10</v>
      </c>
      <c r="Z25" s="425"/>
      <c r="AA25" s="425" t="s">
        <v>34</v>
      </c>
      <c r="AB25" s="425" t="s">
        <v>8</v>
      </c>
      <c r="AC25" s="426" t="s">
        <v>11</v>
      </c>
      <c r="AD25" s="692" t="s">
        <v>173</v>
      </c>
      <c r="AE25" s="421" t="s">
        <v>45</v>
      </c>
      <c r="AF25" s="422" t="s">
        <v>30</v>
      </c>
      <c r="AG25" s="423" t="s">
        <v>9</v>
      </c>
      <c r="AH25" s="424" t="s">
        <v>10</v>
      </c>
      <c r="AI25" s="425"/>
      <c r="AJ25" s="425" t="s">
        <v>34</v>
      </c>
      <c r="AK25" s="425" t="s">
        <v>8</v>
      </c>
      <c r="AL25" s="426" t="s">
        <v>11</v>
      </c>
      <c r="AM25" s="692" t="s">
        <v>173</v>
      </c>
      <c r="AN25" s="633"/>
    </row>
    <row r="26" spans="1:40" s="42" customFormat="1" ht="21.1">
      <c r="A26" s="43">
        <v>1</v>
      </c>
      <c r="B26" s="48" t="str">
        <f>[1]Blank!$D$1</f>
        <v>Ravensworth</v>
      </c>
      <c r="C26" s="693"/>
      <c r="D26" s="375">
        <f>[3]R1!$C$26</f>
        <v>19.100000000000001</v>
      </c>
      <c r="E26" s="376">
        <f>ROUND(D26,0)</f>
        <v>19</v>
      </c>
      <c r="F26" s="453" t="s">
        <v>130</v>
      </c>
      <c r="G26" s="309">
        <f>[3]R1!$F$26</f>
        <v>0</v>
      </c>
      <c r="H26" s="309" t="b">
        <f>IF(G26&gt;0,1)</f>
        <v>0</v>
      </c>
      <c r="I26" s="309" t="s">
        <v>153</v>
      </c>
      <c r="J26" s="309">
        <f>G26</f>
        <v>0</v>
      </c>
      <c r="K26" s="310">
        <f>[3]R1!$K$26</f>
        <v>0</v>
      </c>
      <c r="L26" s="694" t="b">
        <f>[3]R1!$P$26</f>
        <v>0</v>
      </c>
      <c r="M26" s="375">
        <f>[3]R1!$C$27</f>
        <v>12.7</v>
      </c>
      <c r="N26" s="376">
        <f>ROUND(M26,0)</f>
        <v>13</v>
      </c>
      <c r="O26" s="453">
        <f>[4]C1!$FI$74</f>
        <v>102</v>
      </c>
      <c r="P26" s="309">
        <f>[3]R1!$F$27</f>
        <v>17</v>
      </c>
      <c r="Q26" s="309">
        <f>IF(P26&gt;0,1)</f>
        <v>1</v>
      </c>
      <c r="R26" s="709" t="s">
        <v>153</v>
      </c>
      <c r="S26" s="309">
        <f>P26</f>
        <v>17</v>
      </c>
      <c r="T26" s="310">
        <f>[3]R1!$K$27</f>
        <v>1</v>
      </c>
      <c r="U26" s="694" t="b">
        <f>[3]R1!$P$27</f>
        <v>0</v>
      </c>
      <c r="V26" s="375">
        <f>[3]R1!$C$28</f>
        <v>25</v>
      </c>
      <c r="W26" s="376">
        <f>ROUND(V26,0)</f>
        <v>25</v>
      </c>
      <c r="X26" s="453">
        <f>[4]C1!$FZ$74</f>
        <v>111</v>
      </c>
      <c r="Y26" s="309">
        <f>[3]R1!$F$28</f>
        <v>22</v>
      </c>
      <c r="Z26" s="309">
        <f>IF(Y26&gt;0,1)</f>
        <v>1</v>
      </c>
      <c r="AA26" s="309">
        <f>Y26</f>
        <v>22</v>
      </c>
      <c r="AB26" s="309">
        <f>Y26</f>
        <v>22</v>
      </c>
      <c r="AC26" s="310">
        <f>[3]R1!$K$28</f>
        <v>1</v>
      </c>
      <c r="AD26" s="694" t="b">
        <f>[3]R1!$P$28</f>
        <v>0</v>
      </c>
      <c r="AE26" s="375">
        <f>[3]R1!$C$29</f>
        <v>25.4</v>
      </c>
      <c r="AF26" s="376">
        <f>ROUND(AE26,0)</f>
        <v>25</v>
      </c>
      <c r="AG26" s="453">
        <f>[4]C1!$GQ$74</f>
        <v>91</v>
      </c>
      <c r="AH26" s="707">
        <f>[3]R1!$F$29</f>
        <v>44</v>
      </c>
      <c r="AI26" s="309">
        <f>IF(AH26&gt;0,1)</f>
        <v>1</v>
      </c>
      <c r="AJ26" s="309">
        <f>AH26</f>
        <v>44</v>
      </c>
      <c r="AK26" s="309">
        <f>AH26</f>
        <v>44</v>
      </c>
      <c r="AL26" s="310">
        <f>[3]R1!$K$29</f>
        <v>-4.5</v>
      </c>
      <c r="AM26" s="694" t="b">
        <f>[3]R1!$P$29</f>
        <v>0</v>
      </c>
      <c r="AN26" s="633"/>
    </row>
    <row r="27" spans="1:40" s="42" customFormat="1" ht="21.1">
      <c r="A27" s="44">
        <v>2</v>
      </c>
      <c r="B27" s="49" t="str">
        <f>[1]Blank!$D$2</f>
        <v>Newbiggin</v>
      </c>
      <c r="C27" s="693"/>
      <c r="D27" s="377">
        <f>[3]R2!$C$26</f>
        <v>19.100000000000001</v>
      </c>
      <c r="E27" s="378">
        <f>ROUND(D27,0)</f>
        <v>19</v>
      </c>
      <c r="F27" s="454">
        <f>[4]C2!$ER$74</f>
        <v>88</v>
      </c>
      <c r="G27" s="316">
        <f>[3]R2!$F$26</f>
        <v>39</v>
      </c>
      <c r="H27" s="316">
        <f>IF(G27&gt;0,1)</f>
        <v>1</v>
      </c>
      <c r="I27" s="316">
        <f>G27</f>
        <v>39</v>
      </c>
      <c r="J27" s="311">
        <f>J26+G27</f>
        <v>39</v>
      </c>
      <c r="K27" s="385">
        <f>[3]R2!$K$26</f>
        <v>-0.89999999999999991</v>
      </c>
      <c r="L27" s="694" t="b">
        <f>[3]R2!$P$26</f>
        <v>0</v>
      </c>
      <c r="M27" s="377">
        <f>[3]R2!$C$27</f>
        <v>13.7</v>
      </c>
      <c r="N27" s="378">
        <f>ROUND(M27,0)</f>
        <v>14</v>
      </c>
      <c r="O27" s="454">
        <f>[4]C2!$FI$74</f>
        <v>87</v>
      </c>
      <c r="P27" s="316">
        <f>[3]R2!$F$27</f>
        <v>35</v>
      </c>
      <c r="Q27" s="316">
        <f>IF(P27&gt;0,1)</f>
        <v>1</v>
      </c>
      <c r="R27" s="316">
        <f t="shared" ref="R27:R41" si="16">P27</f>
        <v>35</v>
      </c>
      <c r="S27" s="311">
        <f>S26+P27</f>
        <v>52</v>
      </c>
      <c r="T27" s="385">
        <f>[3]R2!$K$27</f>
        <v>0</v>
      </c>
      <c r="U27" s="694" t="b">
        <f>[3]R2!$P$27</f>
        <v>0</v>
      </c>
      <c r="V27" s="377">
        <f>[3]R2!$C$28</f>
        <v>26</v>
      </c>
      <c r="W27" s="378">
        <f>ROUND(V27,0)</f>
        <v>26</v>
      </c>
      <c r="X27" s="454">
        <f>[4]C2!$FZ$74</f>
        <v>111</v>
      </c>
      <c r="Y27" s="316">
        <f>[3]R2!$F$28</f>
        <v>24</v>
      </c>
      <c r="Z27" s="316">
        <f>IF(Y27&gt;0,1)</f>
        <v>1</v>
      </c>
      <c r="AA27" s="316">
        <f>Y27</f>
        <v>24</v>
      </c>
      <c r="AB27" s="311">
        <f>AB26+Y27</f>
        <v>46</v>
      </c>
      <c r="AC27" s="385">
        <f>[3]R2!$K$28</f>
        <v>1</v>
      </c>
      <c r="AD27" s="694" t="b">
        <f>[3]R2!$P$28</f>
        <v>0</v>
      </c>
      <c r="AE27" s="377">
        <f>[3]R2!$C$29</f>
        <v>20.9</v>
      </c>
      <c r="AF27" s="378">
        <f>ROUND(AE27,0)</f>
        <v>21</v>
      </c>
      <c r="AG27" s="454">
        <f>[4]C2!$GQ$74</f>
        <v>98</v>
      </c>
      <c r="AH27" s="316">
        <f>[3]R2!$F$29</f>
        <v>31</v>
      </c>
      <c r="AI27" s="316">
        <f>IF(AH27&gt;0,1)</f>
        <v>1</v>
      </c>
      <c r="AJ27" s="316">
        <f t="shared" ref="AJ27:AJ41" si="17">AH27</f>
        <v>31</v>
      </c>
      <c r="AK27" s="435">
        <f>AK26+AH27</f>
        <v>75</v>
      </c>
      <c r="AL27" s="385">
        <f>[3]R2!$K$29</f>
        <v>0</v>
      </c>
      <c r="AM27" s="694" t="b">
        <f>[3]R2!$P$29</f>
        <v>0</v>
      </c>
      <c r="AN27" s="633"/>
    </row>
    <row r="28" spans="1:40" s="42" customFormat="1" ht="21.1">
      <c r="A28" s="44">
        <v>3</v>
      </c>
      <c r="B28" s="50" t="str">
        <f>[1]Blank!$D$3</f>
        <v>Woodham</v>
      </c>
      <c r="C28" s="693"/>
      <c r="D28" s="377">
        <f>[3]R3!$C$26</f>
        <v>18.200000000000003</v>
      </c>
      <c r="E28" s="378">
        <f t="shared" ref="E28:E41" si="18">ROUND(D28,0)</f>
        <v>18</v>
      </c>
      <c r="F28" s="454">
        <f>[4]C3!$ER$74</f>
        <v>93</v>
      </c>
      <c r="G28" s="316">
        <f>[3]R3!$F$26</f>
        <v>34</v>
      </c>
      <c r="H28" s="316">
        <f>IF(G28&gt;0,1)</f>
        <v>1</v>
      </c>
      <c r="I28" s="316">
        <f t="shared" ref="I28:I38" si="19">G28</f>
        <v>34</v>
      </c>
      <c r="J28" s="311">
        <f t="shared" ref="J28:J35" si="20">J27+G28</f>
        <v>73</v>
      </c>
      <c r="K28" s="385">
        <f>[3]R3!$K$26</f>
        <v>0</v>
      </c>
      <c r="L28" s="694" t="b">
        <f>[3]R3!$P$26</f>
        <v>0</v>
      </c>
      <c r="M28" s="377">
        <f>[3]R3!$C$27</f>
        <v>13.7</v>
      </c>
      <c r="N28" s="378">
        <f t="shared" ref="N28:N41" si="21">ROUND(M28,0)</f>
        <v>14</v>
      </c>
      <c r="O28" s="454">
        <f>[4]C3!$FI$74</f>
        <v>91</v>
      </c>
      <c r="P28" s="316">
        <f>[3]R3!$F$27</f>
        <v>32</v>
      </c>
      <c r="Q28" s="316">
        <f>IF(P28&gt;0,1)</f>
        <v>1</v>
      </c>
      <c r="R28" s="316">
        <f t="shared" si="16"/>
        <v>32</v>
      </c>
      <c r="S28" s="311">
        <f t="shared" ref="S28:S35" si="22">S27+P28</f>
        <v>84</v>
      </c>
      <c r="T28" s="385">
        <f>[3]R3!$K$27</f>
        <v>0</v>
      </c>
      <c r="U28" s="694" t="b">
        <f>[3]R3!$P$27</f>
        <v>0</v>
      </c>
      <c r="V28" s="377">
        <f>[3]R3!$C$28</f>
        <v>27</v>
      </c>
      <c r="W28" s="378">
        <f t="shared" ref="W28:W41" si="23">ROUND(V28,0)</f>
        <v>27</v>
      </c>
      <c r="X28" s="454">
        <f>[4]C3!$FZ$74</f>
        <v>113</v>
      </c>
      <c r="Y28" s="316">
        <f>[3]R3!$F$28</f>
        <v>23</v>
      </c>
      <c r="Z28" s="316">
        <f>IF(Y28&gt;0,1)</f>
        <v>1</v>
      </c>
      <c r="AA28" s="316">
        <f t="shared" ref="AA28:AA41" si="24">Y28</f>
        <v>23</v>
      </c>
      <c r="AB28" s="311">
        <f t="shared" ref="AB28:AB35" si="25">AB27+Y28</f>
        <v>69</v>
      </c>
      <c r="AC28" s="385">
        <f>[3]R3!$K$28</f>
        <v>1</v>
      </c>
      <c r="AD28" s="694" t="b">
        <f>[3]R3!$P$28</f>
        <v>0</v>
      </c>
      <c r="AE28" s="377">
        <f>[3]R3!$C$29</f>
        <v>20.9</v>
      </c>
      <c r="AF28" s="378">
        <f t="shared" ref="AF28:AF41" si="26">ROUND(AE28,0)</f>
        <v>21</v>
      </c>
      <c r="AG28" s="454">
        <f>[4]C3!$GQ$74</f>
        <v>100</v>
      </c>
      <c r="AH28" s="316">
        <f>[3]R3!$F$29</f>
        <v>30</v>
      </c>
      <c r="AI28" s="316">
        <f>IF(AH28&gt;0,1)</f>
        <v>1</v>
      </c>
      <c r="AJ28" s="316">
        <f t="shared" si="17"/>
        <v>30</v>
      </c>
      <c r="AK28" s="311">
        <f t="shared" ref="AK28:AK35" si="27">AK27+AH28</f>
        <v>105</v>
      </c>
      <c r="AL28" s="385">
        <f>[3]R3!$K$29</f>
        <v>0.2</v>
      </c>
      <c r="AM28" s="694" t="b">
        <f>[3]R3!$P$29</f>
        <v>0</v>
      </c>
      <c r="AN28" s="633"/>
    </row>
    <row r="29" spans="1:40" s="42" customFormat="1" ht="21.1">
      <c r="A29" s="44">
        <v>4</v>
      </c>
      <c r="B29" s="49" t="str">
        <f>[1]Blank!$D$4</f>
        <v>Tynemouth</v>
      </c>
      <c r="C29" s="693"/>
      <c r="D29" s="377">
        <f>[3]R4!$C$26</f>
        <v>18.200000000000003</v>
      </c>
      <c r="E29" s="378">
        <f t="shared" si="18"/>
        <v>18</v>
      </c>
      <c r="F29" s="454" t="s">
        <v>130</v>
      </c>
      <c r="G29" s="316">
        <f>[3]R4!$F$26</f>
        <v>0</v>
      </c>
      <c r="H29" s="316" t="b">
        <f>IF(G29&gt;0,1)</f>
        <v>0</v>
      </c>
      <c r="I29" s="670" t="s">
        <v>153</v>
      </c>
      <c r="J29" s="311">
        <f t="shared" si="20"/>
        <v>73</v>
      </c>
      <c r="K29" s="385">
        <f>[3]R4!$K$26</f>
        <v>0</v>
      </c>
      <c r="L29" s="694" t="b">
        <f>[3]R4!$P$26</f>
        <v>0</v>
      </c>
      <c r="M29" s="377">
        <f>[3]R4!$C$27</f>
        <v>13.7</v>
      </c>
      <c r="N29" s="378">
        <f t="shared" si="21"/>
        <v>14</v>
      </c>
      <c r="O29" s="454">
        <f>[4]C4!$FI$74</f>
        <v>86</v>
      </c>
      <c r="P29" s="316">
        <f>[3]R4!$F$27</f>
        <v>34</v>
      </c>
      <c r="Q29" s="316">
        <f>IF(P29&gt;0,1)</f>
        <v>1</v>
      </c>
      <c r="R29" s="316">
        <f t="shared" si="16"/>
        <v>34</v>
      </c>
      <c r="S29" s="311">
        <f t="shared" si="22"/>
        <v>118</v>
      </c>
      <c r="T29" s="385">
        <f>[3]R4!$K$27</f>
        <v>0</v>
      </c>
      <c r="U29" s="694" t="b">
        <f>[3]R4!$P$27</f>
        <v>0</v>
      </c>
      <c r="V29" s="377">
        <f>[3]R4!$C$28</f>
        <v>28</v>
      </c>
      <c r="W29" s="378">
        <f t="shared" si="23"/>
        <v>28</v>
      </c>
      <c r="X29" s="454">
        <f>[4]C4!$FZ$74</f>
        <v>107</v>
      </c>
      <c r="Y29" s="316">
        <f>[3]R4!$F$28</f>
        <v>28</v>
      </c>
      <c r="Z29" s="316">
        <f>IF(Y29&gt;0,1)</f>
        <v>1</v>
      </c>
      <c r="AA29" s="316">
        <f t="shared" si="24"/>
        <v>28</v>
      </c>
      <c r="AB29" s="311">
        <f t="shared" si="25"/>
        <v>97</v>
      </c>
      <c r="AC29" s="385">
        <f>[3]R4!$K$28</f>
        <v>0.60000000000000009</v>
      </c>
      <c r="AD29" s="694" t="b">
        <f>[3]R4!$P$28</f>
        <v>0</v>
      </c>
      <c r="AE29" s="377">
        <f>[3]R4!$C$29</f>
        <v>21.099999999999998</v>
      </c>
      <c r="AF29" s="378">
        <f t="shared" si="26"/>
        <v>21</v>
      </c>
      <c r="AG29" s="454">
        <f>[4]C4!$GQ$74</f>
        <v>92</v>
      </c>
      <c r="AH29" s="316">
        <f>[3]R4!$F$29</f>
        <v>35</v>
      </c>
      <c r="AI29" s="316">
        <f>IF(AH29&gt;0,1)</f>
        <v>1</v>
      </c>
      <c r="AJ29" s="316">
        <f t="shared" si="17"/>
        <v>35</v>
      </c>
      <c r="AK29" s="311">
        <f t="shared" si="27"/>
        <v>140</v>
      </c>
      <c r="AL29" s="385">
        <f>[3]R4!$K$29</f>
        <v>0</v>
      </c>
      <c r="AM29" s="694" t="b">
        <f>[3]R4!$P$29</f>
        <v>0</v>
      </c>
      <c r="AN29" s="633"/>
    </row>
    <row r="30" spans="1:40" s="42" customFormat="1" ht="21.1">
      <c r="A30" s="44">
        <v>5</v>
      </c>
      <c r="B30" s="50" t="str">
        <f>[1]Blank!$D$5</f>
        <v>South Leeds</v>
      </c>
      <c r="C30" s="693"/>
      <c r="D30" s="377">
        <f>[3]R5!$C$26</f>
        <v>18.200000000000003</v>
      </c>
      <c r="E30" s="378">
        <f t="shared" si="18"/>
        <v>18</v>
      </c>
      <c r="F30" s="454">
        <f>[4]C5!$ER$74</f>
        <v>96</v>
      </c>
      <c r="G30" s="316">
        <f>[3]R5!$F$26</f>
        <v>27</v>
      </c>
      <c r="H30" s="316">
        <f>IF(G30&gt;0,1)</f>
        <v>1</v>
      </c>
      <c r="I30" s="316">
        <f t="shared" si="19"/>
        <v>27</v>
      </c>
      <c r="J30" s="311">
        <f t="shared" si="20"/>
        <v>100</v>
      </c>
      <c r="K30" s="385">
        <f>[3]R5!$K$26</f>
        <v>0.8</v>
      </c>
      <c r="L30" s="694" t="b">
        <f>[3]R5!$P$26</f>
        <v>0</v>
      </c>
      <c r="M30" s="377">
        <f>[3]R5!$C$27</f>
        <v>13.7</v>
      </c>
      <c r="N30" s="378">
        <f t="shared" si="21"/>
        <v>14</v>
      </c>
      <c r="O30" s="454">
        <f>[4]C5!$FI$74</f>
        <v>81</v>
      </c>
      <c r="P30" s="650">
        <f>[3]R5!$F$27</f>
        <v>43</v>
      </c>
      <c r="Q30" s="316">
        <f>IF(P30&gt;0,1)</f>
        <v>1</v>
      </c>
      <c r="R30" s="316">
        <f t="shared" si="16"/>
        <v>43</v>
      </c>
      <c r="S30" s="311">
        <f t="shared" si="22"/>
        <v>161</v>
      </c>
      <c r="T30" s="385">
        <f>[3]R5!$K$27</f>
        <v>-2.6</v>
      </c>
      <c r="U30" s="694">
        <f>[3]R5!$P$27</f>
        <v>1</v>
      </c>
      <c r="V30" s="377">
        <f>[3]R5!$C$28</f>
        <v>28</v>
      </c>
      <c r="W30" s="378">
        <f t="shared" si="23"/>
        <v>28</v>
      </c>
      <c r="X30" s="454" t="s">
        <v>130</v>
      </c>
      <c r="Y30" s="316">
        <f>[3]R5!$F$28</f>
        <v>0</v>
      </c>
      <c r="Z30" s="316" t="b">
        <f>IF(Y30&gt;0,1)</f>
        <v>0</v>
      </c>
      <c r="AA30" s="316" t="s">
        <v>153</v>
      </c>
      <c r="AB30" s="311">
        <f t="shared" si="25"/>
        <v>97</v>
      </c>
      <c r="AC30" s="385">
        <f>[3]R5!$K$28</f>
        <v>0</v>
      </c>
      <c r="AD30" s="694" t="b">
        <f>[3]R5!$P$28</f>
        <v>0</v>
      </c>
      <c r="AE30" s="377">
        <f>[3]R5!$C$29</f>
        <v>21.099999999999998</v>
      </c>
      <c r="AF30" s="378">
        <f t="shared" si="26"/>
        <v>21</v>
      </c>
      <c r="AG30" s="454">
        <f>[4]C5!$GQ$74</f>
        <v>101</v>
      </c>
      <c r="AH30" s="316">
        <f>[3]R5!$F$29</f>
        <v>25</v>
      </c>
      <c r="AI30" s="316">
        <f>IF(AH30&gt;0,1)</f>
        <v>1</v>
      </c>
      <c r="AJ30" s="670" t="s">
        <v>153</v>
      </c>
      <c r="AK30" s="435">
        <f t="shared" si="27"/>
        <v>165</v>
      </c>
      <c r="AL30" s="385">
        <f>[3]R5!$K$29</f>
        <v>1</v>
      </c>
      <c r="AM30" s="694" t="b">
        <f>[3]R5!$P$29</f>
        <v>0</v>
      </c>
      <c r="AN30" s="633"/>
    </row>
    <row r="31" spans="1:40" s="42" customFormat="1" ht="21.1">
      <c r="A31" s="44">
        <v>6</v>
      </c>
      <c r="B31" s="51" t="str">
        <f>[1]Blank!$D$6</f>
        <v>Woodhall Hills</v>
      </c>
      <c r="C31" s="693"/>
      <c r="D31" s="377">
        <f>[3]R6!$C$26</f>
        <v>19.000000000000004</v>
      </c>
      <c r="E31" s="378">
        <f t="shared" si="18"/>
        <v>19</v>
      </c>
      <c r="F31" s="454">
        <f>[4]C6!$ER$74</f>
        <v>89</v>
      </c>
      <c r="G31" s="650">
        <f>[3]R6!$F$26</f>
        <v>42</v>
      </c>
      <c r="H31" s="316">
        <f t="shared" ref="H31:H41" si="28">IF(G31&gt;0,1)</f>
        <v>1</v>
      </c>
      <c r="I31" s="316">
        <f t="shared" si="19"/>
        <v>42</v>
      </c>
      <c r="J31" s="311">
        <f t="shared" si="20"/>
        <v>142</v>
      </c>
      <c r="K31" s="385">
        <f>[3]R6!$K$26</f>
        <v>-2.2999999999999998</v>
      </c>
      <c r="L31" s="694">
        <f>[3]R6!$P$26</f>
        <v>1</v>
      </c>
      <c r="M31" s="377">
        <f>[3]R6!$C$27</f>
        <v>11.1</v>
      </c>
      <c r="N31" s="378">
        <f t="shared" si="21"/>
        <v>11</v>
      </c>
      <c r="O31" s="454">
        <f>[4]C6!$FI$74</f>
        <v>94</v>
      </c>
      <c r="P31" s="316">
        <f>[3]R6!$F$27</f>
        <v>24</v>
      </c>
      <c r="Q31" s="316">
        <f t="shared" ref="Q31:Q41" si="29">IF(P31&gt;0,1)</f>
        <v>1</v>
      </c>
      <c r="R31" s="316">
        <f t="shared" si="16"/>
        <v>24</v>
      </c>
      <c r="S31" s="311">
        <f t="shared" si="22"/>
        <v>185</v>
      </c>
      <c r="T31" s="385">
        <f>[3]R6!$K$27</f>
        <v>1</v>
      </c>
      <c r="U31" s="694" t="b">
        <f>[3]R6!$P$27</f>
        <v>0</v>
      </c>
      <c r="V31" s="377">
        <f>[3]R6!$C$28</f>
        <v>28</v>
      </c>
      <c r="W31" s="378">
        <f t="shared" si="23"/>
        <v>28</v>
      </c>
      <c r="X31" s="454" t="s">
        <v>130</v>
      </c>
      <c r="Y31" s="316">
        <f>[3]R6!$F$28</f>
        <v>0</v>
      </c>
      <c r="Z31" s="316" t="b">
        <f t="shared" ref="Z31:Z41" si="30">IF(Y31&gt;0,1)</f>
        <v>0</v>
      </c>
      <c r="AA31" s="670" t="s">
        <v>153</v>
      </c>
      <c r="AB31" s="311">
        <f t="shared" si="25"/>
        <v>97</v>
      </c>
      <c r="AC31" s="385">
        <f>[3]R6!$K$28</f>
        <v>0</v>
      </c>
      <c r="AD31" s="694" t="b">
        <f>[3]R6!$P$28</f>
        <v>0</v>
      </c>
      <c r="AE31" s="377">
        <f>[3]R6!$C$29</f>
        <v>22.099999999999998</v>
      </c>
      <c r="AF31" s="378">
        <f t="shared" si="26"/>
        <v>22</v>
      </c>
      <c r="AG31" s="454">
        <f>[4]C6!$GQ$74</f>
        <v>101</v>
      </c>
      <c r="AH31" s="316">
        <f>[3]R6!$F$29</f>
        <v>28</v>
      </c>
      <c r="AI31" s="316">
        <f t="shared" ref="AI31:AI41" si="31">IF(AH31&gt;0,1)</f>
        <v>1</v>
      </c>
      <c r="AJ31" s="316">
        <f t="shared" si="17"/>
        <v>28</v>
      </c>
      <c r="AK31" s="435">
        <f t="shared" si="27"/>
        <v>193</v>
      </c>
      <c r="AL31" s="385">
        <f>[3]R6!$K$29</f>
        <v>0.60000000000000009</v>
      </c>
      <c r="AM31" s="694" t="b">
        <f>[3]R6!$P$29</f>
        <v>0</v>
      </c>
      <c r="AN31" s="633"/>
    </row>
    <row r="32" spans="1:40" s="42" customFormat="1" ht="21.1">
      <c r="A32" s="44">
        <v>7</v>
      </c>
      <c r="B32" s="50" t="str">
        <f>[1]Blank!$D$7</f>
        <v>Tyneside</v>
      </c>
      <c r="C32" s="693"/>
      <c r="D32" s="377">
        <f>[3]R7!$C$26</f>
        <v>16.700000000000003</v>
      </c>
      <c r="E32" s="378">
        <f t="shared" si="18"/>
        <v>17</v>
      </c>
      <c r="F32" s="454">
        <f>[4]C7!$ER$74</f>
        <v>86</v>
      </c>
      <c r="G32" s="650">
        <f>[3]R7!$F$26</f>
        <v>42</v>
      </c>
      <c r="H32" s="316">
        <f t="shared" si="28"/>
        <v>1</v>
      </c>
      <c r="I32" s="316">
        <f t="shared" si="19"/>
        <v>42</v>
      </c>
      <c r="J32" s="311">
        <f t="shared" si="20"/>
        <v>184</v>
      </c>
      <c r="K32" s="385">
        <f>[3]R7!$K$26</f>
        <v>-2.2999999999999998</v>
      </c>
      <c r="L32" s="694">
        <f>[3]R7!$P$26</f>
        <v>1</v>
      </c>
      <c r="M32" s="377">
        <f>[3]R7!$C$27</f>
        <v>12.1</v>
      </c>
      <c r="N32" s="378">
        <f t="shared" si="21"/>
        <v>12</v>
      </c>
      <c r="O32" s="454">
        <f>[4]C7!$FI$74</f>
        <v>95</v>
      </c>
      <c r="P32" s="316">
        <f>[3]R7!$F$27</f>
        <v>25</v>
      </c>
      <c r="Q32" s="316">
        <f t="shared" si="29"/>
        <v>1</v>
      </c>
      <c r="R32" s="316">
        <f t="shared" si="16"/>
        <v>25</v>
      </c>
      <c r="S32" s="311">
        <f t="shared" si="22"/>
        <v>210</v>
      </c>
      <c r="T32" s="385">
        <f>[3]R7!$K$27</f>
        <v>1</v>
      </c>
      <c r="U32" s="694" t="b">
        <f>[3]R7!$P$27</f>
        <v>0</v>
      </c>
      <c r="V32" s="377">
        <f>[3]R7!$C$28</f>
        <v>28</v>
      </c>
      <c r="W32" s="378">
        <f t="shared" si="23"/>
        <v>28</v>
      </c>
      <c r="X32" s="454">
        <f>[4]C7!$FZ$74</f>
        <v>115</v>
      </c>
      <c r="Y32" s="316">
        <f>[3]R7!$F$28</f>
        <v>19</v>
      </c>
      <c r="Z32" s="316">
        <f t="shared" si="30"/>
        <v>1</v>
      </c>
      <c r="AA32" s="316">
        <f t="shared" si="24"/>
        <v>19</v>
      </c>
      <c r="AB32" s="311">
        <f t="shared" si="25"/>
        <v>116</v>
      </c>
      <c r="AC32" s="385">
        <f>[3]R7!$K$28</f>
        <v>1</v>
      </c>
      <c r="AD32" s="694" t="b">
        <f>[3]R7!$P$28</f>
        <v>0</v>
      </c>
      <c r="AE32" s="377">
        <f>[3]R7!$C$29</f>
        <v>22.7</v>
      </c>
      <c r="AF32" s="378">
        <f t="shared" si="26"/>
        <v>23</v>
      </c>
      <c r="AG32" s="454">
        <f>[4]C7!$GQ$74</f>
        <v>103</v>
      </c>
      <c r="AH32" s="316">
        <f>[3]R7!$F$29</f>
        <v>26</v>
      </c>
      <c r="AI32" s="316">
        <f t="shared" si="31"/>
        <v>1</v>
      </c>
      <c r="AJ32" s="670" t="s">
        <v>153</v>
      </c>
      <c r="AK32" s="435">
        <f t="shared" si="27"/>
        <v>219</v>
      </c>
      <c r="AL32" s="385">
        <f>[3]R7!$K$29</f>
        <v>1</v>
      </c>
      <c r="AM32" s="694" t="b">
        <f>[3]R7!$P$29</f>
        <v>0</v>
      </c>
      <c r="AN32" s="633"/>
    </row>
    <row r="33" spans="1:40" s="42" customFormat="1" ht="21.1">
      <c r="A33" s="44">
        <v>8</v>
      </c>
      <c r="B33" s="51" t="str">
        <f>[1]Blank!$D$8</f>
        <v>Houghton</v>
      </c>
      <c r="C33" s="693"/>
      <c r="D33" s="377">
        <f>[3]R8!$C$26</f>
        <v>14.400000000000002</v>
      </c>
      <c r="E33" s="378">
        <f t="shared" si="18"/>
        <v>14</v>
      </c>
      <c r="F33" s="454">
        <f>[4]C8!$ER$74</f>
        <v>91</v>
      </c>
      <c r="G33" s="316">
        <f>[3]R8!$F$26</f>
        <v>31</v>
      </c>
      <c r="H33" s="316">
        <f t="shared" si="28"/>
        <v>1</v>
      </c>
      <c r="I33" s="316">
        <f t="shared" si="19"/>
        <v>31</v>
      </c>
      <c r="J33" s="311">
        <f t="shared" si="20"/>
        <v>215</v>
      </c>
      <c r="K33" s="385">
        <f>[3]R8!$K$26</f>
        <v>0</v>
      </c>
      <c r="L33" s="694" t="b">
        <f>[3]R8!$P$26</f>
        <v>0</v>
      </c>
      <c r="M33" s="377">
        <f>[3]R8!$C$27</f>
        <v>13.1</v>
      </c>
      <c r="N33" s="378">
        <f t="shared" si="21"/>
        <v>13</v>
      </c>
      <c r="O33" s="454">
        <f>[4]C8!$FI$74</f>
        <v>94</v>
      </c>
      <c r="P33" s="316">
        <f>[3]R8!$F$27</f>
        <v>27</v>
      </c>
      <c r="Q33" s="316">
        <f t="shared" si="29"/>
        <v>1</v>
      </c>
      <c r="R33" s="316">
        <f t="shared" si="16"/>
        <v>27</v>
      </c>
      <c r="S33" s="311">
        <f t="shared" si="22"/>
        <v>237</v>
      </c>
      <c r="T33" s="385">
        <f>[3]R8!$K$27</f>
        <v>0.8</v>
      </c>
      <c r="U33" s="694" t="b">
        <f>[3]R8!$P$27</f>
        <v>0</v>
      </c>
      <c r="V33" s="377">
        <f>[3]R8!$C$28</f>
        <v>28</v>
      </c>
      <c r="W33" s="378">
        <f t="shared" si="23"/>
        <v>28</v>
      </c>
      <c r="X33" s="454">
        <f>[4]C8!$FZ$74</f>
        <v>102</v>
      </c>
      <c r="Y33" s="316">
        <f>[3]R8!$F$28</f>
        <v>35</v>
      </c>
      <c r="Z33" s="316">
        <f t="shared" si="30"/>
        <v>1</v>
      </c>
      <c r="AA33" s="316">
        <f t="shared" si="24"/>
        <v>35</v>
      </c>
      <c r="AB33" s="311">
        <f t="shared" si="25"/>
        <v>151</v>
      </c>
      <c r="AC33" s="385">
        <f>[3]R8!$K$28</f>
        <v>0</v>
      </c>
      <c r="AD33" s="694" t="b">
        <f>[3]R8!$P$28</f>
        <v>0</v>
      </c>
      <c r="AE33" s="377">
        <f>[3]R8!$C$29</f>
        <v>23.7</v>
      </c>
      <c r="AF33" s="378">
        <f t="shared" si="26"/>
        <v>24</v>
      </c>
      <c r="AG33" s="454">
        <f>[4]C8!$GQ$74</f>
        <v>90</v>
      </c>
      <c r="AH33" s="650">
        <f>[3]R8!$F$29</f>
        <v>47</v>
      </c>
      <c r="AI33" s="316">
        <f t="shared" si="31"/>
        <v>1</v>
      </c>
      <c r="AJ33" s="316">
        <f t="shared" si="17"/>
        <v>47</v>
      </c>
      <c r="AK33" s="435">
        <f t="shared" si="27"/>
        <v>266</v>
      </c>
      <c r="AL33" s="385">
        <f>[3]R8!$K$29</f>
        <v>-6</v>
      </c>
      <c r="AM33" s="694">
        <f>[3]R8!$P$29</f>
        <v>1</v>
      </c>
      <c r="AN33" s="633"/>
    </row>
    <row r="34" spans="1:40" s="42" customFormat="1" ht="21.1">
      <c r="A34" s="44">
        <v>9</v>
      </c>
      <c r="B34" s="50" t="str">
        <f>[1]Blank!$D$9</f>
        <v>Blyth</v>
      </c>
      <c r="C34" s="693"/>
      <c r="D34" s="377">
        <f>[3]R9!$C$26</f>
        <v>14.400000000000002</v>
      </c>
      <c r="E34" s="378">
        <f t="shared" si="18"/>
        <v>14</v>
      </c>
      <c r="F34" s="454">
        <f>[4]C9!$ER$74</f>
        <v>89</v>
      </c>
      <c r="G34" s="650">
        <f>[3]R9!$F$26</f>
        <v>38</v>
      </c>
      <c r="H34" s="316">
        <f t="shared" si="28"/>
        <v>1</v>
      </c>
      <c r="I34" s="316">
        <f t="shared" si="19"/>
        <v>38</v>
      </c>
      <c r="J34" s="311">
        <f t="shared" si="20"/>
        <v>253</v>
      </c>
      <c r="K34" s="385">
        <f>[3]R9!$K$26</f>
        <v>-2</v>
      </c>
      <c r="L34" s="694">
        <f>[3]R9!$P$26</f>
        <v>1</v>
      </c>
      <c r="M34" s="377">
        <f>[3]R9!$C$27</f>
        <v>13.9</v>
      </c>
      <c r="N34" s="378">
        <f t="shared" si="21"/>
        <v>14</v>
      </c>
      <c r="O34" s="454" t="s">
        <v>130</v>
      </c>
      <c r="P34" s="316">
        <f>[3]R9!$F$27</f>
        <v>0</v>
      </c>
      <c r="Q34" s="316" t="b">
        <f t="shared" si="29"/>
        <v>0</v>
      </c>
      <c r="R34" s="316" t="s">
        <v>153</v>
      </c>
      <c r="S34" s="311">
        <f t="shared" si="22"/>
        <v>237</v>
      </c>
      <c r="T34" s="385">
        <f>[3]R9!$K$27</f>
        <v>0</v>
      </c>
      <c r="U34" s="694" t="b">
        <f>[3]R9!$P$27</f>
        <v>0</v>
      </c>
      <c r="V34" s="377">
        <f>[3]R9!$C$28</f>
        <v>28</v>
      </c>
      <c r="W34" s="378">
        <f t="shared" si="23"/>
        <v>28</v>
      </c>
      <c r="X34" s="454" t="s">
        <v>130</v>
      </c>
      <c r="Y34" s="316">
        <f>[3]R9!$F$28</f>
        <v>0</v>
      </c>
      <c r="Z34" s="316" t="b">
        <f t="shared" si="30"/>
        <v>0</v>
      </c>
      <c r="AA34" s="670" t="s">
        <v>153</v>
      </c>
      <c r="AB34" s="311">
        <f t="shared" si="25"/>
        <v>151</v>
      </c>
      <c r="AC34" s="385">
        <f>[3]R9!$K$28</f>
        <v>0</v>
      </c>
      <c r="AD34" s="694" t="b">
        <f>[3]R9!$P$28</f>
        <v>0</v>
      </c>
      <c r="AE34" s="377">
        <f>[3]R9!$C$29</f>
        <v>17.7</v>
      </c>
      <c r="AF34" s="378">
        <f t="shared" si="26"/>
        <v>18</v>
      </c>
      <c r="AG34" s="454">
        <f>[4]C9!$GQ$74</f>
        <v>103</v>
      </c>
      <c r="AH34" s="316">
        <f>[3]R9!$F$29</f>
        <v>23</v>
      </c>
      <c r="AI34" s="316">
        <f t="shared" si="31"/>
        <v>1</v>
      </c>
      <c r="AJ34" s="316" t="s">
        <v>153</v>
      </c>
      <c r="AK34" s="435">
        <f t="shared" si="27"/>
        <v>289</v>
      </c>
      <c r="AL34" s="385">
        <f>[3]R9!$K$29</f>
        <v>1</v>
      </c>
      <c r="AM34" s="694" t="b">
        <f>[3]R9!$P$29</f>
        <v>0</v>
      </c>
      <c r="AN34" s="633"/>
    </row>
    <row r="35" spans="1:40" s="42" customFormat="1" ht="21.75" thickBot="1">
      <c r="A35" s="45">
        <v>10</v>
      </c>
      <c r="B35" s="52" t="str">
        <f>[1]Blank!$D$10</f>
        <v>Whickham</v>
      </c>
      <c r="C35" s="693"/>
      <c r="D35" s="377">
        <f>[3]R10!$C$26</f>
        <v>12.400000000000002</v>
      </c>
      <c r="E35" s="378">
        <f t="shared" si="18"/>
        <v>12</v>
      </c>
      <c r="F35" s="454">
        <f>[4]C10!$ER$74</f>
        <v>90</v>
      </c>
      <c r="G35" s="316">
        <f>[3]R10!$F$26</f>
        <v>29</v>
      </c>
      <c r="H35" s="316">
        <f t="shared" si="28"/>
        <v>1</v>
      </c>
      <c r="I35" s="316">
        <f t="shared" si="19"/>
        <v>29</v>
      </c>
      <c r="J35" s="311">
        <f t="shared" si="20"/>
        <v>282</v>
      </c>
      <c r="K35" s="385">
        <f>[3]R10!$K$26</f>
        <v>0.4</v>
      </c>
      <c r="L35" s="694" t="b">
        <f>[3]R10!$P$26</f>
        <v>0</v>
      </c>
      <c r="M35" s="377">
        <f>[3]R10!$C$27</f>
        <v>13.9</v>
      </c>
      <c r="N35" s="378">
        <f t="shared" si="21"/>
        <v>14</v>
      </c>
      <c r="O35" s="454" t="s">
        <v>130</v>
      </c>
      <c r="P35" s="316">
        <f>[3]R10!$F$27</f>
        <v>0</v>
      </c>
      <c r="Q35" s="316" t="b">
        <f t="shared" si="29"/>
        <v>0</v>
      </c>
      <c r="R35" s="670" t="s">
        <v>153</v>
      </c>
      <c r="S35" s="311">
        <f t="shared" si="22"/>
        <v>237</v>
      </c>
      <c r="T35" s="385">
        <f>[3]R10!$K$27</f>
        <v>0</v>
      </c>
      <c r="U35" s="694" t="b">
        <f>[3]R10!$P$27</f>
        <v>0</v>
      </c>
      <c r="V35" s="377">
        <f>[3]R10!$C$28</f>
        <v>28</v>
      </c>
      <c r="W35" s="378">
        <f t="shared" si="23"/>
        <v>28</v>
      </c>
      <c r="X35" s="454">
        <f>[4]C10!$FZ$74</f>
        <v>105</v>
      </c>
      <c r="Y35" s="316">
        <f>[3]R10!$F$28</f>
        <v>31</v>
      </c>
      <c r="Z35" s="316">
        <f t="shared" si="30"/>
        <v>1</v>
      </c>
      <c r="AA35" s="316">
        <f t="shared" si="24"/>
        <v>31</v>
      </c>
      <c r="AB35" s="311">
        <f t="shared" si="25"/>
        <v>182</v>
      </c>
      <c r="AC35" s="385">
        <f>[3]R10!$K$28</f>
        <v>0</v>
      </c>
      <c r="AD35" s="694" t="b">
        <f>[3]R10!$P$28</f>
        <v>0</v>
      </c>
      <c r="AE35" s="377">
        <f>[3]R10!$C$29</f>
        <v>18.7</v>
      </c>
      <c r="AF35" s="378">
        <f t="shared" si="26"/>
        <v>19</v>
      </c>
      <c r="AG35" s="454">
        <f>[4]C10!$GQ$74</f>
        <v>100</v>
      </c>
      <c r="AH35" s="316">
        <f>[3]R10!$F$29</f>
        <v>26</v>
      </c>
      <c r="AI35" s="316">
        <f t="shared" si="31"/>
        <v>1</v>
      </c>
      <c r="AJ35" s="316">
        <f t="shared" si="17"/>
        <v>26</v>
      </c>
      <c r="AK35" s="435">
        <f t="shared" si="27"/>
        <v>315</v>
      </c>
      <c r="AL35" s="385">
        <f>[3]R10!$K$29</f>
        <v>1</v>
      </c>
      <c r="AM35" s="694" t="b">
        <f>[3]R10!$P$29</f>
        <v>0</v>
      </c>
      <c r="AN35" s="633"/>
    </row>
    <row r="36" spans="1:40" s="42" customFormat="1" ht="21.1">
      <c r="A36" s="46">
        <v>11</v>
      </c>
      <c r="B36" s="48" t="str">
        <f>[1]Blank!$D$11</f>
        <v>Stocksfield</v>
      </c>
      <c r="C36" s="693"/>
      <c r="D36" s="377">
        <f>[3]R11!$C$26</f>
        <v>12.800000000000002</v>
      </c>
      <c r="E36" s="378">
        <f t="shared" si="18"/>
        <v>13</v>
      </c>
      <c r="F36" s="454">
        <f>[4]C11!$ER$74</f>
        <v>90</v>
      </c>
      <c r="G36" s="316">
        <f>[3]R11!$F$26</f>
        <v>28</v>
      </c>
      <c r="H36" s="316">
        <f t="shared" si="28"/>
        <v>1</v>
      </c>
      <c r="I36" s="316">
        <f t="shared" si="19"/>
        <v>28</v>
      </c>
      <c r="J36" s="311">
        <f>SUMPRODUCT(LARGE(G26:G36,{1,2,3,4,5,6,7,8,9,10}))</f>
        <v>310</v>
      </c>
      <c r="K36" s="385">
        <f>[3]R11!$K$26</f>
        <v>0.60000000000000009</v>
      </c>
      <c r="L36" s="694" t="b">
        <f>[3]R11!$P$26</f>
        <v>0</v>
      </c>
      <c r="M36" s="377">
        <f>[3]R11!$C$27</f>
        <v>13.9</v>
      </c>
      <c r="N36" s="378">
        <f t="shared" si="21"/>
        <v>14</v>
      </c>
      <c r="O36" s="454" t="s">
        <v>130</v>
      </c>
      <c r="P36" s="316">
        <f>[3]R11!$F$27</f>
        <v>0</v>
      </c>
      <c r="Q36" s="316" t="b">
        <f t="shared" si="29"/>
        <v>0</v>
      </c>
      <c r="R36" s="670" t="s">
        <v>153</v>
      </c>
      <c r="S36" s="311">
        <f>SUMPRODUCT(LARGE(P26:P36,{1,2,3,4,5,6,7,8,9,10}))</f>
        <v>237</v>
      </c>
      <c r="T36" s="385">
        <f>[3]R11!$K$27</f>
        <v>0</v>
      </c>
      <c r="U36" s="694" t="b">
        <f>[3]R11!$P$27</f>
        <v>0</v>
      </c>
      <c r="V36" s="377">
        <f>[3]R11!$C$28</f>
        <v>28</v>
      </c>
      <c r="W36" s="378">
        <f t="shared" si="23"/>
        <v>28</v>
      </c>
      <c r="X36" s="454">
        <f>[4]C11!$FZ$74</f>
        <v>111</v>
      </c>
      <c r="Y36" s="316">
        <f>[3]R11!$F$28</f>
        <v>22</v>
      </c>
      <c r="Z36" s="316">
        <f t="shared" si="30"/>
        <v>1</v>
      </c>
      <c r="AA36" s="316">
        <f t="shared" si="24"/>
        <v>22</v>
      </c>
      <c r="AB36" s="311">
        <f>SUMPRODUCT(LARGE(Y26:Y36,{1,2,3,4,5,6,7,8,9,10}))</f>
        <v>204</v>
      </c>
      <c r="AC36" s="385">
        <f>[3]R11!$K$28</f>
        <v>1</v>
      </c>
      <c r="AD36" s="694" t="b">
        <f>[3]R11!$P$28</f>
        <v>0</v>
      </c>
      <c r="AE36" s="377">
        <f>[3]R11!$C$29</f>
        <v>19.7</v>
      </c>
      <c r="AF36" s="378">
        <f t="shared" si="26"/>
        <v>20</v>
      </c>
      <c r="AG36" s="454">
        <f>[4]C11!$GQ$74</f>
        <v>96</v>
      </c>
      <c r="AH36" s="316">
        <f>[3]R11!$F$29</f>
        <v>29</v>
      </c>
      <c r="AI36" s="316">
        <f t="shared" si="31"/>
        <v>1</v>
      </c>
      <c r="AJ36" s="316">
        <f t="shared" si="17"/>
        <v>29</v>
      </c>
      <c r="AK36" s="435">
        <f>SUMPRODUCT(LARGE(AH26:AH36,{1,2,3,4,5,6,7,8,9,10}))</f>
        <v>321</v>
      </c>
      <c r="AL36" s="385">
        <f>[3]R11!$K$29</f>
        <v>0.4</v>
      </c>
      <c r="AM36" s="694" t="b">
        <f>[3]R11!$P$29</f>
        <v>0</v>
      </c>
      <c r="AN36" s="633"/>
    </row>
    <row r="37" spans="1:40" s="42" customFormat="1" ht="21.1">
      <c r="A37" s="46">
        <v>12</v>
      </c>
      <c r="B37" s="51" t="str">
        <f>[1]Blank!$D$12</f>
        <v>Brancepeth</v>
      </c>
      <c r="C37" s="693"/>
      <c r="D37" s="377">
        <f>[3]R12!$C$26</f>
        <v>13.400000000000002</v>
      </c>
      <c r="E37" s="378">
        <f t="shared" si="18"/>
        <v>13</v>
      </c>
      <c r="F37" s="454">
        <f>[4]C12!$ER$74</f>
        <v>100</v>
      </c>
      <c r="G37" s="316">
        <f>[3]R12!$F$26</f>
        <v>19</v>
      </c>
      <c r="H37" s="316">
        <f t="shared" si="28"/>
        <v>1</v>
      </c>
      <c r="I37" s="670" t="s">
        <v>153</v>
      </c>
      <c r="J37" s="435">
        <f>SUMPRODUCT(LARGE(G26:G37,{1,2,3,4,5,6,7,8,9,10}))</f>
        <v>329</v>
      </c>
      <c r="K37" s="385">
        <f>[3]R12!$K$26</f>
        <v>1</v>
      </c>
      <c r="L37" s="694" t="b">
        <f>[3]R12!$P$26</f>
        <v>0</v>
      </c>
      <c r="M37" s="377">
        <f>[3]R12!$C$27</f>
        <v>13.9</v>
      </c>
      <c r="N37" s="378">
        <f t="shared" si="21"/>
        <v>14</v>
      </c>
      <c r="O37" s="454">
        <f>[4]C12!$FI$74</f>
        <v>86</v>
      </c>
      <c r="P37" s="650">
        <f>[3]R12!$F$27</f>
        <v>39</v>
      </c>
      <c r="Q37" s="316">
        <f t="shared" si="29"/>
        <v>1</v>
      </c>
      <c r="R37" s="316">
        <f t="shared" si="16"/>
        <v>39</v>
      </c>
      <c r="S37" s="311">
        <f>SUMPRODUCT(LARGE(P26:P37,{1,2,3,4,5,6,7,8,9,10}))</f>
        <v>276</v>
      </c>
      <c r="T37" s="385">
        <f>[3]R12!$K$27</f>
        <v>-2</v>
      </c>
      <c r="U37" s="694">
        <f>[3]R12!$P$27</f>
        <v>1</v>
      </c>
      <c r="V37" s="377">
        <f>[3]R12!$C$28</f>
        <v>28</v>
      </c>
      <c r="W37" s="378">
        <f t="shared" si="23"/>
        <v>28</v>
      </c>
      <c r="X37" s="454">
        <f>[4]C12!$FZ$74</f>
        <v>113</v>
      </c>
      <c r="Y37" s="316">
        <f>[3]R12!$F$28</f>
        <v>22</v>
      </c>
      <c r="Z37" s="316">
        <f t="shared" si="30"/>
        <v>1</v>
      </c>
      <c r="AA37" s="316">
        <f t="shared" si="24"/>
        <v>22</v>
      </c>
      <c r="AB37" s="311">
        <f>SUMPRODUCT(LARGE(Y26:Y37,{1,2,3,4,5,6,7,8,9,10}))</f>
        <v>226</v>
      </c>
      <c r="AC37" s="385">
        <f>[3]R12!$K$28</f>
        <v>1</v>
      </c>
      <c r="AD37" s="694" t="b">
        <f>[3]R12!$P$28</f>
        <v>0</v>
      </c>
      <c r="AE37" s="377">
        <f>[3]R12!$C$29</f>
        <v>20.099999999999998</v>
      </c>
      <c r="AF37" s="378">
        <f t="shared" si="26"/>
        <v>20</v>
      </c>
      <c r="AG37" s="454" t="s">
        <v>130</v>
      </c>
      <c r="AH37" s="316">
        <f>[3]R12!$F$29</f>
        <v>0</v>
      </c>
      <c r="AI37" s="316" t="b">
        <f t="shared" si="31"/>
        <v>0</v>
      </c>
      <c r="AJ37" s="316" t="s">
        <v>153</v>
      </c>
      <c r="AK37" s="311">
        <f>SUMPRODUCT(LARGE(AH26:AH37,{1,2,3,4,5,6,7,8,9,10}))</f>
        <v>321</v>
      </c>
      <c r="AL37" s="385">
        <f>[3]R12!$K$29</f>
        <v>0</v>
      </c>
      <c r="AM37" s="694" t="b">
        <f>[3]R12!$P$29</f>
        <v>0</v>
      </c>
      <c r="AN37" s="633"/>
    </row>
    <row r="38" spans="1:40" s="42" customFormat="1" ht="21.1">
      <c r="A38" s="44">
        <v>13</v>
      </c>
      <c r="B38" s="50" t="str">
        <f>[1]Blank!$D$13</f>
        <v>South Shields</v>
      </c>
      <c r="C38" s="693"/>
      <c r="D38" s="377">
        <f>[3]R13!$C$26</f>
        <v>14.400000000000002</v>
      </c>
      <c r="E38" s="378">
        <f t="shared" si="18"/>
        <v>14</v>
      </c>
      <c r="F38" s="454">
        <f>[4]C13!$ER$74</f>
        <v>96</v>
      </c>
      <c r="G38" s="316">
        <f>[3]R13!$F$26</f>
        <v>25</v>
      </c>
      <c r="H38" s="316">
        <f t="shared" si="28"/>
        <v>1</v>
      </c>
      <c r="I38" s="316">
        <f t="shared" si="19"/>
        <v>25</v>
      </c>
      <c r="J38" s="435">
        <f>SUMPRODUCT(LARGE(G26:G38,{1,2,3,4,5,6,7,8,9,10}))</f>
        <v>335</v>
      </c>
      <c r="K38" s="379">
        <f>[3]R13!$K$26</f>
        <v>1</v>
      </c>
      <c r="L38" s="708" t="b">
        <f>[3]R13!$P$26</f>
        <v>0</v>
      </c>
      <c r="M38" s="377">
        <f>[3]R13!$C$27</f>
        <v>11.9</v>
      </c>
      <c r="N38" s="378">
        <f t="shared" si="21"/>
        <v>12</v>
      </c>
      <c r="O38" s="454">
        <f>[4]C13!$FI$74</f>
        <v>90</v>
      </c>
      <c r="P38" s="316">
        <f>[3]R13!$F$27</f>
        <v>29</v>
      </c>
      <c r="Q38" s="316">
        <f t="shared" si="29"/>
        <v>1</v>
      </c>
      <c r="R38" s="316">
        <f t="shared" si="16"/>
        <v>29</v>
      </c>
      <c r="S38" s="311">
        <f>SUMPRODUCT(LARGE(P26:P38,{1,2,3,4,5,6,7,8,9,10}))</f>
        <v>305</v>
      </c>
      <c r="T38" s="379">
        <f>[3]R13!$K$27</f>
        <v>0.4</v>
      </c>
      <c r="U38" s="708" t="b">
        <f>[3]R13!$P$27</f>
        <v>0</v>
      </c>
      <c r="V38" s="377">
        <f>[3]R13!$C$28</f>
        <v>28</v>
      </c>
      <c r="W38" s="378">
        <f t="shared" si="23"/>
        <v>28</v>
      </c>
      <c r="X38" s="454" t="s">
        <v>130</v>
      </c>
      <c r="Y38" s="316">
        <f>[3]R13!$F$28</f>
        <v>0</v>
      </c>
      <c r="Z38" s="316" t="b">
        <f t="shared" si="30"/>
        <v>0</v>
      </c>
      <c r="AA38" s="670" t="s">
        <v>153</v>
      </c>
      <c r="AB38" s="311">
        <f>SUMPRODUCT(LARGE(Y26:Y38,{1,2,3,4,5,6,7,8,9,10}))</f>
        <v>226</v>
      </c>
      <c r="AC38" s="379">
        <f>[3]R13!$K$28</f>
        <v>0</v>
      </c>
      <c r="AD38" s="708" t="b">
        <f>[3]R13!$P$28</f>
        <v>0</v>
      </c>
      <c r="AE38" s="377">
        <f>[3]R13!$C$29</f>
        <v>20.099999999999998</v>
      </c>
      <c r="AF38" s="378">
        <f t="shared" si="26"/>
        <v>20</v>
      </c>
      <c r="AG38" s="454">
        <f>[4]C13!$GQ$74</f>
        <v>89</v>
      </c>
      <c r="AH38" s="316">
        <f>[3]R13!$F$29</f>
        <v>38</v>
      </c>
      <c r="AI38" s="316">
        <f t="shared" si="31"/>
        <v>1</v>
      </c>
      <c r="AJ38" s="316">
        <f t="shared" si="17"/>
        <v>38</v>
      </c>
      <c r="AK38" s="311">
        <f>SUMPRODUCT(LARGE(AH26:AH38,{1,2,3,4,5,6,7,8,9,10}))</f>
        <v>334</v>
      </c>
      <c r="AL38" s="379">
        <f>[3]R13!$K$29</f>
        <v>-1</v>
      </c>
      <c r="AM38" s="694" t="b">
        <f>[3]R13!$P$29</f>
        <v>0</v>
      </c>
      <c r="AN38" s="633"/>
    </row>
    <row r="39" spans="1:40" s="42" customFormat="1" ht="21.1">
      <c r="A39" s="44">
        <v>14</v>
      </c>
      <c r="B39" s="51" t="str">
        <f>[1]Blank!$D$14</f>
        <v>Durham City</v>
      </c>
      <c r="C39" s="693"/>
      <c r="D39" s="377">
        <f>[3]R14!$C$26</f>
        <v>15.400000000000002</v>
      </c>
      <c r="E39" s="378">
        <f t="shared" si="18"/>
        <v>15</v>
      </c>
      <c r="F39" s="804" t="s">
        <v>238</v>
      </c>
      <c r="G39" s="805" t="s">
        <v>239</v>
      </c>
      <c r="H39" s="805"/>
      <c r="I39" s="805" t="s">
        <v>240</v>
      </c>
      <c r="J39" s="435">
        <f>SUMPRODUCT(LARGE(G26:G39,{1,2,3,4,5,6,7,8,9,10}))</f>
        <v>335</v>
      </c>
      <c r="K39" s="379">
        <f>[3]R14!$K$26</f>
        <v>0</v>
      </c>
      <c r="L39" s="708" t="b">
        <f>[3]R14!$P$26</f>
        <v>0</v>
      </c>
      <c r="M39" s="377">
        <f>[3]R14!$C$27</f>
        <v>12.3</v>
      </c>
      <c r="N39" s="378">
        <f t="shared" si="21"/>
        <v>12</v>
      </c>
      <c r="O39" s="804" t="s">
        <v>238</v>
      </c>
      <c r="P39" s="805" t="s">
        <v>239</v>
      </c>
      <c r="Q39" s="805"/>
      <c r="R39" s="805" t="s">
        <v>240</v>
      </c>
      <c r="S39" s="311">
        <f>SUMPRODUCT(LARGE(P26:P39,{1,2,3,4,5,6,7,8,9,10}))</f>
        <v>305</v>
      </c>
      <c r="T39" s="379">
        <f>[3]R14!$K$27</f>
        <v>0</v>
      </c>
      <c r="U39" s="708" t="b">
        <f>[3]R14!$P$27</f>
        <v>0</v>
      </c>
      <c r="V39" s="377">
        <f>[3]R14!$C$28</f>
        <v>28</v>
      </c>
      <c r="W39" s="378">
        <f t="shared" si="23"/>
        <v>28</v>
      </c>
      <c r="X39" s="804" t="s">
        <v>238</v>
      </c>
      <c r="Y39" s="805" t="s">
        <v>239</v>
      </c>
      <c r="Z39" s="805"/>
      <c r="AA39" s="805" t="s">
        <v>240</v>
      </c>
      <c r="AB39" s="311">
        <f>SUMPRODUCT(LARGE(Y26:Y39,{1,2,3,4,5,6,7,8,9,10}))</f>
        <v>226</v>
      </c>
      <c r="AC39" s="379">
        <f>[3]R14!$K$28</f>
        <v>0</v>
      </c>
      <c r="AD39" s="708" t="b">
        <f>[3]R14!$P$28</f>
        <v>0</v>
      </c>
      <c r="AE39" s="377">
        <f>[3]R14!$C$29</f>
        <v>19.099999999999998</v>
      </c>
      <c r="AF39" s="378">
        <f t="shared" si="26"/>
        <v>19</v>
      </c>
      <c r="AG39" s="804" t="s">
        <v>238</v>
      </c>
      <c r="AH39" s="805" t="s">
        <v>239</v>
      </c>
      <c r="AI39" s="805"/>
      <c r="AJ39" s="805" t="s">
        <v>240</v>
      </c>
      <c r="AK39" s="311">
        <f>SUMPRODUCT(LARGE(AH26:AH39,{1,2,3,4,5,6,7,8,9,10}))</f>
        <v>334</v>
      </c>
      <c r="AL39" s="379">
        <f>[3]R14!$K$29</f>
        <v>0</v>
      </c>
      <c r="AM39" s="708" t="b">
        <f>[3]R14!$P$29</f>
        <v>0</v>
      </c>
      <c r="AN39" s="633"/>
    </row>
    <row r="40" spans="1:40" s="42" customFormat="1" ht="21.1">
      <c r="A40" s="44">
        <v>15</v>
      </c>
      <c r="B40" s="50" t="str">
        <f>[1]Blank!$D$15</f>
        <v>Beamish</v>
      </c>
      <c r="C40" s="693"/>
      <c r="D40" s="377">
        <f>[3]R15!$C$26</f>
        <v>15.400000000000002</v>
      </c>
      <c r="E40" s="378">
        <f t="shared" si="18"/>
        <v>15</v>
      </c>
      <c r="F40" s="809" t="s">
        <v>241</v>
      </c>
      <c r="G40" s="805" t="s">
        <v>242</v>
      </c>
      <c r="H40" s="805"/>
      <c r="I40" s="805" t="s">
        <v>243</v>
      </c>
      <c r="J40" s="435">
        <f>SUMPRODUCT(LARGE(G26:G40,{1,2,3,4,5,6,7,8,9,10}))</f>
        <v>335</v>
      </c>
      <c r="K40" s="379">
        <f>[3]R15!$K$26</f>
        <v>0</v>
      </c>
      <c r="L40" s="708" t="b">
        <f>[3]R15!$P$26</f>
        <v>0</v>
      </c>
      <c r="M40" s="377">
        <f>[3]R15!$C$27</f>
        <v>12.3</v>
      </c>
      <c r="N40" s="378">
        <f t="shared" si="21"/>
        <v>12</v>
      </c>
      <c r="O40" s="809" t="s">
        <v>241</v>
      </c>
      <c r="P40" s="805" t="s">
        <v>242</v>
      </c>
      <c r="Q40" s="805"/>
      <c r="R40" s="805" t="s">
        <v>243</v>
      </c>
      <c r="S40" s="311">
        <f>SUMPRODUCT(LARGE(P26:P40,{1,2,3,4,5,6,7,8,9,10}))</f>
        <v>305</v>
      </c>
      <c r="T40" s="379">
        <f>[3]R15!$K$27</f>
        <v>0</v>
      </c>
      <c r="U40" s="708" t="b">
        <f>[3]R15!$P$27</f>
        <v>0</v>
      </c>
      <c r="V40" s="377">
        <f>[3]R15!$C$28</f>
        <v>28</v>
      </c>
      <c r="W40" s="378">
        <f t="shared" si="23"/>
        <v>28</v>
      </c>
      <c r="X40" s="809" t="s">
        <v>241</v>
      </c>
      <c r="Y40" s="805" t="s">
        <v>242</v>
      </c>
      <c r="Z40" s="805"/>
      <c r="AA40" s="805" t="s">
        <v>243</v>
      </c>
      <c r="AB40" s="311">
        <f>SUMPRODUCT(LARGE(Y26:Y40,{1,2,3,4,5,6,7,8,9,10}))</f>
        <v>226</v>
      </c>
      <c r="AC40" s="379">
        <f>[3]R15!$K$28</f>
        <v>0</v>
      </c>
      <c r="AD40" s="708" t="b">
        <f>[3]R15!$P$28</f>
        <v>0</v>
      </c>
      <c r="AE40" s="377">
        <f>[3]R15!$C$29</f>
        <v>19.099999999999998</v>
      </c>
      <c r="AF40" s="378">
        <f t="shared" si="26"/>
        <v>19</v>
      </c>
      <c r="AG40" s="809" t="s">
        <v>241</v>
      </c>
      <c r="AH40" s="805" t="s">
        <v>242</v>
      </c>
      <c r="AI40" s="805"/>
      <c r="AJ40" s="805" t="s">
        <v>243</v>
      </c>
      <c r="AK40" s="311">
        <f>SUMPRODUCT(LARGE(AH26:AH40,{1,2,3,4,5,6,7,8,9,10}))</f>
        <v>334</v>
      </c>
      <c r="AL40" s="379">
        <f>[3]R15!$K$29</f>
        <v>0</v>
      </c>
      <c r="AM40" s="708" t="b">
        <f>[3]R15!$P$29</f>
        <v>0</v>
      </c>
      <c r="AN40" s="633"/>
    </row>
    <row r="41" spans="1:40" s="42" customFormat="1" ht="21.75" thickBot="1">
      <c r="A41" s="45">
        <v>16</v>
      </c>
      <c r="B41" s="52" t="str">
        <f>[1]Blank!$D$16</f>
        <v>Wearside</v>
      </c>
      <c r="C41" s="693"/>
      <c r="D41" s="377">
        <f>[3]R16!$C$26</f>
        <v>15.400000000000002</v>
      </c>
      <c r="E41" s="378">
        <f t="shared" si="18"/>
        <v>15</v>
      </c>
      <c r="F41" s="454">
        <f>[4]C16!$ER$74</f>
        <v>106</v>
      </c>
      <c r="G41" s="316">
        <f>[3]R16!$F$26</f>
        <v>16</v>
      </c>
      <c r="H41" s="316">
        <f t="shared" si="28"/>
        <v>1</v>
      </c>
      <c r="I41" s="316" t="s">
        <v>153</v>
      </c>
      <c r="J41" s="311">
        <f>SUMPRODUCT(LARGE(G26:G41,{1,2,3,4,5,6,7,8,9,10}))</f>
        <v>335</v>
      </c>
      <c r="K41" s="379">
        <f>[3]R16!$K$26</f>
        <v>1</v>
      </c>
      <c r="L41" s="708" t="b">
        <f>[3]R16!$P$26</f>
        <v>0</v>
      </c>
      <c r="M41" s="377">
        <f>[3]R16!$C$27</f>
        <v>12.3</v>
      </c>
      <c r="N41" s="378">
        <f t="shared" si="21"/>
        <v>12</v>
      </c>
      <c r="O41" s="454">
        <f>[4]C16!$FI$74</f>
        <v>101</v>
      </c>
      <c r="P41" s="316">
        <f>[3]R16!$F$27</f>
        <v>18</v>
      </c>
      <c r="Q41" s="316">
        <f t="shared" si="29"/>
        <v>1</v>
      </c>
      <c r="R41" s="316">
        <f t="shared" si="16"/>
        <v>18</v>
      </c>
      <c r="S41" s="311">
        <f>SUMPRODUCT(LARGE(P26:P41,{1,2,3,4,5,6,7,8,9,10}))</f>
        <v>306</v>
      </c>
      <c r="T41" s="379">
        <f>[3]R16!$K$27</f>
        <v>1</v>
      </c>
      <c r="U41" s="708" t="b">
        <f>[3]R16!$P$27</f>
        <v>0</v>
      </c>
      <c r="V41" s="377">
        <f>[3]R16!$C$28</f>
        <v>28</v>
      </c>
      <c r="W41" s="378">
        <f t="shared" si="23"/>
        <v>28</v>
      </c>
      <c r="X41" s="454" t="s">
        <v>130</v>
      </c>
      <c r="Y41" s="316">
        <f>[3]R16!$F$28</f>
        <v>0</v>
      </c>
      <c r="Z41" s="316" t="b">
        <f t="shared" si="30"/>
        <v>0</v>
      </c>
      <c r="AA41" s="316">
        <f t="shared" si="24"/>
        <v>0</v>
      </c>
      <c r="AB41" s="311">
        <f>SUMPRODUCT(LARGE(Y26:Y41,{1,2,3,4,5,6,7,8,9,10}))</f>
        <v>226</v>
      </c>
      <c r="AC41" s="379">
        <f>[3]R16!$K$28</f>
        <v>0</v>
      </c>
      <c r="AD41" s="708" t="b">
        <f>[3]R16!$P$28</f>
        <v>0</v>
      </c>
      <c r="AE41" s="377">
        <f>[3]R16!$C$29</f>
        <v>19.099999999999998</v>
      </c>
      <c r="AF41" s="378">
        <f t="shared" si="26"/>
        <v>19</v>
      </c>
      <c r="AG41" s="454">
        <f>[4]C16!$GQ$74</f>
        <v>98</v>
      </c>
      <c r="AH41" s="316">
        <f>[3]R16!$F$29</f>
        <v>28</v>
      </c>
      <c r="AI41" s="316">
        <f t="shared" si="31"/>
        <v>1</v>
      </c>
      <c r="AJ41" s="316">
        <f t="shared" si="17"/>
        <v>28</v>
      </c>
      <c r="AK41" s="435">
        <f>SUMPRODUCT(LARGE(AH26:AH41,{1,2,3,4,5,6,7,8,9,10}))</f>
        <v>336</v>
      </c>
      <c r="AL41" s="379">
        <f>[3]R16!$K$29</f>
        <v>0.60000000000000009</v>
      </c>
      <c r="AM41" s="694" t="b">
        <f>[3]R16!$P$29</f>
        <v>0</v>
      </c>
      <c r="AN41" s="633"/>
    </row>
    <row r="42" spans="1:40" s="42" customFormat="1" ht="18.7" customHeight="1" thickBot="1">
      <c r="A42" s="487"/>
      <c r="B42" s="16" t="s">
        <v>8</v>
      </c>
      <c r="C42" s="696"/>
      <c r="D42" s="806">
        <v>16.399999999999999</v>
      </c>
      <c r="E42" s="807">
        <v>16</v>
      </c>
      <c r="F42" s="697">
        <f>SUM(F26:F41)</f>
        <v>1114</v>
      </c>
      <c r="G42" s="697">
        <f>SUM(G26:G41)</f>
        <v>370</v>
      </c>
      <c r="H42" s="698">
        <f>SUM(H26:H41)</f>
        <v>12</v>
      </c>
      <c r="I42" s="699">
        <f>SUM(I26:I41)</f>
        <v>335</v>
      </c>
      <c r="J42" s="466" t="s">
        <v>132</v>
      </c>
      <c r="K42" s="467">
        <v>2</v>
      </c>
      <c r="L42" s="694">
        <f>SUM(L26:L41)</f>
        <v>3</v>
      </c>
      <c r="M42" s="806">
        <v>13.3</v>
      </c>
      <c r="N42" s="807">
        <v>13</v>
      </c>
      <c r="O42" s="697">
        <f>SUM(O26:O41)</f>
        <v>1007</v>
      </c>
      <c r="P42" s="697">
        <f>SUM(P26:P41)</f>
        <v>323</v>
      </c>
      <c r="Q42" s="698">
        <f>SUM(Q26:Q41)</f>
        <v>11</v>
      </c>
      <c r="R42" s="699">
        <f>SUM(R26:R41)</f>
        <v>306</v>
      </c>
      <c r="S42" s="466" t="s">
        <v>132</v>
      </c>
      <c r="T42" s="467">
        <v>6</v>
      </c>
      <c r="U42" s="694">
        <f>SUM(U26:U41)</f>
        <v>2</v>
      </c>
      <c r="V42" s="806">
        <v>28</v>
      </c>
      <c r="W42" s="807">
        <v>29</v>
      </c>
      <c r="X42" s="697">
        <f>SUM(X26:X41)</f>
        <v>988</v>
      </c>
      <c r="Y42" s="697">
        <f>SUM(Y26:Y41)</f>
        <v>226</v>
      </c>
      <c r="Z42" s="698">
        <f>SUM(Z26:Z41)</f>
        <v>9</v>
      </c>
      <c r="AA42" s="699">
        <f>SUM(AA26:AA41)</f>
        <v>226</v>
      </c>
      <c r="AB42" s="466" t="s">
        <v>132</v>
      </c>
      <c r="AC42" s="467">
        <v>17</v>
      </c>
      <c r="AD42" s="694">
        <f>SUM(AD26:AD41)</f>
        <v>0</v>
      </c>
      <c r="AE42" s="806">
        <v>19.7</v>
      </c>
      <c r="AF42" s="807">
        <v>20</v>
      </c>
      <c r="AG42" s="697">
        <f>SUM(AG26:AG41)</f>
        <v>1262</v>
      </c>
      <c r="AH42" s="697">
        <f>SUM(AH26:AH41)</f>
        <v>410</v>
      </c>
      <c r="AI42" s="698">
        <f>SUM(AI26:AI41)</f>
        <v>13</v>
      </c>
      <c r="AJ42" s="699">
        <f>SUM(AJ26:AJ41)</f>
        <v>336</v>
      </c>
      <c r="AK42" s="466" t="s">
        <v>132</v>
      </c>
      <c r="AL42" s="467">
        <v>1</v>
      </c>
      <c r="AM42" s="694">
        <f>SUM(AM26:AM41)</f>
        <v>1</v>
      </c>
      <c r="AN42" s="633"/>
    </row>
    <row r="43" spans="1:40">
      <c r="A43" s="622"/>
      <c r="B43" s="629"/>
      <c r="C43" s="629"/>
      <c r="D43" s="630"/>
      <c r="E43" s="629"/>
      <c r="F43" s="629"/>
      <c r="G43" s="629"/>
      <c r="H43" s="629"/>
      <c r="I43" s="631"/>
      <c r="J43" s="629"/>
      <c r="K43" s="629"/>
      <c r="L43" s="688"/>
      <c r="M43" s="630"/>
      <c r="N43" s="629"/>
      <c r="O43" s="629"/>
      <c r="P43" s="629"/>
      <c r="Q43" s="629"/>
      <c r="R43" s="631"/>
      <c r="S43" s="629"/>
      <c r="T43" s="629"/>
      <c r="U43" s="688"/>
      <c r="V43" s="629"/>
      <c r="W43" s="629"/>
      <c r="X43" s="629"/>
      <c r="Y43" s="629"/>
      <c r="Z43" s="629"/>
      <c r="AA43" s="631"/>
      <c r="AB43" s="629"/>
      <c r="AC43" s="629"/>
      <c r="AD43" s="688"/>
      <c r="AE43" s="629"/>
      <c r="AF43" s="629"/>
      <c r="AG43" s="629"/>
      <c r="AH43" s="629"/>
      <c r="AI43" s="629"/>
      <c r="AJ43" s="631"/>
      <c r="AK43" s="629"/>
      <c r="AL43" s="629"/>
      <c r="AM43" s="688"/>
      <c r="AN43" s="632"/>
    </row>
    <row r="44" spans="1:40" ht="1.4" customHeight="1">
      <c r="I44" s="705"/>
      <c r="P44" s="705"/>
      <c r="Q44" s="705"/>
      <c r="R44" s="705"/>
      <c r="Y44" s="705"/>
      <c r="Z44" s="705"/>
      <c r="AA44" s="705"/>
      <c r="AH44" s="705"/>
      <c r="AI44" s="705"/>
      <c r="AJ44" s="705"/>
    </row>
    <row r="45" spans="1:40" ht="18.350000000000001">
      <c r="R45" s="705"/>
      <c r="Z45" s="705"/>
      <c r="AA45" s="705"/>
      <c r="AH45" s="705"/>
      <c r="AI45" s="705"/>
      <c r="AJ45" s="705"/>
    </row>
    <row r="46" spans="1:40" ht="18.350000000000001">
      <c r="I46" s="705"/>
      <c r="P46" s="705"/>
      <c r="Q46" s="705"/>
      <c r="R46" s="705"/>
      <c r="Y46" s="705"/>
      <c r="Z46" s="705"/>
      <c r="AA46" s="705"/>
      <c r="AH46" s="705"/>
      <c r="AI46" s="705"/>
      <c r="AJ46" s="705"/>
    </row>
    <row r="47" spans="1:40" ht="18.350000000000001">
      <c r="I47" s="705"/>
      <c r="P47" s="705"/>
      <c r="Q47" s="705"/>
      <c r="R47" s="705"/>
      <c r="Y47" s="705"/>
      <c r="Z47" s="705"/>
      <c r="AA47" s="705"/>
      <c r="AH47" s="705"/>
      <c r="AI47" s="705"/>
      <c r="AJ47" s="705"/>
    </row>
    <row r="48" spans="1:40" ht="18.350000000000001">
      <c r="I48" s="705"/>
      <c r="P48" s="705"/>
      <c r="Q48" s="705"/>
      <c r="R48" s="705"/>
      <c r="Y48" s="705"/>
      <c r="Z48" s="705"/>
      <c r="AA48" s="705"/>
      <c r="AH48" s="705"/>
      <c r="AI48" s="705"/>
      <c r="AJ48" s="705"/>
    </row>
  </sheetData>
  <mergeCells count="16">
    <mergeCell ref="F24:I24"/>
    <mergeCell ref="O24:R24"/>
    <mergeCell ref="A24:A25"/>
    <mergeCell ref="A2:A3"/>
    <mergeCell ref="X2:AA2"/>
    <mergeCell ref="F2:I2"/>
    <mergeCell ref="O2:R2"/>
    <mergeCell ref="E22:I22"/>
    <mergeCell ref="K22:O22"/>
    <mergeCell ref="R22:T22"/>
    <mergeCell ref="AG2:AJ2"/>
    <mergeCell ref="W22:Y22"/>
    <mergeCell ref="AB22:AF22"/>
    <mergeCell ref="AH22:AK22"/>
    <mergeCell ref="X24:AA24"/>
    <mergeCell ref="AG24:AJ24"/>
  </mergeCells>
  <conditionalFormatting sqref="Z26:Z41 Z4:Z19">
    <cfRule type="cellIs" dxfId="6957" priority="8593" operator="greaterThan">
      <formula>0</formula>
    </cfRule>
    <cfRule type="cellIs" dxfId="6956" priority="8594" operator="lessThan">
      <formula>0</formula>
    </cfRule>
    <cfRule type="cellIs" dxfId="6955" priority="8595" operator="equal">
      <formula>0</formula>
    </cfRule>
  </conditionalFormatting>
  <conditionalFormatting sqref="E4:E19 M4:M19 U4:U19 AC4:AC19 E26:E41 M26:M41 U26:U41 AC26:AC41">
    <cfRule type="cellIs" dxfId="6954" priority="6033" operator="equal">
      <formula>"DNP"</formula>
    </cfRule>
  </conditionalFormatting>
  <conditionalFormatting sqref="AF26:AF41">
    <cfRule type="containsText" dxfId="6953" priority="5471" operator="containsText" text="Y">
      <formula>NOT(ISERROR(SEARCH("Y",AF26)))</formula>
    </cfRule>
  </conditionalFormatting>
  <conditionalFormatting sqref="H4:H19">
    <cfRule type="containsText" dxfId="6952" priority="5470" operator="containsText" text="Y">
      <formula>NOT(ISERROR(SEARCH("Y",H4)))</formula>
    </cfRule>
  </conditionalFormatting>
  <conditionalFormatting sqref="P4:P19">
    <cfRule type="containsText" dxfId="6951" priority="5469" operator="containsText" text="Y">
      <formula>NOT(ISERROR(SEARCH("Y",P4)))</formula>
    </cfRule>
  </conditionalFormatting>
  <conditionalFormatting sqref="X4:X19">
    <cfRule type="containsText" dxfId="6950" priority="5468" operator="containsText" text="Y">
      <formula>NOT(ISERROR(SEARCH("Y",X4)))</formula>
    </cfRule>
  </conditionalFormatting>
  <conditionalFormatting sqref="AF4:AF19">
    <cfRule type="containsText" dxfId="6949" priority="5467" operator="containsText" text="Y">
      <formula>NOT(ISERROR(SEARCH("Y",AF4)))</formula>
    </cfRule>
  </conditionalFormatting>
  <conditionalFormatting sqref="H26:H41">
    <cfRule type="containsText" dxfId="6948" priority="5466" operator="containsText" text="Y">
      <formula>NOT(ISERROR(SEARCH("Y",H26)))</formula>
    </cfRule>
  </conditionalFormatting>
  <conditionalFormatting sqref="P26:P41">
    <cfRule type="containsText" dxfId="6947" priority="5465" operator="containsText" text="Y">
      <formula>NOT(ISERROR(SEARCH("Y",P26)))</formula>
    </cfRule>
  </conditionalFormatting>
  <conditionalFormatting sqref="X26:X41">
    <cfRule type="containsText" dxfId="6946" priority="5464" operator="containsText" text="Y">
      <formula>NOT(ISERROR(SEARCH("Y",X26)))</formula>
    </cfRule>
  </conditionalFormatting>
  <conditionalFormatting sqref="K26:K41 T26:T41 AC26:AC41 AL4:AL19 K4:K19 AL26:AL41 T4:T19 AC4:AC19">
    <cfRule type="cellIs" dxfId="6945" priority="5461" operator="greaterThan">
      <formula>0</formula>
    </cfRule>
    <cfRule type="cellIs" dxfId="6944" priority="5462" operator="lessThan">
      <formula>0</formula>
    </cfRule>
    <cfRule type="cellIs" dxfId="6943" priority="5463" operator="equal">
      <formula>0</formula>
    </cfRule>
  </conditionalFormatting>
  <conditionalFormatting sqref="E4:E19 N4:N19 W4:W19 AF4:AF19 E26:E41 N26:N41 W26:W41 AF26:AF41">
    <cfRule type="cellIs" dxfId="6942" priority="5460" operator="equal">
      <formula>"DNP"</formula>
    </cfRule>
  </conditionalFormatting>
  <conditionalFormatting sqref="AI26:AI41">
    <cfRule type="containsText" dxfId="6941" priority="5459" operator="containsText" text="Y">
      <formula>NOT(ISERROR(SEARCH("Y",AI26)))</formula>
    </cfRule>
  </conditionalFormatting>
  <conditionalFormatting sqref="H4:H19">
    <cfRule type="containsText" dxfId="6940" priority="5458" operator="containsText" text="Y">
      <formula>NOT(ISERROR(SEARCH("Y",H4)))</formula>
    </cfRule>
  </conditionalFormatting>
  <conditionalFormatting sqref="Q4:Q19">
    <cfRule type="containsText" dxfId="6939" priority="5457" operator="containsText" text="Y">
      <formula>NOT(ISERROR(SEARCH("Y",Q4)))</formula>
    </cfRule>
  </conditionalFormatting>
  <conditionalFormatting sqref="Z4:Z19">
    <cfRule type="containsText" dxfId="6938" priority="5456" operator="containsText" text="Y">
      <formula>NOT(ISERROR(SEARCH("Y",Z4)))</formula>
    </cfRule>
  </conditionalFormatting>
  <conditionalFormatting sqref="AI4:AI19">
    <cfRule type="containsText" dxfId="6937" priority="5455" operator="containsText" text="Y">
      <formula>NOT(ISERROR(SEARCH("Y",AI4)))</formula>
    </cfRule>
  </conditionalFormatting>
  <conditionalFormatting sqref="H26:H41">
    <cfRule type="containsText" dxfId="6936" priority="5454" operator="containsText" text="Y">
      <formula>NOT(ISERROR(SEARCH("Y",H26)))</formula>
    </cfRule>
  </conditionalFormatting>
  <conditionalFormatting sqref="Q26:Q41">
    <cfRule type="containsText" dxfId="6935" priority="5453" operator="containsText" text="Y">
      <formula>NOT(ISERROR(SEARCH("Y",Q26)))</formula>
    </cfRule>
  </conditionalFormatting>
  <conditionalFormatting sqref="Z26:Z41">
    <cfRule type="containsText" dxfId="6934" priority="5452" operator="containsText" text="Y">
      <formula>NOT(ISERROR(SEARCH("Y",Z26)))</formula>
    </cfRule>
  </conditionalFormatting>
  <conditionalFormatting sqref="Z4:Z19">
    <cfRule type="cellIs" dxfId="6933" priority="5449" operator="greaterThan">
      <formula>0</formula>
    </cfRule>
    <cfRule type="cellIs" dxfId="6932" priority="5450" operator="lessThan">
      <formula>0</formula>
    </cfRule>
    <cfRule type="cellIs" dxfId="6931" priority="5451" operator="equal">
      <formula>0</formula>
    </cfRule>
  </conditionalFormatting>
  <conditionalFormatting sqref="Z26:Z41">
    <cfRule type="cellIs" dxfId="6930" priority="5446" operator="greaterThan">
      <formula>0</formula>
    </cfRule>
    <cfRule type="cellIs" dxfId="6929" priority="5447" operator="lessThan">
      <formula>0</formula>
    </cfRule>
    <cfRule type="cellIs" dxfId="6928" priority="5448" operator="equal">
      <formula>0</formula>
    </cfRule>
  </conditionalFormatting>
  <conditionalFormatting sqref="Z4:Z19">
    <cfRule type="cellIs" dxfId="6927" priority="5443" operator="greaterThan">
      <formula>0</formula>
    </cfRule>
    <cfRule type="cellIs" dxfId="6926" priority="5444" operator="lessThan">
      <formula>0</formula>
    </cfRule>
    <cfRule type="cellIs" dxfId="6925" priority="5445" operator="equal">
      <formula>0</formula>
    </cfRule>
  </conditionalFormatting>
  <conditionalFormatting sqref="Z26:Z41">
    <cfRule type="cellIs" dxfId="6924" priority="5440" operator="greaterThan">
      <formula>0</formula>
    </cfRule>
    <cfRule type="cellIs" dxfId="6923" priority="5441" operator="lessThan">
      <formula>0</formula>
    </cfRule>
    <cfRule type="cellIs" dxfId="6922" priority="5442" operator="equal">
      <formula>0</formula>
    </cfRule>
  </conditionalFormatting>
  <conditionalFormatting sqref="Z4:Z19">
    <cfRule type="cellIs" dxfId="6921" priority="5437" operator="greaterThan">
      <formula>0</formula>
    </cfRule>
    <cfRule type="cellIs" dxfId="6920" priority="5438" operator="lessThan">
      <formula>0</formula>
    </cfRule>
    <cfRule type="cellIs" dxfId="6919" priority="5439" operator="equal">
      <formula>0</formula>
    </cfRule>
  </conditionalFormatting>
  <conditionalFormatting sqref="Z4:Z19">
    <cfRule type="cellIs" dxfId="6918" priority="5434" operator="greaterThan">
      <formula>0</formula>
    </cfRule>
    <cfRule type="cellIs" dxfId="6917" priority="5435" operator="lessThan">
      <formula>0</formula>
    </cfRule>
    <cfRule type="cellIs" dxfId="6916" priority="5436" operator="equal">
      <formula>0</formula>
    </cfRule>
  </conditionalFormatting>
  <conditionalFormatting sqref="Z4:Z19">
    <cfRule type="cellIs" dxfId="6915" priority="5431" operator="greaterThan">
      <formula>0</formula>
    </cfRule>
    <cfRule type="cellIs" dxfId="6914" priority="5432" operator="lessThan">
      <formula>0</formula>
    </cfRule>
    <cfRule type="cellIs" dxfId="6913" priority="5433" operator="equal">
      <formula>0</formula>
    </cfRule>
  </conditionalFormatting>
  <conditionalFormatting sqref="Z4:Z19">
    <cfRule type="cellIs" dxfId="6912" priority="5428" operator="greaterThan">
      <formula>0</formula>
    </cfRule>
    <cfRule type="cellIs" dxfId="6911" priority="5429" operator="lessThan">
      <formula>0</formula>
    </cfRule>
    <cfRule type="cellIs" dxfId="6910" priority="5430" operator="equal">
      <formula>0</formula>
    </cfRule>
  </conditionalFormatting>
  <conditionalFormatting sqref="Z4:Z19">
    <cfRule type="cellIs" dxfId="6909" priority="5425" operator="greaterThan">
      <formula>0</formula>
    </cfRule>
    <cfRule type="cellIs" dxfId="6908" priority="5426" operator="lessThan">
      <formula>0</formula>
    </cfRule>
    <cfRule type="cellIs" dxfId="6907" priority="5427" operator="equal">
      <formula>0</formula>
    </cfRule>
  </conditionalFormatting>
  <conditionalFormatting sqref="Z4:Z19">
    <cfRule type="cellIs" dxfId="6906" priority="5422" operator="greaterThan">
      <formula>0</formula>
    </cfRule>
    <cfRule type="cellIs" dxfId="6905" priority="5423" operator="lessThan">
      <formula>0</formula>
    </cfRule>
    <cfRule type="cellIs" dxfId="6904" priority="5424" operator="equal">
      <formula>0</formula>
    </cfRule>
  </conditionalFormatting>
  <conditionalFormatting sqref="Z4:Z19">
    <cfRule type="cellIs" dxfId="6903" priority="5419" operator="greaterThan">
      <formula>0</formula>
    </cfRule>
    <cfRule type="cellIs" dxfId="6902" priority="5420" operator="lessThan">
      <formula>0</formula>
    </cfRule>
    <cfRule type="cellIs" dxfId="6901" priority="5421" operator="equal">
      <formula>0</formula>
    </cfRule>
  </conditionalFormatting>
  <conditionalFormatting sqref="Z4:Z19">
    <cfRule type="cellIs" dxfId="6900" priority="5416" operator="greaterThan">
      <formula>0</formula>
    </cfRule>
    <cfRule type="cellIs" dxfId="6899" priority="5417" operator="lessThan">
      <formula>0</formula>
    </cfRule>
    <cfRule type="cellIs" dxfId="6898" priority="5418" operator="equal">
      <formula>0</formula>
    </cfRule>
  </conditionalFormatting>
  <conditionalFormatting sqref="Z4:Z19">
    <cfRule type="cellIs" dxfId="6897" priority="5413" operator="greaterThan">
      <formula>0</formula>
    </cfRule>
    <cfRule type="cellIs" dxfId="6896" priority="5414" operator="lessThan">
      <formula>0</formula>
    </cfRule>
    <cfRule type="cellIs" dxfId="6895" priority="5415" operator="equal">
      <formula>0</formula>
    </cfRule>
  </conditionalFormatting>
  <conditionalFormatting sqref="Z4:Z19">
    <cfRule type="cellIs" dxfId="6894" priority="5410" operator="greaterThan">
      <formula>0</formula>
    </cfRule>
    <cfRule type="cellIs" dxfId="6893" priority="5411" operator="lessThan">
      <formula>0</formula>
    </cfRule>
    <cfRule type="cellIs" dxfId="6892" priority="5412" operator="equal">
      <formula>0</formula>
    </cfRule>
  </conditionalFormatting>
  <conditionalFormatting sqref="Z4:Z19">
    <cfRule type="cellIs" dxfId="6891" priority="5407" operator="greaterThan">
      <formula>0</formula>
    </cfRule>
    <cfRule type="cellIs" dxfId="6890" priority="5408" operator="lessThan">
      <formula>0</formula>
    </cfRule>
    <cfRule type="cellIs" dxfId="6889" priority="5409" operator="equal">
      <formula>0</formula>
    </cfRule>
  </conditionalFormatting>
  <conditionalFormatting sqref="Z4:Z19">
    <cfRule type="cellIs" dxfId="6888" priority="5404" operator="greaterThan">
      <formula>0</formula>
    </cfRule>
    <cfRule type="cellIs" dxfId="6887" priority="5405" operator="lessThan">
      <formula>0</formula>
    </cfRule>
    <cfRule type="cellIs" dxfId="6886" priority="5406" operator="equal">
      <formula>0</formula>
    </cfRule>
  </conditionalFormatting>
  <conditionalFormatting sqref="Z4:Z19">
    <cfRule type="cellIs" dxfId="6885" priority="5401" operator="greaterThan">
      <formula>0</formula>
    </cfRule>
    <cfRule type="cellIs" dxfId="6884" priority="5402" operator="lessThan">
      <formula>0</formula>
    </cfRule>
    <cfRule type="cellIs" dxfId="6883" priority="5403" operator="equal">
      <formula>0</formula>
    </cfRule>
  </conditionalFormatting>
  <conditionalFormatting sqref="Z4:Z19">
    <cfRule type="cellIs" dxfId="6882" priority="5398" operator="greaterThan">
      <formula>0</formula>
    </cfRule>
    <cfRule type="cellIs" dxfId="6881" priority="5399" operator="lessThan">
      <formula>0</formula>
    </cfRule>
    <cfRule type="cellIs" dxfId="6880" priority="5400" operator="equal">
      <formula>0</formula>
    </cfRule>
  </conditionalFormatting>
  <conditionalFormatting sqref="Z4:Z19">
    <cfRule type="cellIs" dxfId="6879" priority="5395" operator="greaterThan">
      <formula>0</formula>
    </cfRule>
    <cfRule type="cellIs" dxfId="6878" priority="5396" operator="lessThan">
      <formula>0</formula>
    </cfRule>
    <cfRule type="cellIs" dxfId="6877" priority="5397" operator="equal">
      <formula>0</formula>
    </cfRule>
  </conditionalFormatting>
  <conditionalFormatting sqref="Z4:Z19">
    <cfRule type="cellIs" dxfId="6876" priority="5392" operator="greaterThan">
      <formula>0</formula>
    </cfRule>
    <cfRule type="cellIs" dxfId="6875" priority="5393" operator="lessThan">
      <formula>0</formula>
    </cfRule>
    <cfRule type="cellIs" dxfId="6874" priority="5394" operator="equal">
      <formula>0</formula>
    </cfRule>
  </conditionalFormatting>
  <conditionalFormatting sqref="Z26:Z41">
    <cfRule type="cellIs" dxfId="6873" priority="5389" operator="greaterThan">
      <formula>0</formula>
    </cfRule>
    <cfRule type="cellIs" dxfId="6872" priority="5390" operator="lessThan">
      <formula>0</formula>
    </cfRule>
    <cfRule type="cellIs" dxfId="6871" priority="5391" operator="equal">
      <formula>0</formula>
    </cfRule>
  </conditionalFormatting>
  <conditionalFormatting sqref="Z26:Z41">
    <cfRule type="cellIs" dxfId="6870" priority="5386" operator="greaterThan">
      <formula>0</formula>
    </cfRule>
    <cfRule type="cellIs" dxfId="6869" priority="5387" operator="lessThan">
      <formula>0</formula>
    </cfRule>
    <cfRule type="cellIs" dxfId="6868" priority="5388" operator="equal">
      <formula>0</formula>
    </cfRule>
  </conditionalFormatting>
  <conditionalFormatting sqref="Z26:Z41">
    <cfRule type="cellIs" dxfId="6867" priority="5383" operator="greaterThan">
      <formula>0</formula>
    </cfRule>
    <cfRule type="cellIs" dxfId="6866" priority="5384" operator="lessThan">
      <formula>0</formula>
    </cfRule>
    <cfRule type="cellIs" dxfId="6865" priority="5385" operator="equal">
      <formula>0</formula>
    </cfRule>
  </conditionalFormatting>
  <conditionalFormatting sqref="Z26:Z41">
    <cfRule type="cellIs" dxfId="6864" priority="5380" operator="greaterThan">
      <formula>0</formula>
    </cfRule>
    <cfRule type="cellIs" dxfId="6863" priority="5381" operator="lessThan">
      <formula>0</formula>
    </cfRule>
    <cfRule type="cellIs" dxfId="6862" priority="5382" operator="equal">
      <formula>0</formula>
    </cfRule>
  </conditionalFormatting>
  <conditionalFormatting sqref="Z26:Z41">
    <cfRule type="cellIs" dxfId="6861" priority="5377" operator="greaterThan">
      <formula>0</formula>
    </cfRule>
    <cfRule type="cellIs" dxfId="6860" priority="5378" operator="lessThan">
      <formula>0</formula>
    </cfRule>
    <cfRule type="cellIs" dxfId="6859" priority="5379" operator="equal">
      <formula>0</formula>
    </cfRule>
  </conditionalFormatting>
  <conditionalFormatting sqref="Z26:Z41">
    <cfRule type="cellIs" dxfId="6858" priority="5374" operator="greaterThan">
      <formula>0</formula>
    </cfRule>
    <cfRule type="cellIs" dxfId="6857" priority="5375" operator="lessThan">
      <formula>0</formula>
    </cfRule>
    <cfRule type="cellIs" dxfId="6856" priority="5376" operator="equal">
      <formula>0</formula>
    </cfRule>
  </conditionalFormatting>
  <conditionalFormatting sqref="Z26:Z41">
    <cfRule type="cellIs" dxfId="6855" priority="5371" operator="greaterThan">
      <formula>0</formula>
    </cfRule>
    <cfRule type="cellIs" dxfId="6854" priority="5372" operator="lessThan">
      <formula>0</formula>
    </cfRule>
    <cfRule type="cellIs" dxfId="6853" priority="5373" operator="equal">
      <formula>0</formula>
    </cfRule>
  </conditionalFormatting>
  <conditionalFormatting sqref="Z26:Z41">
    <cfRule type="cellIs" dxfId="6852" priority="5368" operator="greaterThan">
      <formula>0</formula>
    </cfRule>
    <cfRule type="cellIs" dxfId="6851" priority="5369" operator="lessThan">
      <formula>0</formula>
    </cfRule>
    <cfRule type="cellIs" dxfId="6850" priority="5370" operator="equal">
      <formula>0</formula>
    </cfRule>
  </conditionalFormatting>
  <conditionalFormatting sqref="Z26:Z41">
    <cfRule type="cellIs" dxfId="6849" priority="5365" operator="greaterThan">
      <formula>0</formula>
    </cfRule>
    <cfRule type="cellIs" dxfId="6848" priority="5366" operator="lessThan">
      <formula>0</formula>
    </cfRule>
    <cfRule type="cellIs" dxfId="6847" priority="5367" operator="equal">
      <formula>0</formula>
    </cfRule>
  </conditionalFormatting>
  <conditionalFormatting sqref="Z26:Z41">
    <cfRule type="cellIs" dxfId="6846" priority="5362" operator="greaterThan">
      <formula>0</formula>
    </cfRule>
    <cfRule type="cellIs" dxfId="6845" priority="5363" operator="lessThan">
      <formula>0</formula>
    </cfRule>
    <cfRule type="cellIs" dxfId="6844" priority="5364" operator="equal">
      <formula>0</formula>
    </cfRule>
  </conditionalFormatting>
  <conditionalFormatting sqref="Z26:Z41">
    <cfRule type="cellIs" dxfId="6843" priority="5359" operator="greaterThan">
      <formula>0</formula>
    </cfRule>
    <cfRule type="cellIs" dxfId="6842" priority="5360" operator="lessThan">
      <formula>0</formula>
    </cfRule>
    <cfRule type="cellIs" dxfId="6841" priority="5361" operator="equal">
      <formula>0</formula>
    </cfRule>
  </conditionalFormatting>
  <conditionalFormatting sqref="Z26:Z41">
    <cfRule type="cellIs" dxfId="6840" priority="5356" operator="greaterThan">
      <formula>0</formula>
    </cfRule>
    <cfRule type="cellIs" dxfId="6839" priority="5357" operator="lessThan">
      <formula>0</formula>
    </cfRule>
    <cfRule type="cellIs" dxfId="6838" priority="5358" operator="equal">
      <formula>0</formula>
    </cfRule>
  </conditionalFormatting>
  <conditionalFormatting sqref="Z26:Z41">
    <cfRule type="cellIs" dxfId="6837" priority="5353" operator="greaterThan">
      <formula>0</formula>
    </cfRule>
    <cfRule type="cellIs" dxfId="6836" priority="5354" operator="lessThan">
      <formula>0</formula>
    </cfRule>
    <cfRule type="cellIs" dxfId="6835" priority="5355" operator="equal">
      <formula>0</formula>
    </cfRule>
  </conditionalFormatting>
  <conditionalFormatting sqref="Z26:Z41">
    <cfRule type="cellIs" dxfId="6834" priority="5350" operator="greaterThan">
      <formula>0</formula>
    </cfRule>
    <cfRule type="cellIs" dxfId="6833" priority="5351" operator="lessThan">
      <formula>0</formula>
    </cfRule>
    <cfRule type="cellIs" dxfId="6832" priority="5352" operator="equal">
      <formula>0</formula>
    </cfRule>
  </conditionalFormatting>
  <conditionalFormatting sqref="Z26:Z41">
    <cfRule type="cellIs" dxfId="6831" priority="5347" operator="greaterThan">
      <formula>0</formula>
    </cfRule>
    <cfRule type="cellIs" dxfId="6830" priority="5348" operator="lessThan">
      <formula>0</formula>
    </cfRule>
    <cfRule type="cellIs" dxfId="6829" priority="5349" operator="equal">
      <formula>0</formula>
    </cfRule>
  </conditionalFormatting>
  <conditionalFormatting sqref="Z26:Z41">
    <cfRule type="cellIs" dxfId="6828" priority="5344" operator="greaterThan">
      <formula>0</formula>
    </cfRule>
    <cfRule type="cellIs" dxfId="6827" priority="5345" operator="lessThan">
      <formula>0</formula>
    </cfRule>
    <cfRule type="cellIs" dxfId="6826" priority="5346" operator="equal">
      <formula>0</formula>
    </cfRule>
  </conditionalFormatting>
  <conditionalFormatting sqref="Z26:Z41">
    <cfRule type="cellIs" dxfId="6825" priority="5341" operator="greaterThan">
      <formula>0</formula>
    </cfRule>
    <cfRule type="cellIs" dxfId="6824" priority="5342" operator="lessThan">
      <formula>0</formula>
    </cfRule>
    <cfRule type="cellIs" dxfId="6823" priority="5343" operator="equal">
      <formula>0</formula>
    </cfRule>
  </conditionalFormatting>
  <conditionalFormatting sqref="Z26:Z41">
    <cfRule type="cellIs" dxfId="6822" priority="5338" operator="greaterThan">
      <formula>0</formula>
    </cfRule>
    <cfRule type="cellIs" dxfId="6821" priority="5339" operator="lessThan">
      <formula>0</formula>
    </cfRule>
    <cfRule type="cellIs" dxfId="6820" priority="5340" operator="equal">
      <formula>0</formula>
    </cfRule>
  </conditionalFormatting>
  <conditionalFormatting sqref="Z26:Z41">
    <cfRule type="cellIs" dxfId="6819" priority="5335" operator="greaterThan">
      <formula>0</formula>
    </cfRule>
    <cfRule type="cellIs" dxfId="6818" priority="5336" operator="lessThan">
      <formula>0</formula>
    </cfRule>
    <cfRule type="cellIs" dxfId="6817" priority="5337" operator="equal">
      <formula>0</formula>
    </cfRule>
  </conditionalFormatting>
  <conditionalFormatting sqref="Z26:Z41">
    <cfRule type="cellIs" dxfId="6816" priority="5332" operator="greaterThan">
      <formula>0</formula>
    </cfRule>
    <cfRule type="cellIs" dxfId="6815" priority="5333" operator="lessThan">
      <formula>0</formula>
    </cfRule>
    <cfRule type="cellIs" dxfId="6814" priority="5334" operator="equal">
      <formula>0</formula>
    </cfRule>
  </conditionalFormatting>
  <conditionalFormatting sqref="Z4:Z19">
    <cfRule type="cellIs" dxfId="6813" priority="5329" operator="greaterThan">
      <formula>0</formula>
    </cfRule>
    <cfRule type="cellIs" dxfId="6812" priority="5330" operator="lessThan">
      <formula>0</formula>
    </cfRule>
    <cfRule type="cellIs" dxfId="6811" priority="5331" operator="equal">
      <formula>0</formula>
    </cfRule>
  </conditionalFormatting>
  <conditionalFormatting sqref="Z4:Z19">
    <cfRule type="cellIs" dxfId="6810" priority="5326" operator="greaterThan">
      <formula>0</formula>
    </cfRule>
    <cfRule type="cellIs" dxfId="6809" priority="5327" operator="lessThan">
      <formula>0</formula>
    </cfRule>
    <cfRule type="cellIs" dxfId="6808" priority="5328" operator="equal">
      <formula>0</formula>
    </cfRule>
  </conditionalFormatting>
  <conditionalFormatting sqref="Z4:Z19">
    <cfRule type="cellIs" dxfId="6807" priority="5323" operator="greaterThan">
      <formula>0</formula>
    </cfRule>
    <cfRule type="cellIs" dxfId="6806" priority="5324" operator="lessThan">
      <formula>0</formula>
    </cfRule>
    <cfRule type="cellIs" dxfId="6805" priority="5325" operator="equal">
      <formula>0</formula>
    </cfRule>
  </conditionalFormatting>
  <conditionalFormatting sqref="Z4:Z19">
    <cfRule type="cellIs" dxfId="6804" priority="5320" operator="greaterThan">
      <formula>0</formula>
    </cfRule>
    <cfRule type="cellIs" dxfId="6803" priority="5321" operator="lessThan">
      <formula>0</formula>
    </cfRule>
    <cfRule type="cellIs" dxfId="6802" priority="5322" operator="equal">
      <formula>0</formula>
    </cfRule>
  </conditionalFormatting>
  <conditionalFormatting sqref="Z4:Z19">
    <cfRule type="cellIs" dxfId="6801" priority="5317" operator="greaterThan">
      <formula>0</formula>
    </cfRule>
    <cfRule type="cellIs" dxfId="6800" priority="5318" operator="lessThan">
      <formula>0</formula>
    </cfRule>
    <cfRule type="cellIs" dxfId="6799" priority="5319" operator="equal">
      <formula>0</formula>
    </cfRule>
  </conditionalFormatting>
  <conditionalFormatting sqref="Z4:Z19">
    <cfRule type="cellIs" dxfId="6798" priority="5314" operator="greaterThan">
      <formula>0</formula>
    </cfRule>
    <cfRule type="cellIs" dxfId="6797" priority="5315" operator="lessThan">
      <formula>0</formula>
    </cfRule>
    <cfRule type="cellIs" dxfId="6796" priority="5316" operator="equal">
      <formula>0</formula>
    </cfRule>
  </conditionalFormatting>
  <conditionalFormatting sqref="Z4:Z19">
    <cfRule type="cellIs" dxfId="6795" priority="5311" operator="greaterThan">
      <formula>0</formula>
    </cfRule>
    <cfRule type="cellIs" dxfId="6794" priority="5312" operator="lessThan">
      <formula>0</formula>
    </cfRule>
    <cfRule type="cellIs" dxfId="6793" priority="5313" operator="equal">
      <formula>0</formula>
    </cfRule>
  </conditionalFormatting>
  <conditionalFormatting sqref="Z4:Z19">
    <cfRule type="cellIs" dxfId="6792" priority="5308" operator="greaterThan">
      <formula>0</formula>
    </cfRule>
    <cfRule type="cellIs" dxfId="6791" priority="5309" operator="lessThan">
      <formula>0</formula>
    </cfRule>
    <cfRule type="cellIs" dxfId="6790" priority="5310" operator="equal">
      <formula>0</formula>
    </cfRule>
  </conditionalFormatting>
  <conditionalFormatting sqref="Z4:Z19">
    <cfRule type="cellIs" dxfId="6789" priority="5305" operator="greaterThan">
      <formula>0</formula>
    </cfRule>
    <cfRule type="cellIs" dxfId="6788" priority="5306" operator="lessThan">
      <formula>0</formula>
    </cfRule>
    <cfRule type="cellIs" dxfId="6787" priority="5307" operator="equal">
      <formula>0</formula>
    </cfRule>
  </conditionalFormatting>
  <conditionalFormatting sqref="Z4:Z19">
    <cfRule type="cellIs" dxfId="6786" priority="5302" operator="greaterThan">
      <formula>0</formula>
    </cfRule>
    <cfRule type="cellIs" dxfId="6785" priority="5303" operator="lessThan">
      <formula>0</formula>
    </cfRule>
    <cfRule type="cellIs" dxfId="6784" priority="5304" operator="equal">
      <formula>0</formula>
    </cfRule>
  </conditionalFormatting>
  <conditionalFormatting sqref="Z4:Z19">
    <cfRule type="cellIs" dxfId="6783" priority="5299" operator="greaterThan">
      <formula>0</formula>
    </cfRule>
    <cfRule type="cellIs" dxfId="6782" priority="5300" operator="lessThan">
      <formula>0</formula>
    </cfRule>
    <cfRule type="cellIs" dxfId="6781" priority="5301" operator="equal">
      <formula>0</formula>
    </cfRule>
  </conditionalFormatting>
  <conditionalFormatting sqref="Z4:Z19">
    <cfRule type="cellIs" dxfId="6780" priority="5296" operator="greaterThan">
      <formula>0</formula>
    </cfRule>
    <cfRule type="cellIs" dxfId="6779" priority="5297" operator="lessThan">
      <formula>0</formula>
    </cfRule>
    <cfRule type="cellIs" dxfId="6778" priority="5298" operator="equal">
      <formula>0</formula>
    </cfRule>
  </conditionalFormatting>
  <conditionalFormatting sqref="Z4:Z19">
    <cfRule type="cellIs" dxfId="6777" priority="5293" operator="greaterThan">
      <formula>0</formula>
    </cfRule>
    <cfRule type="cellIs" dxfId="6776" priority="5294" operator="lessThan">
      <formula>0</formula>
    </cfRule>
    <cfRule type="cellIs" dxfId="6775" priority="5295" operator="equal">
      <formula>0</formula>
    </cfRule>
  </conditionalFormatting>
  <conditionalFormatting sqref="Z4:Z19">
    <cfRule type="cellIs" dxfId="6774" priority="5290" operator="greaterThan">
      <formula>0</formula>
    </cfRule>
    <cfRule type="cellIs" dxfId="6773" priority="5291" operator="lessThan">
      <formula>0</formula>
    </cfRule>
    <cfRule type="cellIs" dxfId="6772" priority="5292" operator="equal">
      <formula>0</formula>
    </cfRule>
  </conditionalFormatting>
  <conditionalFormatting sqref="Z4:Z19">
    <cfRule type="cellIs" dxfId="6771" priority="5287" operator="greaterThan">
      <formula>0</formula>
    </cfRule>
    <cfRule type="cellIs" dxfId="6770" priority="5288" operator="lessThan">
      <formula>0</formula>
    </cfRule>
    <cfRule type="cellIs" dxfId="6769" priority="5289" operator="equal">
      <formula>0</formula>
    </cfRule>
  </conditionalFormatting>
  <conditionalFormatting sqref="Z4:Z19">
    <cfRule type="cellIs" dxfId="6768" priority="5284" operator="greaterThan">
      <formula>0</formula>
    </cfRule>
    <cfRule type="cellIs" dxfId="6767" priority="5285" operator="lessThan">
      <formula>0</formula>
    </cfRule>
    <cfRule type="cellIs" dxfId="6766" priority="5286" operator="equal">
      <formula>0</formula>
    </cfRule>
  </conditionalFormatting>
  <conditionalFormatting sqref="Z26:Z41">
    <cfRule type="cellIs" dxfId="6765" priority="5281" operator="greaterThan">
      <formula>0</formula>
    </cfRule>
    <cfRule type="cellIs" dxfId="6764" priority="5282" operator="lessThan">
      <formula>0</formula>
    </cfRule>
    <cfRule type="cellIs" dxfId="6763" priority="5283" operator="equal">
      <formula>0</formula>
    </cfRule>
  </conditionalFormatting>
  <conditionalFormatting sqref="Z26:Z41">
    <cfRule type="cellIs" dxfId="6762" priority="5278" operator="greaterThan">
      <formula>0</formula>
    </cfRule>
    <cfRule type="cellIs" dxfId="6761" priority="5279" operator="lessThan">
      <formula>0</formula>
    </cfRule>
    <cfRule type="cellIs" dxfId="6760" priority="5280" operator="equal">
      <formula>0</formula>
    </cfRule>
  </conditionalFormatting>
  <conditionalFormatting sqref="Z26:Z41">
    <cfRule type="cellIs" dxfId="6759" priority="5275" operator="greaterThan">
      <formula>0</formula>
    </cfRule>
    <cfRule type="cellIs" dxfId="6758" priority="5276" operator="lessThan">
      <formula>0</formula>
    </cfRule>
    <cfRule type="cellIs" dxfId="6757" priority="5277" operator="equal">
      <formula>0</formula>
    </cfRule>
  </conditionalFormatting>
  <conditionalFormatting sqref="Z26:Z41">
    <cfRule type="cellIs" dxfId="6756" priority="5272" operator="greaterThan">
      <formula>0</formula>
    </cfRule>
    <cfRule type="cellIs" dxfId="6755" priority="5273" operator="lessThan">
      <formula>0</formula>
    </cfRule>
    <cfRule type="cellIs" dxfId="6754" priority="5274" operator="equal">
      <formula>0</formula>
    </cfRule>
  </conditionalFormatting>
  <conditionalFormatting sqref="Z26:Z41">
    <cfRule type="cellIs" dxfId="6753" priority="5269" operator="greaterThan">
      <formula>0</formula>
    </cfRule>
    <cfRule type="cellIs" dxfId="6752" priority="5270" operator="lessThan">
      <formula>0</formula>
    </cfRule>
    <cfRule type="cellIs" dxfId="6751" priority="5271" operator="equal">
      <formula>0</formula>
    </cfRule>
  </conditionalFormatting>
  <conditionalFormatting sqref="Z26:Z41">
    <cfRule type="cellIs" dxfId="6750" priority="5266" operator="greaterThan">
      <formula>0</formula>
    </cfRule>
    <cfRule type="cellIs" dxfId="6749" priority="5267" operator="lessThan">
      <formula>0</formula>
    </cfRule>
    <cfRule type="cellIs" dxfId="6748" priority="5268" operator="equal">
      <formula>0</formula>
    </cfRule>
  </conditionalFormatting>
  <conditionalFormatting sqref="Z26:Z41">
    <cfRule type="cellIs" dxfId="6747" priority="5263" operator="greaterThan">
      <formula>0</formula>
    </cfRule>
    <cfRule type="cellIs" dxfId="6746" priority="5264" operator="lessThan">
      <formula>0</formula>
    </cfRule>
    <cfRule type="cellIs" dxfId="6745" priority="5265" operator="equal">
      <formula>0</formula>
    </cfRule>
  </conditionalFormatting>
  <conditionalFormatting sqref="Z26:Z41">
    <cfRule type="cellIs" dxfId="6744" priority="5260" operator="greaterThan">
      <formula>0</formula>
    </cfRule>
    <cfRule type="cellIs" dxfId="6743" priority="5261" operator="lessThan">
      <formula>0</formula>
    </cfRule>
    <cfRule type="cellIs" dxfId="6742" priority="5262" operator="equal">
      <formula>0</formula>
    </cfRule>
  </conditionalFormatting>
  <conditionalFormatting sqref="Z26:Z41">
    <cfRule type="cellIs" dxfId="6741" priority="5257" operator="greaterThan">
      <formula>0</formula>
    </cfRule>
    <cfRule type="cellIs" dxfId="6740" priority="5258" operator="lessThan">
      <formula>0</formula>
    </cfRule>
    <cfRule type="cellIs" dxfId="6739" priority="5259" operator="equal">
      <formula>0</formula>
    </cfRule>
  </conditionalFormatting>
  <conditionalFormatting sqref="Z26:Z41">
    <cfRule type="cellIs" dxfId="6738" priority="5254" operator="greaterThan">
      <formula>0</formula>
    </cfRule>
    <cfRule type="cellIs" dxfId="6737" priority="5255" operator="lessThan">
      <formula>0</formula>
    </cfRule>
    <cfRule type="cellIs" dxfId="6736" priority="5256" operator="equal">
      <formula>0</formula>
    </cfRule>
  </conditionalFormatting>
  <conditionalFormatting sqref="Z26:Z41">
    <cfRule type="cellIs" dxfId="6735" priority="5251" operator="greaterThan">
      <formula>0</formula>
    </cfRule>
    <cfRule type="cellIs" dxfId="6734" priority="5252" operator="lessThan">
      <formula>0</formula>
    </cfRule>
    <cfRule type="cellIs" dxfId="6733" priority="5253" operator="equal">
      <formula>0</formula>
    </cfRule>
  </conditionalFormatting>
  <conditionalFormatting sqref="Z26:Z41">
    <cfRule type="cellIs" dxfId="6732" priority="5248" operator="greaterThan">
      <formula>0</formula>
    </cfRule>
    <cfRule type="cellIs" dxfId="6731" priority="5249" operator="lessThan">
      <formula>0</formula>
    </cfRule>
    <cfRule type="cellIs" dxfId="6730" priority="5250" operator="equal">
      <formula>0</formula>
    </cfRule>
  </conditionalFormatting>
  <conditionalFormatting sqref="Z26:Z41">
    <cfRule type="cellIs" dxfId="6729" priority="5245" operator="greaterThan">
      <formula>0</formula>
    </cfRule>
    <cfRule type="cellIs" dxfId="6728" priority="5246" operator="lessThan">
      <formula>0</formula>
    </cfRule>
    <cfRule type="cellIs" dxfId="6727" priority="5247" operator="equal">
      <formula>0</formula>
    </cfRule>
  </conditionalFormatting>
  <conditionalFormatting sqref="Z26:Z41">
    <cfRule type="cellIs" dxfId="6726" priority="5242" operator="greaterThan">
      <formula>0</formula>
    </cfRule>
    <cfRule type="cellIs" dxfId="6725" priority="5243" operator="lessThan">
      <formula>0</formula>
    </cfRule>
    <cfRule type="cellIs" dxfId="6724" priority="5244" operator="equal">
      <formula>0</formula>
    </cfRule>
  </conditionalFormatting>
  <conditionalFormatting sqref="Z26:Z41">
    <cfRule type="cellIs" dxfId="6723" priority="5239" operator="greaterThan">
      <formula>0</formula>
    </cfRule>
    <cfRule type="cellIs" dxfId="6722" priority="5240" operator="lessThan">
      <formula>0</formula>
    </cfRule>
    <cfRule type="cellIs" dxfId="6721" priority="5241" operator="equal">
      <formula>0</formula>
    </cfRule>
  </conditionalFormatting>
  <conditionalFormatting sqref="Z26:Z41">
    <cfRule type="cellIs" dxfId="6720" priority="5236" operator="greaterThan">
      <formula>0</formula>
    </cfRule>
    <cfRule type="cellIs" dxfId="6719" priority="5237" operator="lessThan">
      <formula>0</formula>
    </cfRule>
    <cfRule type="cellIs" dxfId="6718" priority="5238" operator="equal">
      <formula>0</formula>
    </cfRule>
  </conditionalFormatting>
  <conditionalFormatting sqref="Z26:Z41">
    <cfRule type="cellIs" dxfId="6717" priority="5233" operator="greaterThan">
      <formula>0</formula>
    </cfRule>
    <cfRule type="cellIs" dxfId="6716" priority="5234" operator="lessThan">
      <formula>0</formula>
    </cfRule>
    <cfRule type="cellIs" dxfId="6715" priority="5235" operator="equal">
      <formula>0</formula>
    </cfRule>
  </conditionalFormatting>
  <conditionalFormatting sqref="Z26:Z41">
    <cfRule type="cellIs" dxfId="6714" priority="5230" operator="greaterThan">
      <formula>0</formula>
    </cfRule>
    <cfRule type="cellIs" dxfId="6713" priority="5231" operator="lessThan">
      <formula>0</formula>
    </cfRule>
    <cfRule type="cellIs" dxfId="6712" priority="5232" operator="equal">
      <formula>0</formula>
    </cfRule>
  </conditionalFormatting>
  <conditionalFormatting sqref="Z26:Z41">
    <cfRule type="cellIs" dxfId="6711" priority="5227" operator="greaterThan">
      <formula>0</formula>
    </cfRule>
    <cfRule type="cellIs" dxfId="6710" priority="5228" operator="lessThan">
      <formula>0</formula>
    </cfRule>
    <cfRule type="cellIs" dxfId="6709" priority="5229" operator="equal">
      <formula>0</formula>
    </cfRule>
  </conditionalFormatting>
  <conditionalFormatting sqref="Z26:Z41">
    <cfRule type="cellIs" dxfId="6708" priority="5224" operator="greaterThan">
      <formula>0</formula>
    </cfRule>
    <cfRule type="cellIs" dxfId="6707" priority="5225" operator="lessThan">
      <formula>0</formula>
    </cfRule>
    <cfRule type="cellIs" dxfId="6706" priority="5226" operator="equal">
      <formula>0</formula>
    </cfRule>
  </conditionalFormatting>
  <conditionalFormatting sqref="Z26:Z41">
    <cfRule type="cellIs" dxfId="6705" priority="5221" operator="greaterThan">
      <formula>0</formula>
    </cfRule>
    <cfRule type="cellIs" dxfId="6704" priority="5222" operator="lessThan">
      <formula>0</formula>
    </cfRule>
    <cfRule type="cellIs" dxfId="6703" priority="5223" operator="equal">
      <formula>0</formula>
    </cfRule>
  </conditionalFormatting>
  <conditionalFormatting sqref="Z26:Z41">
    <cfRule type="cellIs" dxfId="6702" priority="5218" operator="greaterThan">
      <formula>0</formula>
    </cfRule>
    <cfRule type="cellIs" dxfId="6701" priority="5219" operator="lessThan">
      <formula>0</formula>
    </cfRule>
    <cfRule type="cellIs" dxfId="6700" priority="5220" operator="equal">
      <formula>0</formula>
    </cfRule>
  </conditionalFormatting>
  <conditionalFormatting sqref="Z26:Z41">
    <cfRule type="cellIs" dxfId="6699" priority="5215" operator="greaterThan">
      <formula>0</formula>
    </cfRule>
    <cfRule type="cellIs" dxfId="6698" priority="5216" operator="lessThan">
      <formula>0</formula>
    </cfRule>
    <cfRule type="cellIs" dxfId="6697" priority="5217" operator="equal">
      <formula>0</formula>
    </cfRule>
  </conditionalFormatting>
  <conditionalFormatting sqref="Z26:Z41">
    <cfRule type="cellIs" dxfId="6696" priority="5212" operator="greaterThan">
      <formula>0</formula>
    </cfRule>
    <cfRule type="cellIs" dxfId="6695" priority="5213" operator="lessThan">
      <formula>0</formula>
    </cfRule>
    <cfRule type="cellIs" dxfId="6694" priority="5214" operator="equal">
      <formula>0</formula>
    </cfRule>
  </conditionalFormatting>
  <conditionalFormatting sqref="Z26:Z41">
    <cfRule type="cellIs" dxfId="6693" priority="5209" operator="greaterThan">
      <formula>0</formula>
    </cfRule>
    <cfRule type="cellIs" dxfId="6692" priority="5210" operator="lessThan">
      <formula>0</formula>
    </cfRule>
    <cfRule type="cellIs" dxfId="6691" priority="5211" operator="equal">
      <formula>0</formula>
    </cfRule>
  </conditionalFormatting>
  <conditionalFormatting sqref="Z26:Z41">
    <cfRule type="cellIs" dxfId="6690" priority="5206" operator="greaterThan">
      <formula>0</formula>
    </cfRule>
    <cfRule type="cellIs" dxfId="6689" priority="5207" operator="lessThan">
      <formula>0</formula>
    </cfRule>
    <cfRule type="cellIs" dxfId="6688" priority="5208" operator="equal">
      <formula>0</formula>
    </cfRule>
  </conditionalFormatting>
  <conditionalFormatting sqref="Z26:Z41">
    <cfRule type="cellIs" dxfId="6687" priority="5203" operator="greaterThan">
      <formula>0</formula>
    </cfRule>
    <cfRule type="cellIs" dxfId="6686" priority="5204" operator="lessThan">
      <formula>0</formula>
    </cfRule>
    <cfRule type="cellIs" dxfId="6685" priority="5205" operator="equal">
      <formula>0</formula>
    </cfRule>
  </conditionalFormatting>
  <conditionalFormatting sqref="Z26:Z41">
    <cfRule type="cellIs" dxfId="6684" priority="5200" operator="greaterThan">
      <formula>0</formula>
    </cfRule>
    <cfRule type="cellIs" dxfId="6683" priority="5201" operator="lessThan">
      <formula>0</formula>
    </cfRule>
    <cfRule type="cellIs" dxfId="6682" priority="5202" operator="equal">
      <formula>0</formula>
    </cfRule>
  </conditionalFormatting>
  <conditionalFormatting sqref="Z26:Z41">
    <cfRule type="cellIs" dxfId="6681" priority="5197" operator="greaterThan">
      <formula>0</formula>
    </cfRule>
    <cfRule type="cellIs" dxfId="6680" priority="5198" operator="lessThan">
      <formula>0</formula>
    </cfRule>
    <cfRule type="cellIs" dxfId="6679" priority="5199" operator="equal">
      <formula>0</formula>
    </cfRule>
  </conditionalFormatting>
  <conditionalFormatting sqref="Z26:Z41">
    <cfRule type="cellIs" dxfId="6678" priority="5194" operator="greaterThan">
      <formula>0</formula>
    </cfRule>
    <cfRule type="cellIs" dxfId="6677" priority="5195" operator="lessThan">
      <formula>0</formula>
    </cfRule>
    <cfRule type="cellIs" dxfId="6676" priority="5196" operator="equal">
      <formula>0</formula>
    </cfRule>
  </conditionalFormatting>
  <conditionalFormatting sqref="Z26:Z41">
    <cfRule type="cellIs" dxfId="6675" priority="5191" operator="greaterThan">
      <formula>0</formula>
    </cfRule>
    <cfRule type="cellIs" dxfId="6674" priority="5192" operator="lessThan">
      <formula>0</formula>
    </cfRule>
    <cfRule type="cellIs" dxfId="6673" priority="5193" operator="equal">
      <formula>0</formula>
    </cfRule>
  </conditionalFormatting>
  <conditionalFormatting sqref="Z26:Z41">
    <cfRule type="cellIs" dxfId="6672" priority="5188" operator="greaterThan">
      <formula>0</formula>
    </cfRule>
    <cfRule type="cellIs" dxfId="6671" priority="5189" operator="lessThan">
      <formula>0</formula>
    </cfRule>
    <cfRule type="cellIs" dxfId="6670" priority="5190" operator="equal">
      <formula>0</formula>
    </cfRule>
  </conditionalFormatting>
  <conditionalFormatting sqref="Z26:Z41">
    <cfRule type="cellIs" dxfId="6669" priority="5185" operator="greaterThan">
      <formula>0</formula>
    </cfRule>
    <cfRule type="cellIs" dxfId="6668" priority="5186" operator="lessThan">
      <formula>0</formula>
    </cfRule>
    <cfRule type="cellIs" dxfId="6667" priority="5187" operator="equal">
      <formula>0</formula>
    </cfRule>
  </conditionalFormatting>
  <conditionalFormatting sqref="Z26:Z41">
    <cfRule type="cellIs" dxfId="6666" priority="5182" operator="greaterThan">
      <formula>0</formula>
    </cfRule>
    <cfRule type="cellIs" dxfId="6665" priority="5183" operator="lessThan">
      <formula>0</formula>
    </cfRule>
    <cfRule type="cellIs" dxfId="6664" priority="5184" operator="equal">
      <formula>0</formula>
    </cfRule>
  </conditionalFormatting>
  <conditionalFormatting sqref="Z26:Z41">
    <cfRule type="cellIs" dxfId="6663" priority="5179" operator="greaterThan">
      <formula>0</formula>
    </cfRule>
    <cfRule type="cellIs" dxfId="6662" priority="5180" operator="lessThan">
      <formula>0</formula>
    </cfRule>
    <cfRule type="cellIs" dxfId="6661" priority="5181" operator="equal">
      <formula>0</formula>
    </cfRule>
  </conditionalFormatting>
  <conditionalFormatting sqref="Z26:Z41">
    <cfRule type="cellIs" dxfId="6660" priority="5176" operator="greaterThan">
      <formula>0</formula>
    </cfRule>
    <cfRule type="cellIs" dxfId="6659" priority="5177" operator="lessThan">
      <formula>0</formula>
    </cfRule>
    <cfRule type="cellIs" dxfId="6658" priority="5178" operator="equal">
      <formula>0</formula>
    </cfRule>
  </conditionalFormatting>
  <conditionalFormatting sqref="Z26:Z41">
    <cfRule type="cellIs" dxfId="6657" priority="5173" operator="greaterThan">
      <formula>0</formula>
    </cfRule>
    <cfRule type="cellIs" dxfId="6656" priority="5174" operator="lessThan">
      <formula>0</formula>
    </cfRule>
    <cfRule type="cellIs" dxfId="6655" priority="5175" operator="equal">
      <formula>0</formula>
    </cfRule>
  </conditionalFormatting>
  <conditionalFormatting sqref="Z26:Z41">
    <cfRule type="cellIs" dxfId="6654" priority="5170" operator="greaterThan">
      <formula>0</formula>
    </cfRule>
    <cfRule type="cellIs" dxfId="6653" priority="5171" operator="lessThan">
      <formula>0</formula>
    </cfRule>
    <cfRule type="cellIs" dxfId="6652" priority="5172" operator="equal">
      <formula>0</formula>
    </cfRule>
  </conditionalFormatting>
  <conditionalFormatting sqref="Z26:Z41">
    <cfRule type="cellIs" dxfId="6651" priority="5167" operator="greaterThan">
      <formula>0</formula>
    </cfRule>
    <cfRule type="cellIs" dxfId="6650" priority="5168" operator="lessThan">
      <formula>0</formula>
    </cfRule>
    <cfRule type="cellIs" dxfId="6649" priority="5169" operator="equal">
      <formula>0</formula>
    </cfRule>
  </conditionalFormatting>
  <conditionalFormatting sqref="Z26:Z41">
    <cfRule type="cellIs" dxfId="6648" priority="5164" operator="greaterThan">
      <formula>0</formula>
    </cfRule>
    <cfRule type="cellIs" dxfId="6647" priority="5165" operator="lessThan">
      <formula>0</formula>
    </cfRule>
    <cfRule type="cellIs" dxfId="6646" priority="5166" operator="equal">
      <formula>0</formula>
    </cfRule>
  </conditionalFormatting>
  <conditionalFormatting sqref="Z4:Z19">
    <cfRule type="cellIs" dxfId="6645" priority="5161" operator="greaterThan">
      <formula>0</formula>
    </cfRule>
    <cfRule type="cellIs" dxfId="6644" priority="5162" operator="lessThan">
      <formula>0</formula>
    </cfRule>
    <cfRule type="cellIs" dxfId="6643" priority="5163" operator="equal">
      <formula>0</formula>
    </cfRule>
  </conditionalFormatting>
  <conditionalFormatting sqref="Z4:Z19">
    <cfRule type="cellIs" dxfId="6642" priority="5158" operator="greaterThan">
      <formula>0</formula>
    </cfRule>
    <cfRule type="cellIs" dxfId="6641" priority="5159" operator="lessThan">
      <formula>0</formula>
    </cfRule>
    <cfRule type="cellIs" dxfId="6640" priority="5160" operator="equal">
      <formula>0</formula>
    </cfRule>
  </conditionalFormatting>
  <conditionalFormatting sqref="Z4:Z19">
    <cfRule type="cellIs" dxfId="6639" priority="5155" operator="greaterThan">
      <formula>0</formula>
    </cfRule>
    <cfRule type="cellIs" dxfId="6638" priority="5156" operator="lessThan">
      <formula>0</formula>
    </cfRule>
    <cfRule type="cellIs" dxfId="6637" priority="5157" operator="equal">
      <formula>0</formula>
    </cfRule>
  </conditionalFormatting>
  <conditionalFormatting sqref="Z4:Z19">
    <cfRule type="cellIs" dxfId="6636" priority="5152" operator="greaterThan">
      <formula>0</formula>
    </cfRule>
    <cfRule type="cellIs" dxfId="6635" priority="5153" operator="lessThan">
      <formula>0</formula>
    </cfRule>
    <cfRule type="cellIs" dxfId="6634" priority="5154" operator="equal">
      <formula>0</formula>
    </cfRule>
  </conditionalFormatting>
  <conditionalFormatting sqref="Z4:Z19">
    <cfRule type="cellIs" dxfId="6633" priority="5149" operator="greaterThan">
      <formula>0</formula>
    </cfRule>
    <cfRule type="cellIs" dxfId="6632" priority="5150" operator="lessThan">
      <formula>0</formula>
    </cfRule>
    <cfRule type="cellIs" dxfId="6631" priority="5151" operator="equal">
      <formula>0</formula>
    </cfRule>
  </conditionalFormatting>
  <conditionalFormatting sqref="Z4:Z19">
    <cfRule type="cellIs" dxfId="6630" priority="5146" operator="greaterThan">
      <formula>0</formula>
    </cfRule>
    <cfRule type="cellIs" dxfId="6629" priority="5147" operator="lessThan">
      <formula>0</formula>
    </cfRule>
    <cfRule type="cellIs" dxfId="6628" priority="5148" operator="equal">
      <formula>0</formula>
    </cfRule>
  </conditionalFormatting>
  <conditionalFormatting sqref="Z4:Z19">
    <cfRule type="cellIs" dxfId="6627" priority="5143" operator="greaterThan">
      <formula>0</formula>
    </cfRule>
    <cfRule type="cellIs" dxfId="6626" priority="5144" operator="lessThan">
      <formula>0</formula>
    </cfRule>
    <cfRule type="cellIs" dxfId="6625" priority="5145" operator="equal">
      <formula>0</formula>
    </cfRule>
  </conditionalFormatting>
  <conditionalFormatting sqref="Z4:Z19">
    <cfRule type="cellIs" dxfId="6624" priority="5140" operator="greaterThan">
      <formula>0</formula>
    </cfRule>
    <cfRule type="cellIs" dxfId="6623" priority="5141" operator="lessThan">
      <formula>0</formula>
    </cfRule>
    <cfRule type="cellIs" dxfId="6622" priority="5142" operator="equal">
      <formula>0</formula>
    </cfRule>
  </conditionalFormatting>
  <conditionalFormatting sqref="Z4:Z19">
    <cfRule type="cellIs" dxfId="6621" priority="5137" operator="greaterThan">
      <formula>0</formula>
    </cfRule>
    <cfRule type="cellIs" dxfId="6620" priority="5138" operator="lessThan">
      <formula>0</formula>
    </cfRule>
    <cfRule type="cellIs" dxfId="6619" priority="5139" operator="equal">
      <formula>0</formula>
    </cfRule>
  </conditionalFormatting>
  <conditionalFormatting sqref="Z4:Z19">
    <cfRule type="cellIs" dxfId="6618" priority="5134" operator="greaterThan">
      <formula>0</formula>
    </cfRule>
    <cfRule type="cellIs" dxfId="6617" priority="5135" operator="lessThan">
      <formula>0</formula>
    </cfRule>
    <cfRule type="cellIs" dxfId="6616" priority="5136" operator="equal">
      <formula>0</formula>
    </cfRule>
  </conditionalFormatting>
  <conditionalFormatting sqref="Z4:Z19">
    <cfRule type="cellIs" dxfId="6615" priority="5131" operator="greaterThan">
      <formula>0</formula>
    </cfRule>
    <cfRule type="cellIs" dxfId="6614" priority="5132" operator="lessThan">
      <formula>0</formula>
    </cfRule>
    <cfRule type="cellIs" dxfId="6613" priority="5133" operator="equal">
      <formula>0</formula>
    </cfRule>
  </conditionalFormatting>
  <conditionalFormatting sqref="Z4:Z19">
    <cfRule type="cellIs" dxfId="6612" priority="5128" operator="greaterThan">
      <formula>0</formula>
    </cfRule>
    <cfRule type="cellIs" dxfId="6611" priority="5129" operator="lessThan">
      <formula>0</formula>
    </cfRule>
    <cfRule type="cellIs" dxfId="6610" priority="5130" operator="equal">
      <formula>0</formula>
    </cfRule>
  </conditionalFormatting>
  <conditionalFormatting sqref="Z4:Z19">
    <cfRule type="cellIs" dxfId="6609" priority="5125" operator="greaterThan">
      <formula>0</formula>
    </cfRule>
    <cfRule type="cellIs" dxfId="6608" priority="5126" operator="lessThan">
      <formula>0</formula>
    </cfRule>
    <cfRule type="cellIs" dxfId="6607" priority="5127" operator="equal">
      <formula>0</formula>
    </cfRule>
  </conditionalFormatting>
  <conditionalFormatting sqref="Z4:Z19">
    <cfRule type="cellIs" dxfId="6606" priority="5122" operator="greaterThan">
      <formula>0</formula>
    </cfRule>
    <cfRule type="cellIs" dxfId="6605" priority="5123" operator="lessThan">
      <formula>0</formula>
    </cfRule>
    <cfRule type="cellIs" dxfId="6604" priority="5124" operator="equal">
      <formula>0</formula>
    </cfRule>
  </conditionalFormatting>
  <conditionalFormatting sqref="Z4:Z19">
    <cfRule type="cellIs" dxfId="6603" priority="5119" operator="greaterThan">
      <formula>0</formula>
    </cfRule>
    <cfRule type="cellIs" dxfId="6602" priority="5120" operator="lessThan">
      <formula>0</formula>
    </cfRule>
    <cfRule type="cellIs" dxfId="6601" priority="5121" operator="equal">
      <formula>0</formula>
    </cfRule>
  </conditionalFormatting>
  <conditionalFormatting sqref="Z4:Z19">
    <cfRule type="cellIs" dxfId="6600" priority="5116" operator="greaterThan">
      <formula>0</formula>
    </cfRule>
    <cfRule type="cellIs" dxfId="6599" priority="5117" operator="lessThan">
      <formula>0</formula>
    </cfRule>
    <cfRule type="cellIs" dxfId="6598" priority="5118" operator="equal">
      <formula>0</formula>
    </cfRule>
  </conditionalFormatting>
  <conditionalFormatting sqref="Z26:Z41">
    <cfRule type="cellIs" dxfId="6597" priority="5113" operator="greaterThan">
      <formula>0</formula>
    </cfRule>
    <cfRule type="cellIs" dxfId="6596" priority="5114" operator="lessThan">
      <formula>0</formula>
    </cfRule>
    <cfRule type="cellIs" dxfId="6595" priority="5115" operator="equal">
      <formula>0</formula>
    </cfRule>
  </conditionalFormatting>
  <conditionalFormatting sqref="Z26:Z41">
    <cfRule type="cellIs" dxfId="6594" priority="5110" operator="greaterThan">
      <formula>0</formula>
    </cfRule>
    <cfRule type="cellIs" dxfId="6593" priority="5111" operator="lessThan">
      <formula>0</formula>
    </cfRule>
    <cfRule type="cellIs" dxfId="6592" priority="5112" operator="equal">
      <formula>0</formula>
    </cfRule>
  </conditionalFormatting>
  <conditionalFormatting sqref="Z26:Z41">
    <cfRule type="cellIs" dxfId="6591" priority="5107" operator="greaterThan">
      <formula>0</formula>
    </cfRule>
    <cfRule type="cellIs" dxfId="6590" priority="5108" operator="lessThan">
      <formula>0</formula>
    </cfRule>
    <cfRule type="cellIs" dxfId="6589" priority="5109" operator="equal">
      <formula>0</formula>
    </cfRule>
  </conditionalFormatting>
  <conditionalFormatting sqref="Z26:Z41">
    <cfRule type="cellIs" dxfId="6588" priority="5104" operator="greaterThan">
      <formula>0</formula>
    </cfRule>
    <cfRule type="cellIs" dxfId="6587" priority="5105" operator="lessThan">
      <formula>0</formula>
    </cfRule>
    <cfRule type="cellIs" dxfId="6586" priority="5106" operator="equal">
      <formula>0</formula>
    </cfRule>
  </conditionalFormatting>
  <conditionalFormatting sqref="Z26:Z41">
    <cfRule type="cellIs" dxfId="6585" priority="5101" operator="greaterThan">
      <formula>0</formula>
    </cfRule>
    <cfRule type="cellIs" dxfId="6584" priority="5102" operator="lessThan">
      <formula>0</formula>
    </cfRule>
    <cfRule type="cellIs" dxfId="6583" priority="5103" operator="equal">
      <formula>0</formula>
    </cfRule>
  </conditionalFormatting>
  <conditionalFormatting sqref="Z26:Z41">
    <cfRule type="cellIs" dxfId="6582" priority="5098" operator="greaterThan">
      <formula>0</formula>
    </cfRule>
    <cfRule type="cellIs" dxfId="6581" priority="5099" operator="lessThan">
      <formula>0</formula>
    </cfRule>
    <cfRule type="cellIs" dxfId="6580" priority="5100" operator="equal">
      <formula>0</formula>
    </cfRule>
  </conditionalFormatting>
  <conditionalFormatting sqref="Z26:Z41">
    <cfRule type="cellIs" dxfId="6579" priority="5095" operator="greaterThan">
      <formula>0</formula>
    </cfRule>
    <cfRule type="cellIs" dxfId="6578" priority="5096" operator="lessThan">
      <formula>0</formula>
    </cfRule>
    <cfRule type="cellIs" dxfId="6577" priority="5097" operator="equal">
      <formula>0</formula>
    </cfRule>
  </conditionalFormatting>
  <conditionalFormatting sqref="Z26:Z41">
    <cfRule type="cellIs" dxfId="6576" priority="5092" operator="greaterThan">
      <formula>0</formula>
    </cfRule>
    <cfRule type="cellIs" dxfId="6575" priority="5093" operator="lessThan">
      <formula>0</formula>
    </cfRule>
    <cfRule type="cellIs" dxfId="6574" priority="5094" operator="equal">
      <formula>0</formula>
    </cfRule>
  </conditionalFormatting>
  <conditionalFormatting sqref="Z26:Z41">
    <cfRule type="cellIs" dxfId="6573" priority="5089" operator="greaterThan">
      <formula>0</formula>
    </cfRule>
    <cfRule type="cellIs" dxfId="6572" priority="5090" operator="lessThan">
      <formula>0</formula>
    </cfRule>
    <cfRule type="cellIs" dxfId="6571" priority="5091" operator="equal">
      <formula>0</formula>
    </cfRule>
  </conditionalFormatting>
  <conditionalFormatting sqref="Z26:Z41">
    <cfRule type="cellIs" dxfId="6570" priority="5086" operator="greaterThan">
      <formula>0</formula>
    </cfRule>
    <cfRule type="cellIs" dxfId="6569" priority="5087" operator="lessThan">
      <formula>0</formula>
    </cfRule>
    <cfRule type="cellIs" dxfId="6568" priority="5088" operator="equal">
      <formula>0</formula>
    </cfRule>
  </conditionalFormatting>
  <conditionalFormatting sqref="Z26:Z41">
    <cfRule type="cellIs" dxfId="6567" priority="5083" operator="greaterThan">
      <formula>0</formula>
    </cfRule>
    <cfRule type="cellIs" dxfId="6566" priority="5084" operator="lessThan">
      <formula>0</formula>
    </cfRule>
    <cfRule type="cellIs" dxfId="6565" priority="5085" operator="equal">
      <formula>0</formula>
    </cfRule>
  </conditionalFormatting>
  <conditionalFormatting sqref="Z26:Z41">
    <cfRule type="cellIs" dxfId="6564" priority="5080" operator="greaterThan">
      <formula>0</formula>
    </cfRule>
    <cfRule type="cellIs" dxfId="6563" priority="5081" operator="lessThan">
      <formula>0</formula>
    </cfRule>
    <cfRule type="cellIs" dxfId="6562" priority="5082" operator="equal">
      <formula>0</formula>
    </cfRule>
  </conditionalFormatting>
  <conditionalFormatting sqref="Z26:Z41">
    <cfRule type="cellIs" dxfId="6561" priority="5077" operator="greaterThan">
      <formula>0</formula>
    </cfRule>
    <cfRule type="cellIs" dxfId="6560" priority="5078" operator="lessThan">
      <formula>0</formula>
    </cfRule>
    <cfRule type="cellIs" dxfId="6559" priority="5079" operator="equal">
      <formula>0</formula>
    </cfRule>
  </conditionalFormatting>
  <conditionalFormatting sqref="Z26:Z41">
    <cfRule type="cellIs" dxfId="6558" priority="5074" operator="greaterThan">
      <formula>0</formula>
    </cfRule>
    <cfRule type="cellIs" dxfId="6557" priority="5075" operator="lessThan">
      <formula>0</formula>
    </cfRule>
    <cfRule type="cellIs" dxfId="6556" priority="5076" operator="equal">
      <formula>0</formula>
    </cfRule>
  </conditionalFormatting>
  <conditionalFormatting sqref="Z26:Z41">
    <cfRule type="cellIs" dxfId="6555" priority="5071" operator="greaterThan">
      <formula>0</formula>
    </cfRule>
    <cfRule type="cellIs" dxfId="6554" priority="5072" operator="lessThan">
      <formula>0</formula>
    </cfRule>
    <cfRule type="cellIs" dxfId="6553" priority="5073" operator="equal">
      <formula>0</formula>
    </cfRule>
  </conditionalFormatting>
  <conditionalFormatting sqref="Z26:Z41">
    <cfRule type="cellIs" dxfId="6552" priority="5068" operator="greaterThan">
      <formula>0</formula>
    </cfRule>
    <cfRule type="cellIs" dxfId="6551" priority="5069" operator="lessThan">
      <formula>0</formula>
    </cfRule>
    <cfRule type="cellIs" dxfId="6550" priority="5070" operator="equal">
      <formula>0</formula>
    </cfRule>
  </conditionalFormatting>
  <conditionalFormatting sqref="Z26:Z41">
    <cfRule type="cellIs" dxfId="6549" priority="5065" operator="greaterThan">
      <formula>0</formula>
    </cfRule>
    <cfRule type="cellIs" dxfId="6548" priority="5066" operator="lessThan">
      <formula>0</formula>
    </cfRule>
    <cfRule type="cellIs" dxfId="6547" priority="5067" operator="equal">
      <formula>0</formula>
    </cfRule>
  </conditionalFormatting>
  <conditionalFormatting sqref="Z26:Z41">
    <cfRule type="cellIs" dxfId="6546" priority="5062" operator="greaterThan">
      <formula>0</formula>
    </cfRule>
    <cfRule type="cellIs" dxfId="6545" priority="5063" operator="lessThan">
      <formula>0</formula>
    </cfRule>
    <cfRule type="cellIs" dxfId="6544" priority="5064" operator="equal">
      <formula>0</formula>
    </cfRule>
  </conditionalFormatting>
  <conditionalFormatting sqref="Z26:Z41">
    <cfRule type="cellIs" dxfId="6543" priority="5059" operator="greaterThan">
      <formula>0</formula>
    </cfRule>
    <cfRule type="cellIs" dxfId="6542" priority="5060" operator="lessThan">
      <formula>0</formula>
    </cfRule>
    <cfRule type="cellIs" dxfId="6541" priority="5061" operator="equal">
      <formula>0</formula>
    </cfRule>
  </conditionalFormatting>
  <conditionalFormatting sqref="Z26:Z41">
    <cfRule type="cellIs" dxfId="6540" priority="5056" operator="greaterThan">
      <formula>0</formula>
    </cfRule>
    <cfRule type="cellIs" dxfId="6539" priority="5057" operator="lessThan">
      <formula>0</formula>
    </cfRule>
    <cfRule type="cellIs" dxfId="6538" priority="5058" operator="equal">
      <formula>0</formula>
    </cfRule>
  </conditionalFormatting>
  <conditionalFormatting sqref="Z4:Z19">
    <cfRule type="cellIs" dxfId="6537" priority="5053" operator="greaterThan">
      <formula>0</formula>
    </cfRule>
    <cfRule type="cellIs" dxfId="6536" priority="5054" operator="lessThan">
      <formula>0</formula>
    </cfRule>
    <cfRule type="cellIs" dxfId="6535" priority="5055" operator="equal">
      <formula>0</formula>
    </cfRule>
  </conditionalFormatting>
  <conditionalFormatting sqref="Z4:Z19">
    <cfRule type="cellIs" dxfId="6534" priority="5050" operator="greaterThan">
      <formula>0</formula>
    </cfRule>
    <cfRule type="cellIs" dxfId="6533" priority="5051" operator="lessThan">
      <formula>0</formula>
    </cfRule>
    <cfRule type="cellIs" dxfId="6532" priority="5052" operator="equal">
      <formula>0</formula>
    </cfRule>
  </conditionalFormatting>
  <conditionalFormatting sqref="Z4:Z19">
    <cfRule type="cellIs" dxfId="6531" priority="5047" operator="greaterThan">
      <formula>0</formula>
    </cfRule>
    <cfRule type="cellIs" dxfId="6530" priority="5048" operator="lessThan">
      <formula>0</formula>
    </cfRule>
    <cfRule type="cellIs" dxfId="6529" priority="5049" operator="equal">
      <formula>0</formula>
    </cfRule>
  </conditionalFormatting>
  <conditionalFormatting sqref="Z4:Z19">
    <cfRule type="cellIs" dxfId="6528" priority="5044" operator="greaterThan">
      <formula>0</formula>
    </cfRule>
    <cfRule type="cellIs" dxfId="6527" priority="5045" operator="lessThan">
      <formula>0</formula>
    </cfRule>
    <cfRule type="cellIs" dxfId="6526" priority="5046" operator="equal">
      <formula>0</formula>
    </cfRule>
  </conditionalFormatting>
  <conditionalFormatting sqref="Z4:Z19">
    <cfRule type="cellIs" dxfId="6525" priority="5041" operator="greaterThan">
      <formula>0</formula>
    </cfRule>
    <cfRule type="cellIs" dxfId="6524" priority="5042" operator="lessThan">
      <formula>0</formula>
    </cfRule>
    <cfRule type="cellIs" dxfId="6523" priority="5043" operator="equal">
      <formula>0</formula>
    </cfRule>
  </conditionalFormatting>
  <conditionalFormatting sqref="Z4:Z19">
    <cfRule type="cellIs" dxfId="6522" priority="5038" operator="greaterThan">
      <formula>0</formula>
    </cfRule>
    <cfRule type="cellIs" dxfId="6521" priority="5039" operator="lessThan">
      <formula>0</formula>
    </cfRule>
    <cfRule type="cellIs" dxfId="6520" priority="5040" operator="equal">
      <formula>0</formula>
    </cfRule>
  </conditionalFormatting>
  <conditionalFormatting sqref="Z4:Z19">
    <cfRule type="cellIs" dxfId="6519" priority="5035" operator="greaterThan">
      <formula>0</formula>
    </cfRule>
    <cfRule type="cellIs" dxfId="6518" priority="5036" operator="lessThan">
      <formula>0</formula>
    </cfRule>
    <cfRule type="cellIs" dxfId="6517" priority="5037" operator="equal">
      <formula>0</formula>
    </cfRule>
  </conditionalFormatting>
  <conditionalFormatting sqref="Z4:Z19">
    <cfRule type="cellIs" dxfId="6516" priority="5032" operator="greaterThan">
      <formula>0</formula>
    </cfRule>
    <cfRule type="cellIs" dxfId="6515" priority="5033" operator="lessThan">
      <formula>0</formula>
    </cfRule>
    <cfRule type="cellIs" dxfId="6514" priority="5034" operator="equal">
      <formula>0</formula>
    </cfRule>
  </conditionalFormatting>
  <conditionalFormatting sqref="Z4:Z19">
    <cfRule type="cellIs" dxfId="6513" priority="5029" operator="greaterThan">
      <formula>0</formula>
    </cfRule>
    <cfRule type="cellIs" dxfId="6512" priority="5030" operator="lessThan">
      <formula>0</formula>
    </cfRule>
    <cfRule type="cellIs" dxfId="6511" priority="5031" operator="equal">
      <formula>0</formula>
    </cfRule>
  </conditionalFormatting>
  <conditionalFormatting sqref="Z4:Z19">
    <cfRule type="cellIs" dxfId="6510" priority="5026" operator="greaterThan">
      <formula>0</formula>
    </cfRule>
    <cfRule type="cellIs" dxfId="6509" priority="5027" operator="lessThan">
      <formula>0</formula>
    </cfRule>
    <cfRule type="cellIs" dxfId="6508" priority="5028" operator="equal">
      <formula>0</formula>
    </cfRule>
  </conditionalFormatting>
  <conditionalFormatting sqref="Z4:Z19">
    <cfRule type="cellIs" dxfId="6507" priority="5023" operator="greaterThan">
      <formula>0</formula>
    </cfRule>
    <cfRule type="cellIs" dxfId="6506" priority="5024" operator="lessThan">
      <formula>0</formula>
    </cfRule>
    <cfRule type="cellIs" dxfId="6505" priority="5025" operator="equal">
      <formula>0</formula>
    </cfRule>
  </conditionalFormatting>
  <conditionalFormatting sqref="Z4:Z19">
    <cfRule type="cellIs" dxfId="6504" priority="5020" operator="greaterThan">
      <formula>0</formula>
    </cfRule>
    <cfRule type="cellIs" dxfId="6503" priority="5021" operator="lessThan">
      <formula>0</formula>
    </cfRule>
    <cfRule type="cellIs" dxfId="6502" priority="5022" operator="equal">
      <formula>0</formula>
    </cfRule>
  </conditionalFormatting>
  <conditionalFormatting sqref="Z4:Z19">
    <cfRule type="cellIs" dxfId="6501" priority="5017" operator="greaterThan">
      <formula>0</formula>
    </cfRule>
    <cfRule type="cellIs" dxfId="6500" priority="5018" operator="lessThan">
      <formula>0</formula>
    </cfRule>
    <cfRule type="cellIs" dxfId="6499" priority="5019" operator="equal">
      <formula>0</formula>
    </cfRule>
  </conditionalFormatting>
  <conditionalFormatting sqref="Z4:Z19">
    <cfRule type="cellIs" dxfId="6498" priority="5014" operator="greaterThan">
      <formula>0</formula>
    </cfRule>
    <cfRule type="cellIs" dxfId="6497" priority="5015" operator="lessThan">
      <formula>0</formula>
    </cfRule>
    <cfRule type="cellIs" dxfId="6496" priority="5016" operator="equal">
      <formula>0</formula>
    </cfRule>
  </conditionalFormatting>
  <conditionalFormatting sqref="Z4:Z19">
    <cfRule type="cellIs" dxfId="6495" priority="5011" operator="greaterThan">
      <formula>0</formula>
    </cfRule>
    <cfRule type="cellIs" dxfId="6494" priority="5012" operator="lessThan">
      <formula>0</formula>
    </cfRule>
    <cfRule type="cellIs" dxfId="6493" priority="5013" operator="equal">
      <formula>0</formula>
    </cfRule>
  </conditionalFormatting>
  <conditionalFormatting sqref="Z4:Z19">
    <cfRule type="cellIs" dxfId="6492" priority="5008" operator="greaterThan">
      <formula>0</formula>
    </cfRule>
    <cfRule type="cellIs" dxfId="6491" priority="5009" operator="lessThan">
      <formula>0</formula>
    </cfRule>
    <cfRule type="cellIs" dxfId="6490" priority="5010" operator="equal">
      <formula>0</formula>
    </cfRule>
  </conditionalFormatting>
  <conditionalFormatting sqref="Z26:Z41">
    <cfRule type="cellIs" dxfId="6489" priority="5005" operator="greaterThan">
      <formula>0</formula>
    </cfRule>
    <cfRule type="cellIs" dxfId="6488" priority="5006" operator="lessThan">
      <formula>0</formula>
    </cfRule>
    <cfRule type="cellIs" dxfId="6487" priority="5007" operator="equal">
      <formula>0</formula>
    </cfRule>
  </conditionalFormatting>
  <conditionalFormatting sqref="Z26:Z41">
    <cfRule type="cellIs" dxfId="6486" priority="5002" operator="greaterThan">
      <formula>0</formula>
    </cfRule>
    <cfRule type="cellIs" dxfId="6485" priority="5003" operator="lessThan">
      <formula>0</formula>
    </cfRule>
    <cfRule type="cellIs" dxfId="6484" priority="5004" operator="equal">
      <formula>0</formula>
    </cfRule>
  </conditionalFormatting>
  <conditionalFormatting sqref="Z26:Z41">
    <cfRule type="cellIs" dxfId="6483" priority="4999" operator="greaterThan">
      <formula>0</formula>
    </cfRule>
    <cfRule type="cellIs" dxfId="6482" priority="5000" operator="lessThan">
      <formula>0</formula>
    </cfRule>
    <cfRule type="cellIs" dxfId="6481" priority="5001" operator="equal">
      <formula>0</formula>
    </cfRule>
  </conditionalFormatting>
  <conditionalFormatting sqref="Z26:Z41">
    <cfRule type="cellIs" dxfId="6480" priority="4996" operator="greaterThan">
      <formula>0</formula>
    </cfRule>
    <cfRule type="cellIs" dxfId="6479" priority="4997" operator="lessThan">
      <formula>0</formula>
    </cfRule>
    <cfRule type="cellIs" dxfId="6478" priority="4998" operator="equal">
      <formula>0</formula>
    </cfRule>
  </conditionalFormatting>
  <conditionalFormatting sqref="Z26:Z41">
    <cfRule type="cellIs" dxfId="6477" priority="4993" operator="greaterThan">
      <formula>0</formula>
    </cfRule>
    <cfRule type="cellIs" dxfId="6476" priority="4994" operator="lessThan">
      <formula>0</formula>
    </cfRule>
    <cfRule type="cellIs" dxfId="6475" priority="4995" operator="equal">
      <formula>0</formula>
    </cfRule>
  </conditionalFormatting>
  <conditionalFormatting sqref="Z26:Z41">
    <cfRule type="cellIs" dxfId="6474" priority="4990" operator="greaterThan">
      <formula>0</formula>
    </cfRule>
    <cfRule type="cellIs" dxfId="6473" priority="4991" operator="lessThan">
      <formula>0</formula>
    </cfRule>
    <cfRule type="cellIs" dxfId="6472" priority="4992" operator="equal">
      <formula>0</formula>
    </cfRule>
  </conditionalFormatting>
  <conditionalFormatting sqref="Z26:Z41">
    <cfRule type="cellIs" dxfId="6471" priority="4987" operator="greaterThan">
      <formula>0</formula>
    </cfRule>
    <cfRule type="cellIs" dxfId="6470" priority="4988" operator="lessThan">
      <formula>0</formula>
    </cfRule>
    <cfRule type="cellIs" dxfId="6469" priority="4989" operator="equal">
      <formula>0</formula>
    </cfRule>
  </conditionalFormatting>
  <conditionalFormatting sqref="Z26:Z41">
    <cfRule type="cellIs" dxfId="6468" priority="4984" operator="greaterThan">
      <formula>0</formula>
    </cfRule>
    <cfRule type="cellIs" dxfId="6467" priority="4985" operator="lessThan">
      <formula>0</formula>
    </cfRule>
    <cfRule type="cellIs" dxfId="6466" priority="4986" operator="equal">
      <formula>0</formula>
    </cfRule>
  </conditionalFormatting>
  <conditionalFormatting sqref="Z26:Z41">
    <cfRule type="cellIs" dxfId="6465" priority="4981" operator="greaterThan">
      <formula>0</formula>
    </cfRule>
    <cfRule type="cellIs" dxfId="6464" priority="4982" operator="lessThan">
      <formula>0</formula>
    </cfRule>
    <cfRule type="cellIs" dxfId="6463" priority="4983" operator="equal">
      <formula>0</formula>
    </cfRule>
  </conditionalFormatting>
  <conditionalFormatting sqref="Z26:Z41">
    <cfRule type="cellIs" dxfId="6462" priority="4978" operator="greaterThan">
      <formula>0</formula>
    </cfRule>
    <cfRule type="cellIs" dxfId="6461" priority="4979" operator="lessThan">
      <formula>0</formula>
    </cfRule>
    <cfRule type="cellIs" dxfId="6460" priority="4980" operator="equal">
      <formula>0</formula>
    </cfRule>
  </conditionalFormatting>
  <conditionalFormatting sqref="Z26:Z41">
    <cfRule type="cellIs" dxfId="6459" priority="4975" operator="greaterThan">
      <formula>0</formula>
    </cfRule>
    <cfRule type="cellIs" dxfId="6458" priority="4976" operator="lessThan">
      <formula>0</formula>
    </cfRule>
    <cfRule type="cellIs" dxfId="6457" priority="4977" operator="equal">
      <formula>0</formula>
    </cfRule>
  </conditionalFormatting>
  <conditionalFormatting sqref="Z26:Z41">
    <cfRule type="cellIs" dxfId="6456" priority="4972" operator="greaterThan">
      <formula>0</formula>
    </cfRule>
    <cfRule type="cellIs" dxfId="6455" priority="4973" operator="lessThan">
      <formula>0</formula>
    </cfRule>
    <cfRule type="cellIs" dxfId="6454" priority="4974" operator="equal">
      <formula>0</formula>
    </cfRule>
  </conditionalFormatting>
  <conditionalFormatting sqref="Z26:Z41">
    <cfRule type="cellIs" dxfId="6453" priority="4969" operator="greaterThan">
      <formula>0</formula>
    </cfRule>
    <cfRule type="cellIs" dxfId="6452" priority="4970" operator="lessThan">
      <formula>0</formula>
    </cfRule>
    <cfRule type="cellIs" dxfId="6451" priority="4971" operator="equal">
      <formula>0</formula>
    </cfRule>
  </conditionalFormatting>
  <conditionalFormatting sqref="Z26:Z41">
    <cfRule type="cellIs" dxfId="6450" priority="4966" operator="greaterThan">
      <formula>0</formula>
    </cfRule>
    <cfRule type="cellIs" dxfId="6449" priority="4967" operator="lessThan">
      <formula>0</formula>
    </cfRule>
    <cfRule type="cellIs" dxfId="6448" priority="4968" operator="equal">
      <formula>0</formula>
    </cfRule>
  </conditionalFormatting>
  <conditionalFormatting sqref="Z26:Z41">
    <cfRule type="cellIs" dxfId="6447" priority="4963" operator="greaterThan">
      <formula>0</formula>
    </cfRule>
    <cfRule type="cellIs" dxfId="6446" priority="4964" operator="lessThan">
      <formula>0</formula>
    </cfRule>
    <cfRule type="cellIs" dxfId="6445" priority="4965" operator="equal">
      <formula>0</formula>
    </cfRule>
  </conditionalFormatting>
  <conditionalFormatting sqref="Z26:Z41">
    <cfRule type="cellIs" dxfId="6444" priority="4960" operator="greaterThan">
      <formula>0</formula>
    </cfRule>
    <cfRule type="cellIs" dxfId="6443" priority="4961" operator="lessThan">
      <formula>0</formula>
    </cfRule>
    <cfRule type="cellIs" dxfId="6442" priority="4962" operator="equal">
      <formula>0</formula>
    </cfRule>
  </conditionalFormatting>
  <conditionalFormatting sqref="Z26:Z41">
    <cfRule type="cellIs" dxfId="6441" priority="4957" operator="greaterThan">
      <formula>0</formula>
    </cfRule>
    <cfRule type="cellIs" dxfId="6440" priority="4958" operator="lessThan">
      <formula>0</formula>
    </cfRule>
    <cfRule type="cellIs" dxfId="6439" priority="4959" operator="equal">
      <formula>0</formula>
    </cfRule>
  </conditionalFormatting>
  <conditionalFormatting sqref="Z26:Z41">
    <cfRule type="cellIs" dxfId="6438" priority="4954" operator="greaterThan">
      <formula>0</formula>
    </cfRule>
    <cfRule type="cellIs" dxfId="6437" priority="4955" operator="lessThan">
      <formula>0</formula>
    </cfRule>
    <cfRule type="cellIs" dxfId="6436" priority="4956" operator="equal">
      <formula>0</formula>
    </cfRule>
  </conditionalFormatting>
  <conditionalFormatting sqref="Z26:Z41">
    <cfRule type="cellIs" dxfId="6435" priority="4951" operator="greaterThan">
      <formula>0</formula>
    </cfRule>
    <cfRule type="cellIs" dxfId="6434" priority="4952" operator="lessThan">
      <formula>0</formula>
    </cfRule>
    <cfRule type="cellIs" dxfId="6433" priority="4953" operator="equal">
      <formula>0</formula>
    </cfRule>
  </conditionalFormatting>
  <conditionalFormatting sqref="Z26:Z41">
    <cfRule type="cellIs" dxfId="6432" priority="4948" operator="greaterThan">
      <formula>0</formula>
    </cfRule>
    <cfRule type="cellIs" dxfId="6431" priority="4949" operator="lessThan">
      <formula>0</formula>
    </cfRule>
    <cfRule type="cellIs" dxfId="6430" priority="4950" operator="equal">
      <formula>0</formula>
    </cfRule>
  </conditionalFormatting>
  <conditionalFormatting sqref="M4:M19">
    <cfRule type="cellIs" dxfId="6429" priority="4947" operator="equal">
      <formula>"DNP"</formula>
    </cfRule>
  </conditionalFormatting>
  <conditionalFormatting sqref="E4:E19">
    <cfRule type="cellIs" dxfId="6428" priority="4946" operator="equal">
      <formula>"DNP"</formula>
    </cfRule>
  </conditionalFormatting>
  <conditionalFormatting sqref="M4:M19">
    <cfRule type="cellIs" dxfId="6427" priority="4945" operator="equal">
      <formula>"DNP"</formula>
    </cfRule>
  </conditionalFormatting>
  <conditionalFormatting sqref="Z4:Z19">
    <cfRule type="cellIs" dxfId="6426" priority="4942" operator="greaterThan">
      <formula>0</formula>
    </cfRule>
    <cfRule type="cellIs" dxfId="6425" priority="4943" operator="lessThan">
      <formula>0</formula>
    </cfRule>
    <cfRule type="cellIs" dxfId="6424" priority="4944" operator="equal">
      <formula>0</formula>
    </cfRule>
  </conditionalFormatting>
  <conditionalFormatting sqref="Z4:Z19">
    <cfRule type="cellIs" dxfId="6423" priority="4939" operator="greaterThan">
      <formula>0</formula>
    </cfRule>
    <cfRule type="cellIs" dxfId="6422" priority="4940" operator="lessThan">
      <formula>0</formula>
    </cfRule>
    <cfRule type="cellIs" dxfId="6421" priority="4941" operator="equal">
      <formula>0</formula>
    </cfRule>
  </conditionalFormatting>
  <conditionalFormatting sqref="Z4:Z19">
    <cfRule type="cellIs" dxfId="6420" priority="4936" operator="greaterThan">
      <formula>0</formula>
    </cfRule>
    <cfRule type="cellIs" dxfId="6419" priority="4937" operator="lessThan">
      <formula>0</formula>
    </cfRule>
    <cfRule type="cellIs" dxfId="6418" priority="4938" operator="equal">
      <formula>0</formula>
    </cfRule>
  </conditionalFormatting>
  <conditionalFormatting sqref="Z4:Z19">
    <cfRule type="cellIs" dxfId="6417" priority="4933" operator="greaterThan">
      <formula>0</formula>
    </cfRule>
    <cfRule type="cellIs" dxfId="6416" priority="4934" operator="lessThan">
      <formula>0</formula>
    </cfRule>
    <cfRule type="cellIs" dxfId="6415" priority="4935" operator="equal">
      <formula>0</formula>
    </cfRule>
  </conditionalFormatting>
  <conditionalFormatting sqref="Z4:Z19">
    <cfRule type="cellIs" dxfId="6414" priority="4930" operator="greaterThan">
      <formula>0</formula>
    </cfRule>
    <cfRule type="cellIs" dxfId="6413" priority="4931" operator="lessThan">
      <formula>0</formula>
    </cfRule>
    <cfRule type="cellIs" dxfId="6412" priority="4932" operator="equal">
      <formula>0</formula>
    </cfRule>
  </conditionalFormatting>
  <conditionalFormatting sqref="Z4:Z19">
    <cfRule type="cellIs" dxfId="6411" priority="4927" operator="greaterThan">
      <formula>0</formula>
    </cfRule>
    <cfRule type="cellIs" dxfId="6410" priority="4928" operator="lessThan">
      <formula>0</formula>
    </cfRule>
    <cfRule type="cellIs" dxfId="6409" priority="4929" operator="equal">
      <formula>0</formula>
    </cfRule>
  </conditionalFormatting>
  <conditionalFormatting sqref="Z4:Z19">
    <cfRule type="cellIs" dxfId="6408" priority="4924" operator="greaterThan">
      <formula>0</formula>
    </cfRule>
    <cfRule type="cellIs" dxfId="6407" priority="4925" operator="lessThan">
      <formula>0</formula>
    </cfRule>
    <cfRule type="cellIs" dxfId="6406" priority="4926" operator="equal">
      <formula>0</formula>
    </cfRule>
  </conditionalFormatting>
  <conditionalFormatting sqref="Z4:Z19">
    <cfRule type="cellIs" dxfId="6405" priority="4921" operator="greaterThan">
      <formula>0</formula>
    </cfRule>
    <cfRule type="cellIs" dxfId="6404" priority="4922" operator="lessThan">
      <formula>0</formula>
    </cfRule>
    <cfRule type="cellIs" dxfId="6403" priority="4923" operator="equal">
      <formula>0</formula>
    </cfRule>
  </conditionalFormatting>
  <conditionalFormatting sqref="Z4:Z19">
    <cfRule type="cellIs" dxfId="6402" priority="4918" operator="greaterThan">
      <formula>0</formula>
    </cfRule>
    <cfRule type="cellIs" dxfId="6401" priority="4919" operator="lessThan">
      <formula>0</formula>
    </cfRule>
    <cfRule type="cellIs" dxfId="6400" priority="4920" operator="equal">
      <formula>0</formula>
    </cfRule>
  </conditionalFormatting>
  <conditionalFormatting sqref="Z4:Z19">
    <cfRule type="cellIs" dxfId="6399" priority="4915" operator="greaterThan">
      <formula>0</formula>
    </cfRule>
    <cfRule type="cellIs" dxfId="6398" priority="4916" operator="lessThan">
      <formula>0</formula>
    </cfRule>
    <cfRule type="cellIs" dxfId="6397" priority="4917" operator="equal">
      <formula>0</formula>
    </cfRule>
  </conditionalFormatting>
  <conditionalFormatting sqref="Z4:Z19">
    <cfRule type="cellIs" dxfId="6396" priority="4912" operator="greaterThan">
      <formula>0</formula>
    </cfRule>
    <cfRule type="cellIs" dxfId="6395" priority="4913" operator="lessThan">
      <formula>0</formula>
    </cfRule>
    <cfRule type="cellIs" dxfId="6394" priority="4914" operator="equal">
      <formula>0</formula>
    </cfRule>
  </conditionalFormatting>
  <conditionalFormatting sqref="Z4:Z19">
    <cfRule type="cellIs" dxfId="6393" priority="4909" operator="greaterThan">
      <formula>0</formula>
    </cfRule>
    <cfRule type="cellIs" dxfId="6392" priority="4910" operator="lessThan">
      <formula>0</formula>
    </cfRule>
    <cfRule type="cellIs" dxfId="6391" priority="4911" operator="equal">
      <formula>0</formula>
    </cfRule>
  </conditionalFormatting>
  <conditionalFormatting sqref="Z4:Z19">
    <cfRule type="cellIs" dxfId="6390" priority="4906" operator="greaterThan">
      <formula>0</formula>
    </cfRule>
    <cfRule type="cellIs" dxfId="6389" priority="4907" operator="lessThan">
      <formula>0</formula>
    </cfRule>
    <cfRule type="cellIs" dxfId="6388" priority="4908" operator="equal">
      <formula>0</formula>
    </cfRule>
  </conditionalFormatting>
  <conditionalFormatting sqref="Z4:Z19">
    <cfRule type="cellIs" dxfId="6387" priority="4903" operator="greaterThan">
      <formula>0</formula>
    </cfRule>
    <cfRule type="cellIs" dxfId="6386" priority="4904" operator="lessThan">
      <formula>0</formula>
    </cfRule>
    <cfRule type="cellIs" dxfId="6385" priority="4905" operator="equal">
      <formula>0</formula>
    </cfRule>
  </conditionalFormatting>
  <conditionalFormatting sqref="Z4:Z19">
    <cfRule type="cellIs" dxfId="6384" priority="4900" operator="greaterThan">
      <formula>0</formula>
    </cfRule>
    <cfRule type="cellIs" dxfId="6383" priority="4901" operator="lessThan">
      <formula>0</formula>
    </cfRule>
    <cfRule type="cellIs" dxfId="6382" priority="4902" operator="equal">
      <formula>0</formula>
    </cfRule>
  </conditionalFormatting>
  <conditionalFormatting sqref="Z4:Z19">
    <cfRule type="cellIs" dxfId="6381" priority="4897" operator="greaterThan">
      <formula>0</formula>
    </cfRule>
    <cfRule type="cellIs" dxfId="6380" priority="4898" operator="lessThan">
      <formula>0</formula>
    </cfRule>
    <cfRule type="cellIs" dxfId="6379" priority="4899" operator="equal">
      <formula>0</formula>
    </cfRule>
  </conditionalFormatting>
  <conditionalFormatting sqref="U4:U19">
    <cfRule type="cellIs" dxfId="6378" priority="4896" operator="equal">
      <formula>"DNP"</formula>
    </cfRule>
  </conditionalFormatting>
  <conditionalFormatting sqref="AC4:AC19">
    <cfRule type="cellIs" dxfId="6377" priority="4895" operator="equal">
      <formula>"DNP"</formula>
    </cfRule>
  </conditionalFormatting>
  <conditionalFormatting sqref="Z4:Z19">
    <cfRule type="cellIs" dxfId="6376" priority="4892" operator="greaterThan">
      <formula>0</formula>
    </cfRule>
    <cfRule type="cellIs" dxfId="6375" priority="4893" operator="lessThan">
      <formula>0</formula>
    </cfRule>
    <cfRule type="cellIs" dxfId="6374" priority="4894" operator="equal">
      <formula>0</formula>
    </cfRule>
  </conditionalFormatting>
  <conditionalFormatting sqref="Z4:Z19">
    <cfRule type="cellIs" dxfId="6373" priority="4889" operator="greaterThan">
      <formula>0</formula>
    </cfRule>
    <cfRule type="cellIs" dxfId="6372" priority="4890" operator="lessThan">
      <formula>0</formula>
    </cfRule>
    <cfRule type="cellIs" dxfId="6371" priority="4891" operator="equal">
      <formula>0</formula>
    </cfRule>
  </conditionalFormatting>
  <conditionalFormatting sqref="Z4:Z19">
    <cfRule type="cellIs" dxfId="6370" priority="4886" operator="greaterThan">
      <formula>0</formula>
    </cfRule>
    <cfRule type="cellIs" dxfId="6369" priority="4887" operator="lessThan">
      <formula>0</formula>
    </cfRule>
    <cfRule type="cellIs" dxfId="6368" priority="4888" operator="equal">
      <formula>0</formula>
    </cfRule>
  </conditionalFormatting>
  <conditionalFormatting sqref="Z4:Z19">
    <cfRule type="cellIs" dxfId="6367" priority="4883" operator="greaterThan">
      <formula>0</formula>
    </cfRule>
    <cfRule type="cellIs" dxfId="6366" priority="4884" operator="lessThan">
      <formula>0</formula>
    </cfRule>
    <cfRule type="cellIs" dxfId="6365" priority="4885" operator="equal">
      <formula>0</formula>
    </cfRule>
  </conditionalFormatting>
  <conditionalFormatting sqref="Z4:Z19">
    <cfRule type="cellIs" dxfId="6364" priority="4880" operator="greaterThan">
      <formula>0</formula>
    </cfRule>
    <cfRule type="cellIs" dxfId="6363" priority="4881" operator="lessThan">
      <formula>0</formula>
    </cfRule>
    <cfRule type="cellIs" dxfId="6362" priority="4882" operator="equal">
      <formula>0</formula>
    </cfRule>
  </conditionalFormatting>
  <conditionalFormatting sqref="Z4:Z19">
    <cfRule type="cellIs" dxfId="6361" priority="4877" operator="greaterThan">
      <formula>0</formula>
    </cfRule>
    <cfRule type="cellIs" dxfId="6360" priority="4878" operator="lessThan">
      <formula>0</formula>
    </cfRule>
    <cfRule type="cellIs" dxfId="6359" priority="4879" operator="equal">
      <formula>0</formula>
    </cfRule>
  </conditionalFormatting>
  <conditionalFormatting sqref="Z4:Z19">
    <cfRule type="cellIs" dxfId="6358" priority="4874" operator="greaterThan">
      <formula>0</formula>
    </cfRule>
    <cfRule type="cellIs" dxfId="6357" priority="4875" operator="lessThan">
      <formula>0</formula>
    </cfRule>
    <cfRule type="cellIs" dxfId="6356" priority="4876" operator="equal">
      <formula>0</formula>
    </cfRule>
  </conditionalFormatting>
  <conditionalFormatting sqref="Z4:Z19">
    <cfRule type="cellIs" dxfId="6355" priority="4871" operator="greaterThan">
      <formula>0</formula>
    </cfRule>
    <cfRule type="cellIs" dxfId="6354" priority="4872" operator="lessThan">
      <formula>0</formula>
    </cfRule>
    <cfRule type="cellIs" dxfId="6353" priority="4873" operator="equal">
      <formula>0</formula>
    </cfRule>
  </conditionalFormatting>
  <conditionalFormatting sqref="Z4:Z19">
    <cfRule type="cellIs" dxfId="6352" priority="4868" operator="greaterThan">
      <formula>0</formula>
    </cfRule>
    <cfRule type="cellIs" dxfId="6351" priority="4869" operator="lessThan">
      <formula>0</formula>
    </cfRule>
    <cfRule type="cellIs" dxfId="6350" priority="4870" operator="equal">
      <formula>0</formula>
    </cfRule>
  </conditionalFormatting>
  <conditionalFormatting sqref="Z4:Z19">
    <cfRule type="cellIs" dxfId="6349" priority="4865" operator="greaterThan">
      <formula>0</formula>
    </cfRule>
    <cfRule type="cellIs" dxfId="6348" priority="4866" operator="lessThan">
      <formula>0</formula>
    </cfRule>
    <cfRule type="cellIs" dxfId="6347" priority="4867" operator="equal">
      <formula>0</formula>
    </cfRule>
  </conditionalFormatting>
  <conditionalFormatting sqref="Z4:Z19">
    <cfRule type="cellIs" dxfId="6346" priority="4862" operator="greaterThan">
      <formula>0</formula>
    </cfRule>
    <cfRule type="cellIs" dxfId="6345" priority="4863" operator="lessThan">
      <formula>0</formula>
    </cfRule>
    <cfRule type="cellIs" dxfId="6344" priority="4864" operator="equal">
      <formula>0</formula>
    </cfRule>
  </conditionalFormatting>
  <conditionalFormatting sqref="Z4:Z19">
    <cfRule type="cellIs" dxfId="6343" priority="4859" operator="greaterThan">
      <formula>0</formula>
    </cfRule>
    <cfRule type="cellIs" dxfId="6342" priority="4860" operator="lessThan">
      <formula>0</formula>
    </cfRule>
    <cfRule type="cellIs" dxfId="6341" priority="4861" operator="equal">
      <formula>0</formula>
    </cfRule>
  </conditionalFormatting>
  <conditionalFormatting sqref="Z4:Z19">
    <cfRule type="cellIs" dxfId="6340" priority="4856" operator="greaterThan">
      <formula>0</formula>
    </cfRule>
    <cfRule type="cellIs" dxfId="6339" priority="4857" operator="lessThan">
      <formula>0</formula>
    </cfRule>
    <cfRule type="cellIs" dxfId="6338" priority="4858" operator="equal">
      <formula>0</formula>
    </cfRule>
  </conditionalFormatting>
  <conditionalFormatting sqref="Z4:Z19">
    <cfRule type="cellIs" dxfId="6337" priority="4853" operator="greaterThan">
      <formula>0</formula>
    </cfRule>
    <cfRule type="cellIs" dxfId="6336" priority="4854" operator="lessThan">
      <formula>0</formula>
    </cfRule>
    <cfRule type="cellIs" dxfId="6335" priority="4855" operator="equal">
      <formula>0</formula>
    </cfRule>
  </conditionalFormatting>
  <conditionalFormatting sqref="Z4:Z19">
    <cfRule type="cellIs" dxfId="6334" priority="4850" operator="greaterThan">
      <formula>0</formula>
    </cfRule>
    <cfRule type="cellIs" dxfId="6333" priority="4851" operator="lessThan">
      <formula>0</formula>
    </cfRule>
    <cfRule type="cellIs" dxfId="6332" priority="4852" operator="equal">
      <formula>0</formula>
    </cfRule>
  </conditionalFormatting>
  <conditionalFormatting sqref="Z4:Z19">
    <cfRule type="cellIs" dxfId="6331" priority="4847" operator="greaterThan">
      <formula>0</formula>
    </cfRule>
    <cfRule type="cellIs" dxfId="6330" priority="4848" operator="lessThan">
      <formula>0</formula>
    </cfRule>
    <cfRule type="cellIs" dxfId="6329" priority="4849" operator="equal">
      <formula>0</formula>
    </cfRule>
  </conditionalFormatting>
  <conditionalFormatting sqref="U4:U19">
    <cfRule type="cellIs" dxfId="6328" priority="4846" operator="equal">
      <formula>"DNP"</formula>
    </cfRule>
  </conditionalFormatting>
  <conditionalFormatting sqref="AC4:AC19">
    <cfRule type="cellIs" dxfId="6327" priority="4845" operator="equal">
      <formula>"DNP"</formula>
    </cfRule>
  </conditionalFormatting>
  <conditionalFormatting sqref="E26:E41">
    <cfRule type="cellIs" dxfId="6326" priority="4844" operator="equal">
      <formula>"DNP"</formula>
    </cfRule>
  </conditionalFormatting>
  <conditionalFormatting sqref="M26:M41">
    <cfRule type="cellIs" dxfId="6325" priority="4843" operator="equal">
      <formula>"DNP"</formula>
    </cfRule>
  </conditionalFormatting>
  <conditionalFormatting sqref="Z26:Z41">
    <cfRule type="cellIs" dxfId="6324" priority="4840" operator="greaterThan">
      <formula>0</formula>
    </cfRule>
    <cfRule type="cellIs" dxfId="6323" priority="4841" operator="lessThan">
      <formula>0</formula>
    </cfRule>
    <cfRule type="cellIs" dxfId="6322" priority="4842" operator="equal">
      <formula>0</formula>
    </cfRule>
  </conditionalFormatting>
  <conditionalFormatting sqref="Z26:Z41">
    <cfRule type="cellIs" dxfId="6321" priority="4837" operator="greaterThan">
      <formula>0</formula>
    </cfRule>
    <cfRule type="cellIs" dxfId="6320" priority="4838" operator="lessThan">
      <formula>0</formula>
    </cfRule>
    <cfRule type="cellIs" dxfId="6319" priority="4839" operator="equal">
      <formula>0</formula>
    </cfRule>
  </conditionalFormatting>
  <conditionalFormatting sqref="Z26:Z41">
    <cfRule type="cellIs" dxfId="6318" priority="4834" operator="greaterThan">
      <formula>0</formula>
    </cfRule>
    <cfRule type="cellIs" dxfId="6317" priority="4835" operator="lessThan">
      <formula>0</formula>
    </cfRule>
    <cfRule type="cellIs" dxfId="6316" priority="4836" operator="equal">
      <formula>0</formula>
    </cfRule>
  </conditionalFormatting>
  <conditionalFormatting sqref="Z26:Z41">
    <cfRule type="cellIs" dxfId="6315" priority="4831" operator="greaterThan">
      <formula>0</formula>
    </cfRule>
    <cfRule type="cellIs" dxfId="6314" priority="4832" operator="lessThan">
      <formula>0</formula>
    </cfRule>
    <cfRule type="cellIs" dxfId="6313" priority="4833" operator="equal">
      <formula>0</formula>
    </cfRule>
  </conditionalFormatting>
  <conditionalFormatting sqref="Z26:Z41">
    <cfRule type="cellIs" dxfId="6312" priority="4828" operator="greaterThan">
      <formula>0</formula>
    </cfRule>
    <cfRule type="cellIs" dxfId="6311" priority="4829" operator="lessThan">
      <formula>0</formula>
    </cfRule>
    <cfRule type="cellIs" dxfId="6310" priority="4830" operator="equal">
      <formula>0</formula>
    </cfRule>
  </conditionalFormatting>
  <conditionalFormatting sqref="Z26:Z41">
    <cfRule type="cellIs" dxfId="6309" priority="4825" operator="greaterThan">
      <formula>0</formula>
    </cfRule>
    <cfRule type="cellIs" dxfId="6308" priority="4826" operator="lessThan">
      <formula>0</formula>
    </cfRule>
    <cfRule type="cellIs" dxfId="6307" priority="4827" operator="equal">
      <formula>0</formula>
    </cfRule>
  </conditionalFormatting>
  <conditionalFormatting sqref="Z26:Z41">
    <cfRule type="cellIs" dxfId="6306" priority="4822" operator="greaterThan">
      <formula>0</formula>
    </cfRule>
    <cfRule type="cellIs" dxfId="6305" priority="4823" operator="lessThan">
      <formula>0</formula>
    </cfRule>
    <cfRule type="cellIs" dxfId="6304" priority="4824" operator="equal">
      <formula>0</formula>
    </cfRule>
  </conditionalFormatting>
  <conditionalFormatting sqref="Z26:Z41">
    <cfRule type="cellIs" dxfId="6303" priority="4819" operator="greaterThan">
      <formula>0</formula>
    </cfRule>
    <cfRule type="cellIs" dxfId="6302" priority="4820" operator="lessThan">
      <formula>0</formula>
    </cfRule>
    <cfRule type="cellIs" dxfId="6301" priority="4821" operator="equal">
      <formula>0</formula>
    </cfRule>
  </conditionalFormatting>
  <conditionalFormatting sqref="Z26:Z41">
    <cfRule type="cellIs" dxfId="6300" priority="4816" operator="greaterThan">
      <formula>0</formula>
    </cfRule>
    <cfRule type="cellIs" dxfId="6299" priority="4817" operator="lessThan">
      <formula>0</formula>
    </cfRule>
    <cfRule type="cellIs" dxfId="6298" priority="4818" operator="equal">
      <formula>0</formula>
    </cfRule>
  </conditionalFormatting>
  <conditionalFormatting sqref="Z26:Z41">
    <cfRule type="cellIs" dxfId="6297" priority="4813" operator="greaterThan">
      <formula>0</formula>
    </cfRule>
    <cfRule type="cellIs" dxfId="6296" priority="4814" operator="lessThan">
      <formula>0</formula>
    </cfRule>
    <cfRule type="cellIs" dxfId="6295" priority="4815" operator="equal">
      <formula>0</formula>
    </cfRule>
  </conditionalFormatting>
  <conditionalFormatting sqref="Z26:Z41">
    <cfRule type="cellIs" dxfId="6294" priority="4810" operator="greaterThan">
      <formula>0</formula>
    </cfRule>
    <cfRule type="cellIs" dxfId="6293" priority="4811" operator="lessThan">
      <formula>0</formula>
    </cfRule>
    <cfRule type="cellIs" dxfId="6292" priority="4812" operator="equal">
      <formula>0</formula>
    </cfRule>
  </conditionalFormatting>
  <conditionalFormatting sqref="Z26:Z41">
    <cfRule type="cellIs" dxfId="6291" priority="4807" operator="greaterThan">
      <formula>0</formula>
    </cfRule>
    <cfRule type="cellIs" dxfId="6290" priority="4808" operator="lessThan">
      <formula>0</formula>
    </cfRule>
    <cfRule type="cellIs" dxfId="6289" priority="4809" operator="equal">
      <formula>0</formula>
    </cfRule>
  </conditionalFormatting>
  <conditionalFormatting sqref="Z26:Z41">
    <cfRule type="cellIs" dxfId="6288" priority="4804" operator="greaterThan">
      <formula>0</formula>
    </cfRule>
    <cfRule type="cellIs" dxfId="6287" priority="4805" operator="lessThan">
      <formula>0</formula>
    </cfRule>
    <cfRule type="cellIs" dxfId="6286" priority="4806" operator="equal">
      <formula>0</formula>
    </cfRule>
  </conditionalFormatting>
  <conditionalFormatting sqref="Z26:Z41">
    <cfRule type="cellIs" dxfId="6285" priority="4801" operator="greaterThan">
      <formula>0</formula>
    </cfRule>
    <cfRule type="cellIs" dxfId="6284" priority="4802" operator="lessThan">
      <formula>0</formula>
    </cfRule>
    <cfRule type="cellIs" dxfId="6283" priority="4803" operator="equal">
      <formula>0</formula>
    </cfRule>
  </conditionalFormatting>
  <conditionalFormatting sqref="Z26:Z41">
    <cfRule type="cellIs" dxfId="6282" priority="4798" operator="greaterThan">
      <formula>0</formula>
    </cfRule>
    <cfRule type="cellIs" dxfId="6281" priority="4799" operator="lessThan">
      <formula>0</formula>
    </cfRule>
    <cfRule type="cellIs" dxfId="6280" priority="4800" operator="equal">
      <formula>0</formula>
    </cfRule>
  </conditionalFormatting>
  <conditionalFormatting sqref="Z26:Z41">
    <cfRule type="cellIs" dxfId="6279" priority="4795" operator="greaterThan">
      <formula>0</formula>
    </cfRule>
    <cfRule type="cellIs" dxfId="6278" priority="4796" operator="lessThan">
      <formula>0</formula>
    </cfRule>
    <cfRule type="cellIs" dxfId="6277" priority="4797" operator="equal">
      <formula>0</formula>
    </cfRule>
  </conditionalFormatting>
  <conditionalFormatting sqref="Z26:Z41">
    <cfRule type="cellIs" dxfId="6276" priority="4792" operator="greaterThan">
      <formula>0</formula>
    </cfRule>
    <cfRule type="cellIs" dxfId="6275" priority="4793" operator="lessThan">
      <formula>0</formula>
    </cfRule>
    <cfRule type="cellIs" dxfId="6274" priority="4794" operator="equal">
      <formula>0</formula>
    </cfRule>
  </conditionalFormatting>
  <conditionalFormatting sqref="Z26:Z41">
    <cfRule type="cellIs" dxfId="6273" priority="4789" operator="greaterThan">
      <formula>0</formula>
    </cfRule>
    <cfRule type="cellIs" dxfId="6272" priority="4790" operator="lessThan">
      <formula>0</formula>
    </cfRule>
    <cfRule type="cellIs" dxfId="6271" priority="4791" operator="equal">
      <formula>0</formula>
    </cfRule>
  </conditionalFormatting>
  <conditionalFormatting sqref="Z26:Z41">
    <cfRule type="cellIs" dxfId="6270" priority="4786" operator="greaterThan">
      <formula>0</formula>
    </cfRule>
    <cfRule type="cellIs" dxfId="6269" priority="4787" operator="lessThan">
      <formula>0</formula>
    </cfRule>
    <cfRule type="cellIs" dxfId="6268" priority="4788" operator="equal">
      <formula>0</formula>
    </cfRule>
  </conditionalFormatting>
  <conditionalFormatting sqref="Z26:Z41">
    <cfRule type="cellIs" dxfId="6267" priority="4783" operator="greaterThan">
      <formula>0</formula>
    </cfRule>
    <cfRule type="cellIs" dxfId="6266" priority="4784" operator="lessThan">
      <formula>0</formula>
    </cfRule>
    <cfRule type="cellIs" dxfId="6265" priority="4785" operator="equal">
      <formula>0</formula>
    </cfRule>
  </conditionalFormatting>
  <conditionalFormatting sqref="U26:U41">
    <cfRule type="cellIs" dxfId="6264" priority="4782" operator="equal">
      <formula>"DNP"</formula>
    </cfRule>
  </conditionalFormatting>
  <conditionalFormatting sqref="AC26:AC41">
    <cfRule type="cellIs" dxfId="6263" priority="4781" operator="equal">
      <formula>"DNP"</formula>
    </cfRule>
  </conditionalFormatting>
  <conditionalFormatting sqref="H4:H19">
    <cfRule type="containsText" dxfId="6262" priority="4780" operator="containsText" text="Y">
      <formula>NOT(ISERROR(SEARCH("Y",H4)))</formula>
    </cfRule>
  </conditionalFormatting>
  <conditionalFormatting sqref="P4:P19">
    <cfRule type="containsText" dxfId="6261" priority="4779" operator="containsText" text="Y">
      <formula>NOT(ISERROR(SEARCH("Y",P4)))</formula>
    </cfRule>
  </conditionalFormatting>
  <conditionalFormatting sqref="X4:X19">
    <cfRule type="containsText" dxfId="6260" priority="4778" operator="containsText" text="Y">
      <formula>NOT(ISERROR(SEARCH("Y",X4)))</formula>
    </cfRule>
  </conditionalFormatting>
  <conditionalFormatting sqref="AF4:AF19">
    <cfRule type="containsText" dxfId="6259" priority="4777" operator="containsText" text="Y">
      <formula>NOT(ISERROR(SEARCH("Y",AF4)))</formula>
    </cfRule>
  </conditionalFormatting>
  <conditionalFormatting sqref="H26:H41">
    <cfRule type="containsText" dxfId="6258" priority="4776" operator="containsText" text="Y">
      <formula>NOT(ISERROR(SEARCH("Y",H26)))</formula>
    </cfRule>
  </conditionalFormatting>
  <conditionalFormatting sqref="P26:P41">
    <cfRule type="containsText" dxfId="6257" priority="4775" operator="containsText" text="Y">
      <formula>NOT(ISERROR(SEARCH("Y",P26)))</formula>
    </cfRule>
  </conditionalFormatting>
  <conditionalFormatting sqref="X26:X41">
    <cfRule type="containsText" dxfId="6256" priority="4774" operator="containsText" text="Y">
      <formula>NOT(ISERROR(SEARCH("Y",X26)))</formula>
    </cfRule>
  </conditionalFormatting>
  <conditionalFormatting sqref="AF26:AF41">
    <cfRule type="containsText" dxfId="6255" priority="4773" operator="containsText" text="Y">
      <formula>NOT(ISERROR(SEARCH("Y",AF26)))</formula>
    </cfRule>
  </conditionalFormatting>
  <conditionalFormatting sqref="K26:K41 T26:T41 AC26:AC41 AL26:AL41 AC4:AC19 K4:K19 T4:T19 AL4:AL19">
    <cfRule type="cellIs" dxfId="6254" priority="4770" operator="greaterThan">
      <formula>0</formula>
    </cfRule>
    <cfRule type="cellIs" dxfId="6253" priority="4771" operator="lessThan">
      <formula>0</formula>
    </cfRule>
    <cfRule type="cellIs" dxfId="6252" priority="4772" operator="equal">
      <formula>0</formula>
    </cfRule>
  </conditionalFormatting>
  <conditionalFormatting sqref="F4:F19 O4:O19 X4:X19 AG4:AG19 F26:F41 O26:O41 X26:X41 AG26:AG41">
    <cfRule type="cellIs" dxfId="6251" priority="4769" operator="equal">
      <formula>"DNP"</formula>
    </cfRule>
  </conditionalFormatting>
  <conditionalFormatting sqref="AJ4:AJ19 AA4:AA19 AJ26:AJ41 I4:I19 AA26:AA41 I26:I41">
    <cfRule type="containsText" dxfId="6250" priority="4768" operator="containsText" text="Y">
      <formula>NOT(ISERROR(SEARCH("Y",I4)))</formula>
    </cfRule>
  </conditionalFormatting>
  <conditionalFormatting sqref="I4:I19 AJ26:AJ41 AA4:AA19 AJ4:AJ19 I26:I41 AA26:AA41">
    <cfRule type="cellIs" dxfId="6249" priority="4767" operator="equal">
      <formula>"Y"</formula>
    </cfRule>
  </conditionalFormatting>
  <conditionalFormatting sqref="I1:I1048576">
    <cfRule type="containsText" dxfId="6248" priority="4766" operator="containsText" text="Y">
      <formula>NOT(ISERROR(SEARCH("Y",I1)))</formula>
    </cfRule>
  </conditionalFormatting>
  <conditionalFormatting sqref="AA1:AA1048576">
    <cfRule type="containsText" dxfId="6247" priority="4764" operator="containsText" text="Y">
      <formula>NOT(ISERROR(SEARCH("Y",AA1)))</formula>
    </cfRule>
  </conditionalFormatting>
  <conditionalFormatting sqref="AJ1:AJ1048576">
    <cfRule type="containsText" dxfId="6246" priority="4763" operator="containsText" text="Y">
      <formula>NOT(ISERROR(SEARCH("Y",AJ1)))</formula>
    </cfRule>
  </conditionalFormatting>
  <conditionalFormatting sqref="K4:K19">
    <cfRule type="cellIs" dxfId="6245" priority="4760" operator="greaterThan">
      <formula>0</formula>
    </cfRule>
    <cfRule type="cellIs" dxfId="6244" priority="4761" operator="lessThan">
      <formula>0</formula>
    </cfRule>
    <cfRule type="cellIs" dxfId="6243" priority="4762" operator="equal">
      <formula>0</formula>
    </cfRule>
  </conditionalFormatting>
  <conditionalFormatting sqref="K4:K19">
    <cfRule type="cellIs" dxfId="6242" priority="4757" operator="greaterThan">
      <formula>0</formula>
    </cfRule>
    <cfRule type="cellIs" dxfId="6241" priority="4758" operator="lessThan">
      <formula>0</formula>
    </cfRule>
    <cfRule type="cellIs" dxfId="6240" priority="4759" operator="equal">
      <formula>0</formula>
    </cfRule>
  </conditionalFormatting>
  <conditionalFormatting sqref="K4:K19">
    <cfRule type="cellIs" dxfId="6239" priority="4754" operator="greaterThan">
      <formula>0</formula>
    </cfRule>
    <cfRule type="cellIs" dxfId="6238" priority="4755" operator="lessThan">
      <formula>0</formula>
    </cfRule>
    <cfRule type="cellIs" dxfId="6237" priority="4756" operator="equal">
      <formula>0</formula>
    </cfRule>
  </conditionalFormatting>
  <conditionalFormatting sqref="K4:K19">
    <cfRule type="cellIs" dxfId="6236" priority="4751" operator="greaterThan">
      <formula>0</formula>
    </cfRule>
    <cfRule type="cellIs" dxfId="6235" priority="4752" operator="lessThan">
      <formula>0</formula>
    </cfRule>
    <cfRule type="cellIs" dxfId="6234" priority="4753" operator="equal">
      <formula>0</formula>
    </cfRule>
  </conditionalFormatting>
  <conditionalFormatting sqref="K4:K19">
    <cfRule type="cellIs" dxfId="6233" priority="4748" operator="greaterThan">
      <formula>0</formula>
    </cfRule>
    <cfRule type="cellIs" dxfId="6232" priority="4749" operator="lessThan">
      <formula>0</formula>
    </cfRule>
    <cfRule type="cellIs" dxfId="6231" priority="4750" operator="equal">
      <formula>0</formula>
    </cfRule>
  </conditionalFormatting>
  <conditionalFormatting sqref="K4:K19">
    <cfRule type="cellIs" dxfId="6230" priority="4745" operator="greaterThan">
      <formula>0</formula>
    </cfRule>
    <cfRule type="cellIs" dxfId="6229" priority="4746" operator="lessThan">
      <formula>0</formula>
    </cfRule>
    <cfRule type="cellIs" dxfId="6228" priority="4747" operator="equal">
      <formula>0</formula>
    </cfRule>
  </conditionalFormatting>
  <conditionalFormatting sqref="K4:K19">
    <cfRule type="cellIs" dxfId="6227" priority="4742" operator="greaterThan">
      <formula>0</formula>
    </cfRule>
    <cfRule type="cellIs" dxfId="6226" priority="4743" operator="lessThan">
      <formula>0</formula>
    </cfRule>
    <cfRule type="cellIs" dxfId="6225" priority="4744" operator="equal">
      <formula>0</formula>
    </cfRule>
  </conditionalFormatting>
  <conditionalFormatting sqref="K4:K19">
    <cfRule type="cellIs" dxfId="6224" priority="4739" operator="greaterThan">
      <formula>0</formula>
    </cfRule>
    <cfRule type="cellIs" dxfId="6223" priority="4740" operator="lessThan">
      <formula>0</formula>
    </cfRule>
    <cfRule type="cellIs" dxfId="6222" priority="4741" operator="equal">
      <formula>0</formula>
    </cfRule>
  </conditionalFormatting>
  <conditionalFormatting sqref="K4:K19">
    <cfRule type="cellIs" dxfId="6221" priority="4736" operator="greaterThan">
      <formula>0</formula>
    </cfRule>
    <cfRule type="cellIs" dxfId="6220" priority="4737" operator="lessThan">
      <formula>0</formula>
    </cfRule>
    <cfRule type="cellIs" dxfId="6219" priority="4738" operator="equal">
      <formula>0</formula>
    </cfRule>
  </conditionalFormatting>
  <conditionalFormatting sqref="K4:K19">
    <cfRule type="cellIs" dxfId="6218" priority="4733" operator="greaterThan">
      <formula>0</formula>
    </cfRule>
    <cfRule type="cellIs" dxfId="6217" priority="4734" operator="lessThan">
      <formula>0</formula>
    </cfRule>
    <cfRule type="cellIs" dxfId="6216" priority="4735" operator="equal">
      <formula>0</formula>
    </cfRule>
  </conditionalFormatting>
  <conditionalFormatting sqref="K4:K19">
    <cfRule type="cellIs" dxfId="6215" priority="4730" operator="greaterThan">
      <formula>0</formula>
    </cfRule>
    <cfRule type="cellIs" dxfId="6214" priority="4731" operator="lessThan">
      <formula>0</formula>
    </cfRule>
    <cfRule type="cellIs" dxfId="6213" priority="4732" operator="equal">
      <formula>0</formula>
    </cfRule>
  </conditionalFormatting>
  <conditionalFormatting sqref="K4:K19">
    <cfRule type="cellIs" dxfId="6212" priority="4727" operator="greaterThan">
      <formula>0</formula>
    </cfRule>
    <cfRule type="cellIs" dxfId="6211" priority="4728" operator="lessThan">
      <formula>0</formula>
    </cfRule>
    <cfRule type="cellIs" dxfId="6210" priority="4729" operator="equal">
      <formula>0</formula>
    </cfRule>
  </conditionalFormatting>
  <conditionalFormatting sqref="K4:K19">
    <cfRule type="cellIs" dxfId="6209" priority="4724" operator="greaterThan">
      <formula>0</formula>
    </cfRule>
    <cfRule type="cellIs" dxfId="6208" priority="4725" operator="lessThan">
      <formula>0</formula>
    </cfRule>
    <cfRule type="cellIs" dxfId="6207" priority="4726" operator="equal">
      <formula>0</formula>
    </cfRule>
  </conditionalFormatting>
  <conditionalFormatting sqref="K4:K19">
    <cfRule type="cellIs" dxfId="6206" priority="4721" operator="greaterThan">
      <formula>0</formula>
    </cfRule>
    <cfRule type="cellIs" dxfId="6205" priority="4722" operator="lessThan">
      <formula>0</formula>
    </cfRule>
    <cfRule type="cellIs" dxfId="6204" priority="4723" operator="equal">
      <formula>0</formula>
    </cfRule>
  </conditionalFormatting>
  <conditionalFormatting sqref="F4:F19">
    <cfRule type="cellIs" dxfId="6203" priority="4720" operator="equal">
      <formula>"DNP"</formula>
    </cfRule>
  </conditionalFormatting>
  <conditionalFormatting sqref="I4:I19">
    <cfRule type="cellIs" dxfId="6202" priority="4719" operator="equal">
      <formula>"Y"</formula>
    </cfRule>
  </conditionalFormatting>
  <conditionalFormatting sqref="T4:T19">
    <cfRule type="cellIs" dxfId="6201" priority="4716" operator="greaterThan">
      <formula>0</formula>
    </cfRule>
    <cfRule type="cellIs" dxfId="6200" priority="4717" operator="lessThan">
      <formula>0</formula>
    </cfRule>
    <cfRule type="cellIs" dxfId="6199" priority="4718" operator="equal">
      <formula>0</formula>
    </cfRule>
  </conditionalFormatting>
  <conditionalFormatting sqref="T4:T19">
    <cfRule type="cellIs" dxfId="6198" priority="4713" operator="greaterThan">
      <formula>0</formula>
    </cfRule>
    <cfRule type="cellIs" dxfId="6197" priority="4714" operator="lessThan">
      <formula>0</formula>
    </cfRule>
    <cfRule type="cellIs" dxfId="6196" priority="4715" operator="equal">
      <formula>0</formula>
    </cfRule>
  </conditionalFormatting>
  <conditionalFormatting sqref="T4:T19">
    <cfRule type="cellIs" dxfId="6195" priority="4710" operator="greaterThan">
      <formula>0</formula>
    </cfRule>
    <cfRule type="cellIs" dxfId="6194" priority="4711" operator="lessThan">
      <formula>0</formula>
    </cfRule>
    <cfRule type="cellIs" dxfId="6193" priority="4712" operator="equal">
      <formula>0</formula>
    </cfRule>
  </conditionalFormatting>
  <conditionalFormatting sqref="T4:T19">
    <cfRule type="cellIs" dxfId="6192" priority="4707" operator="greaterThan">
      <formula>0</formula>
    </cfRule>
    <cfRule type="cellIs" dxfId="6191" priority="4708" operator="lessThan">
      <formula>0</formula>
    </cfRule>
    <cfRule type="cellIs" dxfId="6190" priority="4709" operator="equal">
      <formula>0</formula>
    </cfRule>
  </conditionalFormatting>
  <conditionalFormatting sqref="T4:T19">
    <cfRule type="cellIs" dxfId="6189" priority="4704" operator="greaterThan">
      <formula>0</formula>
    </cfRule>
    <cfRule type="cellIs" dxfId="6188" priority="4705" operator="lessThan">
      <formula>0</formula>
    </cfRule>
    <cfRule type="cellIs" dxfId="6187" priority="4706" operator="equal">
      <formula>0</formula>
    </cfRule>
  </conditionalFormatting>
  <conditionalFormatting sqref="T4:T19">
    <cfRule type="cellIs" dxfId="6186" priority="4701" operator="greaterThan">
      <formula>0</formula>
    </cfRule>
    <cfRule type="cellIs" dxfId="6185" priority="4702" operator="lessThan">
      <formula>0</formula>
    </cfRule>
    <cfRule type="cellIs" dxfId="6184" priority="4703" operator="equal">
      <formula>0</formula>
    </cfRule>
  </conditionalFormatting>
  <conditionalFormatting sqref="T4:T19">
    <cfRule type="cellIs" dxfId="6183" priority="4698" operator="greaterThan">
      <formula>0</formula>
    </cfRule>
    <cfRule type="cellIs" dxfId="6182" priority="4699" operator="lessThan">
      <formula>0</formula>
    </cfRule>
    <cfRule type="cellIs" dxfId="6181" priority="4700" operator="equal">
      <formula>0</formula>
    </cfRule>
  </conditionalFormatting>
  <conditionalFormatting sqref="T4:T19">
    <cfRule type="cellIs" dxfId="6180" priority="4695" operator="greaterThan">
      <formula>0</formula>
    </cfRule>
    <cfRule type="cellIs" dxfId="6179" priority="4696" operator="lessThan">
      <formula>0</formula>
    </cfRule>
    <cfRule type="cellIs" dxfId="6178" priority="4697" operator="equal">
      <formula>0</formula>
    </cfRule>
  </conditionalFormatting>
  <conditionalFormatting sqref="T4:T19">
    <cfRule type="cellIs" dxfId="6177" priority="4692" operator="greaterThan">
      <formula>0</formula>
    </cfRule>
    <cfRule type="cellIs" dxfId="6176" priority="4693" operator="lessThan">
      <formula>0</formula>
    </cfRule>
    <cfRule type="cellIs" dxfId="6175" priority="4694" operator="equal">
      <formula>0</formula>
    </cfRule>
  </conditionalFormatting>
  <conditionalFormatting sqref="T4:T19">
    <cfRule type="cellIs" dxfId="6174" priority="4689" operator="greaterThan">
      <formula>0</formula>
    </cfRule>
    <cfRule type="cellIs" dxfId="6173" priority="4690" operator="lessThan">
      <formula>0</formula>
    </cfRule>
    <cfRule type="cellIs" dxfId="6172" priority="4691" operator="equal">
      <formula>0</formula>
    </cfRule>
  </conditionalFormatting>
  <conditionalFormatting sqref="T4:T19">
    <cfRule type="cellIs" dxfId="6171" priority="4686" operator="greaterThan">
      <formula>0</formula>
    </cfRule>
    <cfRule type="cellIs" dxfId="6170" priority="4687" operator="lessThan">
      <formula>0</formula>
    </cfRule>
    <cfRule type="cellIs" dxfId="6169" priority="4688" operator="equal">
      <formula>0</formula>
    </cfRule>
  </conditionalFormatting>
  <conditionalFormatting sqref="T4:T19">
    <cfRule type="cellIs" dxfId="6168" priority="4683" operator="greaterThan">
      <formula>0</formula>
    </cfRule>
    <cfRule type="cellIs" dxfId="6167" priority="4684" operator="lessThan">
      <formula>0</formula>
    </cfRule>
    <cfRule type="cellIs" dxfId="6166" priority="4685" operator="equal">
      <formula>0</formula>
    </cfRule>
  </conditionalFormatting>
  <conditionalFormatting sqref="T4:T19">
    <cfRule type="cellIs" dxfId="6165" priority="4680" operator="greaterThan">
      <formula>0</formula>
    </cfRule>
    <cfRule type="cellIs" dxfId="6164" priority="4681" operator="lessThan">
      <formula>0</formula>
    </cfRule>
    <cfRule type="cellIs" dxfId="6163" priority="4682" operator="equal">
      <formula>0</formula>
    </cfRule>
  </conditionalFormatting>
  <conditionalFormatting sqref="T4:T19">
    <cfRule type="cellIs" dxfId="6162" priority="4677" operator="greaterThan">
      <formula>0</formula>
    </cfRule>
    <cfRule type="cellIs" dxfId="6161" priority="4678" operator="lessThan">
      <formula>0</formula>
    </cfRule>
    <cfRule type="cellIs" dxfId="6160" priority="4679" operator="equal">
      <formula>0</formula>
    </cfRule>
  </conditionalFormatting>
  <conditionalFormatting sqref="T4:T19">
    <cfRule type="cellIs" dxfId="6159" priority="4674" operator="greaterThan">
      <formula>0</formula>
    </cfRule>
    <cfRule type="cellIs" dxfId="6158" priority="4675" operator="lessThan">
      <formula>0</formula>
    </cfRule>
    <cfRule type="cellIs" dxfId="6157" priority="4676" operator="equal">
      <formula>0</formula>
    </cfRule>
  </conditionalFormatting>
  <conditionalFormatting sqref="O4:O19">
    <cfRule type="cellIs" dxfId="6156" priority="4673" operator="equal">
      <formula>"DNP"</formula>
    </cfRule>
  </conditionalFormatting>
  <conditionalFormatting sqref="K4:K19">
    <cfRule type="cellIs" dxfId="6155" priority="4670" operator="greaterThan">
      <formula>0</formula>
    </cfRule>
    <cfRule type="cellIs" dxfId="6154" priority="4671" operator="lessThan">
      <formula>0</formula>
    </cfRule>
    <cfRule type="cellIs" dxfId="6153" priority="4672" operator="equal">
      <formula>0</formula>
    </cfRule>
  </conditionalFormatting>
  <conditionalFormatting sqref="K4:K19">
    <cfRule type="cellIs" dxfId="6152" priority="4667" operator="greaterThan">
      <formula>0</formula>
    </cfRule>
    <cfRule type="cellIs" dxfId="6151" priority="4668" operator="lessThan">
      <formula>0</formula>
    </cfRule>
    <cfRule type="cellIs" dxfId="6150" priority="4669" operator="equal">
      <formula>0</formula>
    </cfRule>
  </conditionalFormatting>
  <conditionalFormatting sqref="K4:K19">
    <cfRule type="cellIs" dxfId="6149" priority="4664" operator="greaterThan">
      <formula>0</formula>
    </cfRule>
    <cfRule type="cellIs" dxfId="6148" priority="4665" operator="lessThan">
      <formula>0</formula>
    </cfRule>
    <cfRule type="cellIs" dxfId="6147" priority="4666" operator="equal">
      <formula>0</formula>
    </cfRule>
  </conditionalFormatting>
  <conditionalFormatting sqref="K4:K19">
    <cfRule type="cellIs" dxfId="6146" priority="4661" operator="greaterThan">
      <formula>0</formula>
    </cfRule>
    <cfRule type="cellIs" dxfId="6145" priority="4662" operator="lessThan">
      <formula>0</formula>
    </cfRule>
    <cfRule type="cellIs" dxfId="6144" priority="4663" operator="equal">
      <formula>0</formula>
    </cfRule>
  </conditionalFormatting>
  <conditionalFormatting sqref="K4:K19">
    <cfRule type="cellIs" dxfId="6143" priority="4658" operator="greaterThan">
      <formula>0</formula>
    </cfRule>
    <cfRule type="cellIs" dxfId="6142" priority="4659" operator="lessThan">
      <formula>0</formula>
    </cfRule>
    <cfRule type="cellIs" dxfId="6141" priority="4660" operator="equal">
      <formula>0</formula>
    </cfRule>
  </conditionalFormatting>
  <conditionalFormatting sqref="K4:K19">
    <cfRule type="cellIs" dxfId="6140" priority="4655" operator="greaterThan">
      <formula>0</formula>
    </cfRule>
    <cfRule type="cellIs" dxfId="6139" priority="4656" operator="lessThan">
      <formula>0</formula>
    </cfRule>
    <cfRule type="cellIs" dxfId="6138" priority="4657" operator="equal">
      <formula>0</formula>
    </cfRule>
  </conditionalFormatting>
  <conditionalFormatting sqref="K4:K19">
    <cfRule type="cellIs" dxfId="6137" priority="4652" operator="greaterThan">
      <formula>0</formula>
    </cfRule>
    <cfRule type="cellIs" dxfId="6136" priority="4653" operator="lessThan">
      <formula>0</formula>
    </cfRule>
    <cfRule type="cellIs" dxfId="6135" priority="4654" operator="equal">
      <formula>0</formula>
    </cfRule>
  </conditionalFormatting>
  <conditionalFormatting sqref="K4:K19">
    <cfRule type="cellIs" dxfId="6134" priority="4649" operator="greaterThan">
      <formula>0</formula>
    </cfRule>
    <cfRule type="cellIs" dxfId="6133" priority="4650" operator="lessThan">
      <formula>0</formula>
    </cfRule>
    <cfRule type="cellIs" dxfId="6132" priority="4651" operator="equal">
      <formula>0</formula>
    </cfRule>
  </conditionalFormatting>
  <conditionalFormatting sqref="K4:K19">
    <cfRule type="cellIs" dxfId="6131" priority="4646" operator="greaterThan">
      <formula>0</formula>
    </cfRule>
    <cfRule type="cellIs" dxfId="6130" priority="4647" operator="lessThan">
      <formula>0</formula>
    </cfRule>
    <cfRule type="cellIs" dxfId="6129" priority="4648" operator="equal">
      <formula>0</formula>
    </cfRule>
  </conditionalFormatting>
  <conditionalFormatting sqref="K4:K19">
    <cfRule type="cellIs" dxfId="6128" priority="4643" operator="greaterThan">
      <formula>0</formula>
    </cfRule>
    <cfRule type="cellIs" dxfId="6127" priority="4644" operator="lessThan">
      <formula>0</formula>
    </cfRule>
    <cfRule type="cellIs" dxfId="6126" priority="4645" operator="equal">
      <formula>0</formula>
    </cfRule>
  </conditionalFormatting>
  <conditionalFormatting sqref="K4:K19">
    <cfRule type="cellIs" dxfId="6125" priority="4640" operator="greaterThan">
      <formula>0</formula>
    </cfRule>
    <cfRule type="cellIs" dxfId="6124" priority="4641" operator="lessThan">
      <formula>0</formula>
    </cfRule>
    <cfRule type="cellIs" dxfId="6123" priority="4642" operator="equal">
      <formula>0</formula>
    </cfRule>
  </conditionalFormatting>
  <conditionalFormatting sqref="K4:K19">
    <cfRule type="cellIs" dxfId="6122" priority="4637" operator="greaterThan">
      <formula>0</formula>
    </cfRule>
    <cfRule type="cellIs" dxfId="6121" priority="4638" operator="lessThan">
      <formula>0</formula>
    </cfRule>
    <cfRule type="cellIs" dxfId="6120" priority="4639" operator="equal">
      <formula>0</formula>
    </cfRule>
  </conditionalFormatting>
  <conditionalFormatting sqref="K4:K19">
    <cfRule type="cellIs" dxfId="6119" priority="4634" operator="greaterThan">
      <formula>0</formula>
    </cfRule>
    <cfRule type="cellIs" dxfId="6118" priority="4635" operator="lessThan">
      <formula>0</formula>
    </cfRule>
    <cfRule type="cellIs" dxfId="6117" priority="4636" operator="equal">
      <formula>0</formula>
    </cfRule>
  </conditionalFormatting>
  <conditionalFormatting sqref="K4:K19">
    <cfRule type="cellIs" dxfId="6116" priority="4631" operator="greaterThan">
      <formula>0</formula>
    </cfRule>
    <cfRule type="cellIs" dxfId="6115" priority="4632" operator="lessThan">
      <formula>0</formula>
    </cfRule>
    <cfRule type="cellIs" dxfId="6114" priority="4633" operator="equal">
      <formula>0</formula>
    </cfRule>
  </conditionalFormatting>
  <conditionalFormatting sqref="F4:F19">
    <cfRule type="cellIs" dxfId="6113" priority="4630" operator="equal">
      <formula>"DNP"</formula>
    </cfRule>
  </conditionalFormatting>
  <conditionalFormatting sqref="I4:I19">
    <cfRule type="cellIs" dxfId="6112" priority="4629" operator="equal">
      <formula>"Y"</formula>
    </cfRule>
  </conditionalFormatting>
  <conditionalFormatting sqref="AC4:AC19">
    <cfRule type="cellIs" dxfId="6111" priority="4625" operator="greaterThan">
      <formula>0</formula>
    </cfRule>
    <cfRule type="cellIs" dxfId="6110" priority="4626" operator="lessThan">
      <formula>0</formula>
    </cfRule>
    <cfRule type="cellIs" dxfId="6109" priority="4627" operator="equal">
      <formula>0</formula>
    </cfRule>
  </conditionalFormatting>
  <conditionalFormatting sqref="AC4:AC19">
    <cfRule type="cellIs" dxfId="6108" priority="4622" operator="greaterThan">
      <formula>0</formula>
    </cfRule>
    <cfRule type="cellIs" dxfId="6107" priority="4623" operator="lessThan">
      <formula>0</formula>
    </cfRule>
    <cfRule type="cellIs" dxfId="6106" priority="4624" operator="equal">
      <formula>0</formula>
    </cfRule>
  </conditionalFormatting>
  <conditionalFormatting sqref="AC4:AC19">
    <cfRule type="cellIs" dxfId="6105" priority="4619" operator="greaterThan">
      <formula>0</formula>
    </cfRule>
    <cfRule type="cellIs" dxfId="6104" priority="4620" operator="lessThan">
      <formula>0</formula>
    </cfRule>
    <cfRule type="cellIs" dxfId="6103" priority="4621" operator="equal">
      <formula>0</formula>
    </cfRule>
  </conditionalFormatting>
  <conditionalFormatting sqref="AC4:AC19">
    <cfRule type="cellIs" dxfId="6102" priority="4616" operator="greaterThan">
      <formula>0</formula>
    </cfRule>
    <cfRule type="cellIs" dxfId="6101" priority="4617" operator="lessThan">
      <formula>0</formula>
    </cfRule>
    <cfRule type="cellIs" dxfId="6100" priority="4618" operator="equal">
      <formula>0</formula>
    </cfRule>
  </conditionalFormatting>
  <conditionalFormatting sqref="AC4:AC19">
    <cfRule type="cellIs" dxfId="6099" priority="4613" operator="greaterThan">
      <formula>0</formula>
    </cfRule>
    <cfRule type="cellIs" dxfId="6098" priority="4614" operator="lessThan">
      <formula>0</formula>
    </cfRule>
    <cfRule type="cellIs" dxfId="6097" priority="4615" operator="equal">
      <formula>0</formula>
    </cfRule>
  </conditionalFormatting>
  <conditionalFormatting sqref="AC4:AC19">
    <cfRule type="cellIs" dxfId="6096" priority="4610" operator="greaterThan">
      <formula>0</formula>
    </cfRule>
    <cfRule type="cellIs" dxfId="6095" priority="4611" operator="lessThan">
      <formula>0</formula>
    </cfRule>
    <cfRule type="cellIs" dxfId="6094" priority="4612" operator="equal">
      <formula>0</formula>
    </cfRule>
  </conditionalFormatting>
  <conditionalFormatting sqref="AC4:AC19">
    <cfRule type="cellIs" dxfId="6093" priority="4607" operator="greaterThan">
      <formula>0</formula>
    </cfRule>
    <cfRule type="cellIs" dxfId="6092" priority="4608" operator="lessThan">
      <formula>0</formula>
    </cfRule>
    <cfRule type="cellIs" dxfId="6091" priority="4609" operator="equal">
      <formula>0</formula>
    </cfRule>
  </conditionalFormatting>
  <conditionalFormatting sqref="AC4:AC19">
    <cfRule type="cellIs" dxfId="6090" priority="4604" operator="greaterThan">
      <formula>0</formula>
    </cfRule>
    <cfRule type="cellIs" dxfId="6089" priority="4605" operator="lessThan">
      <formula>0</formula>
    </cfRule>
    <cfRule type="cellIs" dxfId="6088" priority="4606" operator="equal">
      <formula>0</formula>
    </cfRule>
  </conditionalFormatting>
  <conditionalFormatting sqref="AC4:AC19">
    <cfRule type="cellIs" dxfId="6087" priority="4601" operator="greaterThan">
      <formula>0</formula>
    </cfRule>
    <cfRule type="cellIs" dxfId="6086" priority="4602" operator="lessThan">
      <formula>0</formula>
    </cfRule>
    <cfRule type="cellIs" dxfId="6085" priority="4603" operator="equal">
      <formula>0</formula>
    </cfRule>
  </conditionalFormatting>
  <conditionalFormatting sqref="AC4:AC19">
    <cfRule type="cellIs" dxfId="6084" priority="4598" operator="greaterThan">
      <formula>0</formula>
    </cfRule>
    <cfRule type="cellIs" dxfId="6083" priority="4599" operator="lessThan">
      <formula>0</formula>
    </cfRule>
    <cfRule type="cellIs" dxfId="6082" priority="4600" operator="equal">
      <formula>0</formula>
    </cfRule>
  </conditionalFormatting>
  <conditionalFormatting sqref="AC4:AC19">
    <cfRule type="cellIs" dxfId="6081" priority="4595" operator="greaterThan">
      <formula>0</formula>
    </cfRule>
    <cfRule type="cellIs" dxfId="6080" priority="4596" operator="lessThan">
      <formula>0</formula>
    </cfRule>
    <cfRule type="cellIs" dxfId="6079" priority="4597" operator="equal">
      <formula>0</formula>
    </cfRule>
  </conditionalFormatting>
  <conditionalFormatting sqref="AC4:AC19">
    <cfRule type="cellIs" dxfId="6078" priority="4592" operator="greaterThan">
      <formula>0</formula>
    </cfRule>
    <cfRule type="cellIs" dxfId="6077" priority="4593" operator="lessThan">
      <formula>0</formula>
    </cfRule>
    <cfRule type="cellIs" dxfId="6076" priority="4594" operator="equal">
      <formula>0</formula>
    </cfRule>
  </conditionalFormatting>
  <conditionalFormatting sqref="AC4:AC19">
    <cfRule type="cellIs" dxfId="6075" priority="4589" operator="greaterThan">
      <formula>0</formula>
    </cfRule>
    <cfRule type="cellIs" dxfId="6074" priority="4590" operator="lessThan">
      <formula>0</formula>
    </cfRule>
    <cfRule type="cellIs" dxfId="6073" priority="4591" operator="equal">
      <formula>0</formula>
    </cfRule>
  </conditionalFormatting>
  <conditionalFormatting sqref="AC4:AC19">
    <cfRule type="cellIs" dxfId="6072" priority="4586" operator="greaterThan">
      <formula>0</formula>
    </cfRule>
    <cfRule type="cellIs" dxfId="6071" priority="4587" operator="lessThan">
      <formula>0</formula>
    </cfRule>
    <cfRule type="cellIs" dxfId="6070" priority="4588" operator="equal">
      <formula>0</formula>
    </cfRule>
  </conditionalFormatting>
  <conditionalFormatting sqref="AC4:AC19">
    <cfRule type="cellIs" dxfId="6069" priority="4583" operator="greaterThan">
      <formula>0</formula>
    </cfRule>
    <cfRule type="cellIs" dxfId="6068" priority="4584" operator="lessThan">
      <formula>0</formula>
    </cfRule>
    <cfRule type="cellIs" dxfId="6067" priority="4585" operator="equal">
      <formula>0</formula>
    </cfRule>
  </conditionalFormatting>
  <conditionalFormatting sqref="AC4:AC19">
    <cfRule type="cellIs" dxfId="6066" priority="4580" operator="greaterThan">
      <formula>0</formula>
    </cfRule>
    <cfRule type="cellIs" dxfId="6065" priority="4581" operator="lessThan">
      <formula>0</formula>
    </cfRule>
    <cfRule type="cellIs" dxfId="6064" priority="4582" operator="equal">
      <formula>0</formula>
    </cfRule>
  </conditionalFormatting>
  <conditionalFormatting sqref="X4:X19">
    <cfRule type="cellIs" dxfId="6063" priority="4579" operator="equal">
      <formula>"DNP"</formula>
    </cfRule>
  </conditionalFormatting>
  <conditionalFormatting sqref="AA4:AA19">
    <cfRule type="cellIs" dxfId="6062" priority="4578" operator="equal">
      <formula>"Y"</formula>
    </cfRule>
  </conditionalFormatting>
  <conditionalFormatting sqref="AL4:AL19">
    <cfRule type="cellIs" dxfId="6061" priority="4575" operator="greaterThan">
      <formula>0</formula>
    </cfRule>
    <cfRule type="cellIs" dxfId="6060" priority="4576" operator="lessThan">
      <formula>0</formula>
    </cfRule>
    <cfRule type="cellIs" dxfId="6059" priority="4577" operator="equal">
      <formula>0</formula>
    </cfRule>
  </conditionalFormatting>
  <conditionalFormatting sqref="AL4:AL19">
    <cfRule type="cellIs" dxfId="6058" priority="4572" operator="greaterThan">
      <formula>0</formula>
    </cfRule>
    <cfRule type="cellIs" dxfId="6057" priority="4573" operator="lessThan">
      <formula>0</formula>
    </cfRule>
    <cfRule type="cellIs" dxfId="6056" priority="4574" operator="equal">
      <formula>0</formula>
    </cfRule>
  </conditionalFormatting>
  <conditionalFormatting sqref="AL4:AL19">
    <cfRule type="cellIs" dxfId="6055" priority="4569" operator="greaterThan">
      <formula>0</formula>
    </cfRule>
    <cfRule type="cellIs" dxfId="6054" priority="4570" operator="lessThan">
      <formula>0</formula>
    </cfRule>
    <cfRule type="cellIs" dxfId="6053" priority="4571" operator="equal">
      <formula>0</formula>
    </cfRule>
  </conditionalFormatting>
  <conditionalFormatting sqref="AL4:AL19">
    <cfRule type="cellIs" dxfId="6052" priority="4566" operator="greaterThan">
      <formula>0</formula>
    </cfRule>
    <cfRule type="cellIs" dxfId="6051" priority="4567" operator="lessThan">
      <formula>0</formula>
    </cfRule>
    <cfRule type="cellIs" dxfId="6050" priority="4568" operator="equal">
      <formula>0</formula>
    </cfRule>
  </conditionalFormatting>
  <conditionalFormatting sqref="AL4:AL19">
    <cfRule type="cellIs" dxfId="6049" priority="4563" operator="greaterThan">
      <formula>0</formula>
    </cfRule>
    <cfRule type="cellIs" dxfId="6048" priority="4564" operator="lessThan">
      <formula>0</formula>
    </cfRule>
    <cfRule type="cellIs" dxfId="6047" priority="4565" operator="equal">
      <formula>0</formula>
    </cfRule>
  </conditionalFormatting>
  <conditionalFormatting sqref="AL4:AL19">
    <cfRule type="cellIs" dxfId="6046" priority="4560" operator="greaterThan">
      <formula>0</formula>
    </cfRule>
    <cfRule type="cellIs" dxfId="6045" priority="4561" operator="lessThan">
      <formula>0</formula>
    </cfRule>
    <cfRule type="cellIs" dxfId="6044" priority="4562" operator="equal">
      <formula>0</formula>
    </cfRule>
  </conditionalFormatting>
  <conditionalFormatting sqref="AL4:AL19">
    <cfRule type="cellIs" dxfId="6043" priority="4557" operator="greaterThan">
      <formula>0</formula>
    </cfRule>
    <cfRule type="cellIs" dxfId="6042" priority="4558" operator="lessThan">
      <formula>0</formula>
    </cfRule>
    <cfRule type="cellIs" dxfId="6041" priority="4559" operator="equal">
      <formula>0</formula>
    </cfRule>
  </conditionalFormatting>
  <conditionalFormatting sqref="AL4:AL19">
    <cfRule type="cellIs" dxfId="6040" priority="4554" operator="greaterThan">
      <formula>0</formula>
    </cfRule>
    <cfRule type="cellIs" dxfId="6039" priority="4555" operator="lessThan">
      <formula>0</formula>
    </cfRule>
    <cfRule type="cellIs" dxfId="6038" priority="4556" operator="equal">
      <formula>0</formula>
    </cfRule>
  </conditionalFormatting>
  <conditionalFormatting sqref="AL4:AL19">
    <cfRule type="cellIs" dxfId="6037" priority="4551" operator="greaterThan">
      <formula>0</formula>
    </cfRule>
    <cfRule type="cellIs" dxfId="6036" priority="4552" operator="lessThan">
      <formula>0</formula>
    </cfRule>
    <cfRule type="cellIs" dxfId="6035" priority="4553" operator="equal">
      <formula>0</formula>
    </cfRule>
  </conditionalFormatting>
  <conditionalFormatting sqref="AL4:AL19">
    <cfRule type="cellIs" dxfId="6034" priority="4548" operator="greaterThan">
      <formula>0</formula>
    </cfRule>
    <cfRule type="cellIs" dxfId="6033" priority="4549" operator="lessThan">
      <formula>0</formula>
    </cfRule>
    <cfRule type="cellIs" dxfId="6032" priority="4550" operator="equal">
      <formula>0</formula>
    </cfRule>
  </conditionalFormatting>
  <conditionalFormatting sqref="AL4:AL19">
    <cfRule type="cellIs" dxfId="6031" priority="4545" operator="greaterThan">
      <formula>0</formula>
    </cfRule>
    <cfRule type="cellIs" dxfId="6030" priority="4546" operator="lessThan">
      <formula>0</formula>
    </cfRule>
    <cfRule type="cellIs" dxfId="6029" priority="4547" operator="equal">
      <formula>0</formula>
    </cfRule>
  </conditionalFormatting>
  <conditionalFormatting sqref="AL4:AL19">
    <cfRule type="cellIs" dxfId="6028" priority="4542" operator="greaterThan">
      <formula>0</formula>
    </cfRule>
    <cfRule type="cellIs" dxfId="6027" priority="4543" operator="lessThan">
      <formula>0</formula>
    </cfRule>
    <cfRule type="cellIs" dxfId="6026" priority="4544" operator="equal">
      <formula>0</formula>
    </cfRule>
  </conditionalFormatting>
  <conditionalFormatting sqref="AL4:AL19">
    <cfRule type="cellIs" dxfId="6025" priority="4539" operator="greaterThan">
      <formula>0</formula>
    </cfRule>
    <cfRule type="cellIs" dxfId="6024" priority="4540" operator="lessThan">
      <formula>0</formula>
    </cfRule>
    <cfRule type="cellIs" dxfId="6023" priority="4541" operator="equal">
      <formula>0</formula>
    </cfRule>
  </conditionalFormatting>
  <conditionalFormatting sqref="AL4:AL19">
    <cfRule type="cellIs" dxfId="6022" priority="4536" operator="greaterThan">
      <formula>0</formula>
    </cfRule>
    <cfRule type="cellIs" dxfId="6021" priority="4537" operator="lessThan">
      <formula>0</formula>
    </cfRule>
    <cfRule type="cellIs" dxfId="6020" priority="4538" operator="equal">
      <formula>0</formula>
    </cfRule>
  </conditionalFormatting>
  <conditionalFormatting sqref="AL4:AL19">
    <cfRule type="cellIs" dxfId="6019" priority="4533" operator="greaterThan">
      <formula>0</formula>
    </cfRule>
    <cfRule type="cellIs" dxfId="6018" priority="4534" operator="lessThan">
      <formula>0</formula>
    </cfRule>
    <cfRule type="cellIs" dxfId="6017" priority="4535" operator="equal">
      <formula>0</formula>
    </cfRule>
  </conditionalFormatting>
  <conditionalFormatting sqref="AL4:AL19">
    <cfRule type="cellIs" dxfId="6016" priority="4530" operator="greaterThan">
      <formula>0</formula>
    </cfRule>
    <cfRule type="cellIs" dxfId="6015" priority="4531" operator="lessThan">
      <formula>0</formula>
    </cfRule>
    <cfRule type="cellIs" dxfId="6014" priority="4532" operator="equal">
      <formula>0</formula>
    </cfRule>
  </conditionalFormatting>
  <conditionalFormatting sqref="AL4:AL19">
    <cfRule type="cellIs" dxfId="6013" priority="4527" operator="greaterThan">
      <formula>0</formula>
    </cfRule>
    <cfRule type="cellIs" dxfId="6012" priority="4528" operator="lessThan">
      <formula>0</formula>
    </cfRule>
    <cfRule type="cellIs" dxfId="6011" priority="4529" operator="equal">
      <formula>0</formula>
    </cfRule>
  </conditionalFormatting>
  <conditionalFormatting sqref="AG4:AG19">
    <cfRule type="cellIs" dxfId="6010" priority="4526" operator="equal">
      <formula>"DNP"</formula>
    </cfRule>
  </conditionalFormatting>
  <conditionalFormatting sqref="AJ4:AJ19">
    <cfRule type="cellIs" dxfId="6009" priority="4525" operator="equal">
      <formula>"Y"</formula>
    </cfRule>
  </conditionalFormatting>
  <conditionalFormatting sqref="K26:K41">
    <cfRule type="cellIs" dxfId="6008" priority="4522" operator="greaterThan">
      <formula>0</formula>
    </cfRule>
    <cfRule type="cellIs" dxfId="6007" priority="4523" operator="lessThan">
      <formula>0</formula>
    </cfRule>
    <cfRule type="cellIs" dxfId="6006" priority="4524" operator="equal">
      <formula>0</formula>
    </cfRule>
  </conditionalFormatting>
  <conditionalFormatting sqref="K26:K41">
    <cfRule type="cellIs" dxfId="6005" priority="4519" operator="greaterThan">
      <formula>0</formula>
    </cfRule>
    <cfRule type="cellIs" dxfId="6004" priority="4520" operator="lessThan">
      <formula>0</formula>
    </cfRule>
    <cfRule type="cellIs" dxfId="6003" priority="4521" operator="equal">
      <formula>0</formula>
    </cfRule>
  </conditionalFormatting>
  <conditionalFormatting sqref="K26:K41">
    <cfRule type="cellIs" dxfId="6002" priority="4516" operator="greaterThan">
      <formula>0</formula>
    </cfRule>
    <cfRule type="cellIs" dxfId="6001" priority="4517" operator="lessThan">
      <formula>0</formula>
    </cfRule>
    <cfRule type="cellIs" dxfId="6000" priority="4518" operator="equal">
      <formula>0</formula>
    </cfRule>
  </conditionalFormatting>
  <conditionalFormatting sqref="K26:K41">
    <cfRule type="cellIs" dxfId="5999" priority="4513" operator="greaterThan">
      <formula>0</formula>
    </cfRule>
    <cfRule type="cellIs" dxfId="5998" priority="4514" operator="lessThan">
      <formula>0</formula>
    </cfRule>
    <cfRule type="cellIs" dxfId="5997" priority="4515" operator="equal">
      <formula>0</formula>
    </cfRule>
  </conditionalFormatting>
  <conditionalFormatting sqref="K26:K41">
    <cfRule type="cellIs" dxfId="5996" priority="4510" operator="greaterThan">
      <formula>0</formula>
    </cfRule>
    <cfRule type="cellIs" dxfId="5995" priority="4511" operator="lessThan">
      <formula>0</formula>
    </cfRule>
    <cfRule type="cellIs" dxfId="5994" priority="4512" operator="equal">
      <formula>0</formula>
    </cfRule>
  </conditionalFormatting>
  <conditionalFormatting sqref="K26:K41">
    <cfRule type="cellIs" dxfId="5993" priority="4507" operator="greaterThan">
      <formula>0</formula>
    </cfRule>
    <cfRule type="cellIs" dxfId="5992" priority="4508" operator="lessThan">
      <formula>0</formula>
    </cfRule>
    <cfRule type="cellIs" dxfId="5991" priority="4509" operator="equal">
      <formula>0</formula>
    </cfRule>
  </conditionalFormatting>
  <conditionalFormatting sqref="K26:K41">
    <cfRule type="cellIs" dxfId="5990" priority="4504" operator="greaterThan">
      <formula>0</formula>
    </cfRule>
    <cfRule type="cellIs" dxfId="5989" priority="4505" operator="lessThan">
      <formula>0</formula>
    </cfRule>
    <cfRule type="cellIs" dxfId="5988" priority="4506" operator="equal">
      <formula>0</formula>
    </cfRule>
  </conditionalFormatting>
  <conditionalFormatting sqref="K26:K41">
    <cfRule type="cellIs" dxfId="5987" priority="4501" operator="greaterThan">
      <formula>0</formula>
    </cfRule>
    <cfRule type="cellIs" dxfId="5986" priority="4502" operator="lessThan">
      <formula>0</formula>
    </cfRule>
    <cfRule type="cellIs" dxfId="5985" priority="4503" operator="equal">
      <formula>0</formula>
    </cfRule>
  </conditionalFormatting>
  <conditionalFormatting sqref="K26:K41">
    <cfRule type="cellIs" dxfId="5984" priority="4498" operator="greaterThan">
      <formula>0</formula>
    </cfRule>
    <cfRule type="cellIs" dxfId="5983" priority="4499" operator="lessThan">
      <formula>0</formula>
    </cfRule>
    <cfRule type="cellIs" dxfId="5982" priority="4500" operator="equal">
      <formula>0</formula>
    </cfRule>
  </conditionalFormatting>
  <conditionalFormatting sqref="K26:K41">
    <cfRule type="cellIs" dxfId="5981" priority="4495" operator="greaterThan">
      <formula>0</formula>
    </cfRule>
    <cfRule type="cellIs" dxfId="5980" priority="4496" operator="lessThan">
      <formula>0</formula>
    </cfRule>
    <cfRule type="cellIs" dxfId="5979" priority="4497" operator="equal">
      <formula>0</formula>
    </cfRule>
  </conditionalFormatting>
  <conditionalFormatting sqref="K26:K41">
    <cfRule type="cellIs" dxfId="5978" priority="4492" operator="greaterThan">
      <formula>0</formula>
    </cfRule>
    <cfRule type="cellIs" dxfId="5977" priority="4493" operator="lessThan">
      <formula>0</formula>
    </cfRule>
    <cfRule type="cellIs" dxfId="5976" priority="4494" operator="equal">
      <formula>0</formula>
    </cfRule>
  </conditionalFormatting>
  <conditionalFormatting sqref="K26:K41">
    <cfRule type="cellIs" dxfId="5975" priority="4489" operator="greaterThan">
      <formula>0</formula>
    </cfRule>
    <cfRule type="cellIs" dxfId="5974" priority="4490" operator="lessThan">
      <formula>0</formula>
    </cfRule>
    <cfRule type="cellIs" dxfId="5973" priority="4491" operator="equal">
      <formula>0</formula>
    </cfRule>
  </conditionalFormatting>
  <conditionalFormatting sqref="K26:K41">
    <cfRule type="cellIs" dxfId="5972" priority="4486" operator="greaterThan">
      <formula>0</formula>
    </cfRule>
    <cfRule type="cellIs" dxfId="5971" priority="4487" operator="lessThan">
      <formula>0</formula>
    </cfRule>
    <cfRule type="cellIs" dxfId="5970" priority="4488" operator="equal">
      <formula>0</formula>
    </cfRule>
  </conditionalFormatting>
  <conditionalFormatting sqref="K26:K41">
    <cfRule type="cellIs" dxfId="5969" priority="4483" operator="greaterThan">
      <formula>0</formula>
    </cfRule>
    <cfRule type="cellIs" dxfId="5968" priority="4484" operator="lessThan">
      <formula>0</formula>
    </cfRule>
    <cfRule type="cellIs" dxfId="5967" priority="4485" operator="equal">
      <formula>0</formula>
    </cfRule>
  </conditionalFormatting>
  <conditionalFormatting sqref="K26:K41">
    <cfRule type="cellIs" dxfId="5966" priority="4480" operator="greaterThan">
      <formula>0</formula>
    </cfRule>
    <cfRule type="cellIs" dxfId="5965" priority="4481" operator="lessThan">
      <formula>0</formula>
    </cfRule>
    <cfRule type="cellIs" dxfId="5964" priority="4482" operator="equal">
      <formula>0</formula>
    </cfRule>
  </conditionalFormatting>
  <conditionalFormatting sqref="K26:K41">
    <cfRule type="cellIs" dxfId="5963" priority="4477" operator="greaterThan">
      <formula>0</formula>
    </cfRule>
    <cfRule type="cellIs" dxfId="5962" priority="4478" operator="lessThan">
      <formula>0</formula>
    </cfRule>
    <cfRule type="cellIs" dxfId="5961" priority="4479" operator="equal">
      <formula>0</formula>
    </cfRule>
  </conditionalFormatting>
  <conditionalFormatting sqref="K26:K41">
    <cfRule type="cellIs" dxfId="5960" priority="4474" operator="greaterThan">
      <formula>0</formula>
    </cfRule>
    <cfRule type="cellIs" dxfId="5959" priority="4475" operator="lessThan">
      <formula>0</formula>
    </cfRule>
    <cfRule type="cellIs" dxfId="5958" priority="4476" operator="equal">
      <formula>0</formula>
    </cfRule>
  </conditionalFormatting>
  <conditionalFormatting sqref="K26:K41">
    <cfRule type="cellIs" dxfId="5957" priority="4471" operator="greaterThan">
      <formula>0</formula>
    </cfRule>
    <cfRule type="cellIs" dxfId="5956" priority="4472" operator="lessThan">
      <formula>0</formula>
    </cfRule>
    <cfRule type="cellIs" dxfId="5955" priority="4473" operator="equal">
      <formula>0</formula>
    </cfRule>
  </conditionalFormatting>
  <conditionalFormatting sqref="F26:F41">
    <cfRule type="cellIs" dxfId="5954" priority="4470" operator="equal">
      <formula>"DNP"</formula>
    </cfRule>
  </conditionalFormatting>
  <conditionalFormatting sqref="I26:I41">
    <cfRule type="cellIs" dxfId="5953" priority="4469" operator="equal">
      <formula>"Y"</formula>
    </cfRule>
  </conditionalFormatting>
  <conditionalFormatting sqref="T26:T41">
    <cfRule type="cellIs" dxfId="5952" priority="4466" operator="greaterThan">
      <formula>0</formula>
    </cfRule>
    <cfRule type="cellIs" dxfId="5951" priority="4467" operator="lessThan">
      <formula>0</formula>
    </cfRule>
    <cfRule type="cellIs" dxfId="5950" priority="4468" operator="equal">
      <formula>0</formula>
    </cfRule>
  </conditionalFormatting>
  <conditionalFormatting sqref="T26:T41">
    <cfRule type="cellIs" dxfId="5949" priority="4463" operator="greaterThan">
      <formula>0</formula>
    </cfRule>
    <cfRule type="cellIs" dxfId="5948" priority="4464" operator="lessThan">
      <formula>0</formula>
    </cfRule>
    <cfRule type="cellIs" dxfId="5947" priority="4465" operator="equal">
      <formula>0</formula>
    </cfRule>
  </conditionalFormatting>
  <conditionalFormatting sqref="T26:T41">
    <cfRule type="cellIs" dxfId="5946" priority="4460" operator="greaterThan">
      <formula>0</formula>
    </cfRule>
    <cfRule type="cellIs" dxfId="5945" priority="4461" operator="lessThan">
      <formula>0</formula>
    </cfRule>
    <cfRule type="cellIs" dxfId="5944" priority="4462" operator="equal">
      <formula>0</formula>
    </cfRule>
  </conditionalFormatting>
  <conditionalFormatting sqref="T26:T41">
    <cfRule type="cellIs" dxfId="5943" priority="4457" operator="greaterThan">
      <formula>0</formula>
    </cfRule>
    <cfRule type="cellIs" dxfId="5942" priority="4458" operator="lessThan">
      <formula>0</formula>
    </cfRule>
    <cfRule type="cellIs" dxfId="5941" priority="4459" operator="equal">
      <formula>0</formula>
    </cfRule>
  </conditionalFormatting>
  <conditionalFormatting sqref="T26:T41">
    <cfRule type="cellIs" dxfId="5940" priority="4454" operator="greaterThan">
      <formula>0</formula>
    </cfRule>
    <cfRule type="cellIs" dxfId="5939" priority="4455" operator="lessThan">
      <formula>0</formula>
    </cfRule>
    <cfRule type="cellIs" dxfId="5938" priority="4456" operator="equal">
      <formula>0</formula>
    </cfRule>
  </conditionalFormatting>
  <conditionalFormatting sqref="T26:T41">
    <cfRule type="cellIs" dxfId="5937" priority="4451" operator="greaterThan">
      <formula>0</formula>
    </cfRule>
    <cfRule type="cellIs" dxfId="5936" priority="4452" operator="lessThan">
      <formula>0</formula>
    </cfRule>
    <cfRule type="cellIs" dxfId="5935" priority="4453" operator="equal">
      <formula>0</formula>
    </cfRule>
  </conditionalFormatting>
  <conditionalFormatting sqref="T26:T41">
    <cfRule type="cellIs" dxfId="5934" priority="4448" operator="greaterThan">
      <formula>0</formula>
    </cfRule>
    <cfRule type="cellIs" dxfId="5933" priority="4449" operator="lessThan">
      <formula>0</formula>
    </cfRule>
    <cfRule type="cellIs" dxfId="5932" priority="4450" operator="equal">
      <formula>0</formula>
    </cfRule>
  </conditionalFormatting>
  <conditionalFormatting sqref="T26:T41">
    <cfRule type="cellIs" dxfId="5931" priority="4445" operator="greaterThan">
      <formula>0</formula>
    </cfRule>
    <cfRule type="cellIs" dxfId="5930" priority="4446" operator="lessThan">
      <formula>0</formula>
    </cfRule>
    <cfRule type="cellIs" dxfId="5929" priority="4447" operator="equal">
      <formula>0</formula>
    </cfRule>
  </conditionalFormatting>
  <conditionalFormatting sqref="T26:T41">
    <cfRule type="cellIs" dxfId="5928" priority="4442" operator="greaterThan">
      <formula>0</formula>
    </cfRule>
    <cfRule type="cellIs" dxfId="5927" priority="4443" operator="lessThan">
      <formula>0</formula>
    </cfRule>
    <cfRule type="cellIs" dxfId="5926" priority="4444" operator="equal">
      <formula>0</formula>
    </cfRule>
  </conditionalFormatting>
  <conditionalFormatting sqref="T26:T41">
    <cfRule type="cellIs" dxfId="5925" priority="4439" operator="greaterThan">
      <formula>0</formula>
    </cfRule>
    <cfRule type="cellIs" dxfId="5924" priority="4440" operator="lessThan">
      <formula>0</formula>
    </cfRule>
    <cfRule type="cellIs" dxfId="5923" priority="4441" operator="equal">
      <formula>0</formula>
    </cfRule>
  </conditionalFormatting>
  <conditionalFormatting sqref="T26:T41">
    <cfRule type="cellIs" dxfId="5922" priority="4436" operator="greaterThan">
      <formula>0</formula>
    </cfRule>
    <cfRule type="cellIs" dxfId="5921" priority="4437" operator="lessThan">
      <formula>0</formula>
    </cfRule>
    <cfRule type="cellIs" dxfId="5920" priority="4438" operator="equal">
      <formula>0</formula>
    </cfRule>
  </conditionalFormatting>
  <conditionalFormatting sqref="T26:T41">
    <cfRule type="cellIs" dxfId="5919" priority="4433" operator="greaterThan">
      <formula>0</formula>
    </cfRule>
    <cfRule type="cellIs" dxfId="5918" priority="4434" operator="lessThan">
      <formula>0</formula>
    </cfRule>
    <cfRule type="cellIs" dxfId="5917" priority="4435" operator="equal">
      <formula>0</formula>
    </cfRule>
  </conditionalFormatting>
  <conditionalFormatting sqref="T26:T41">
    <cfRule type="cellIs" dxfId="5916" priority="4430" operator="greaterThan">
      <formula>0</formula>
    </cfRule>
    <cfRule type="cellIs" dxfId="5915" priority="4431" operator="lessThan">
      <formula>0</formula>
    </cfRule>
    <cfRule type="cellIs" dxfId="5914" priority="4432" operator="equal">
      <formula>0</formula>
    </cfRule>
  </conditionalFormatting>
  <conditionalFormatting sqref="T26:T41">
    <cfRule type="cellIs" dxfId="5913" priority="4427" operator="greaterThan">
      <formula>0</formula>
    </cfRule>
    <cfRule type="cellIs" dxfId="5912" priority="4428" operator="lessThan">
      <formula>0</formula>
    </cfRule>
    <cfRule type="cellIs" dxfId="5911" priority="4429" operator="equal">
      <formula>0</formula>
    </cfRule>
  </conditionalFormatting>
  <conditionalFormatting sqref="T26:T41">
    <cfRule type="cellIs" dxfId="5910" priority="4424" operator="greaterThan">
      <formula>0</formula>
    </cfRule>
    <cfRule type="cellIs" dxfId="5909" priority="4425" operator="lessThan">
      <formula>0</formula>
    </cfRule>
    <cfRule type="cellIs" dxfId="5908" priority="4426" operator="equal">
      <formula>0</formula>
    </cfRule>
  </conditionalFormatting>
  <conditionalFormatting sqref="T26:T41">
    <cfRule type="cellIs" dxfId="5907" priority="4421" operator="greaterThan">
      <formula>0</formula>
    </cfRule>
    <cfRule type="cellIs" dxfId="5906" priority="4422" operator="lessThan">
      <formula>0</formula>
    </cfRule>
    <cfRule type="cellIs" dxfId="5905" priority="4423" operator="equal">
      <formula>0</formula>
    </cfRule>
  </conditionalFormatting>
  <conditionalFormatting sqref="T26:T41">
    <cfRule type="cellIs" dxfId="5904" priority="4418" operator="greaterThan">
      <formula>0</formula>
    </cfRule>
    <cfRule type="cellIs" dxfId="5903" priority="4419" operator="lessThan">
      <formula>0</formula>
    </cfRule>
    <cfRule type="cellIs" dxfId="5902" priority="4420" operator="equal">
      <formula>0</formula>
    </cfRule>
  </conditionalFormatting>
  <conditionalFormatting sqref="T26:T41">
    <cfRule type="cellIs" dxfId="5901" priority="4415" operator="greaterThan">
      <formula>0</formula>
    </cfRule>
    <cfRule type="cellIs" dxfId="5900" priority="4416" operator="lessThan">
      <formula>0</formula>
    </cfRule>
    <cfRule type="cellIs" dxfId="5899" priority="4417" operator="equal">
      <formula>0</formula>
    </cfRule>
  </conditionalFormatting>
  <conditionalFormatting sqref="T26:T41">
    <cfRule type="cellIs" dxfId="5898" priority="4412" operator="greaterThan">
      <formula>0</formula>
    </cfRule>
    <cfRule type="cellIs" dxfId="5897" priority="4413" operator="lessThan">
      <formula>0</formula>
    </cfRule>
    <cfRule type="cellIs" dxfId="5896" priority="4414" operator="equal">
      <formula>0</formula>
    </cfRule>
  </conditionalFormatting>
  <conditionalFormatting sqref="O26:O41">
    <cfRule type="cellIs" dxfId="5895" priority="4411" operator="equal">
      <formula>"DNP"</formula>
    </cfRule>
  </conditionalFormatting>
  <conditionalFormatting sqref="AC26:AC41">
    <cfRule type="cellIs" dxfId="5894" priority="4407" operator="greaterThan">
      <formula>0</formula>
    </cfRule>
    <cfRule type="cellIs" dxfId="5893" priority="4408" operator="lessThan">
      <formula>0</formula>
    </cfRule>
    <cfRule type="cellIs" dxfId="5892" priority="4409" operator="equal">
      <formula>0</formula>
    </cfRule>
  </conditionalFormatting>
  <conditionalFormatting sqref="AC26:AC41">
    <cfRule type="cellIs" dxfId="5891" priority="4404" operator="greaterThan">
      <formula>0</formula>
    </cfRule>
    <cfRule type="cellIs" dxfId="5890" priority="4405" operator="lessThan">
      <formula>0</formula>
    </cfRule>
    <cfRule type="cellIs" dxfId="5889" priority="4406" operator="equal">
      <formula>0</formula>
    </cfRule>
  </conditionalFormatting>
  <conditionalFormatting sqref="AC26:AC41">
    <cfRule type="cellIs" dxfId="5888" priority="4401" operator="greaterThan">
      <formula>0</formula>
    </cfRule>
    <cfRule type="cellIs" dxfId="5887" priority="4402" operator="lessThan">
      <formula>0</formula>
    </cfRule>
    <cfRule type="cellIs" dxfId="5886" priority="4403" operator="equal">
      <formula>0</formula>
    </cfRule>
  </conditionalFormatting>
  <conditionalFormatting sqref="AC26:AC41">
    <cfRule type="cellIs" dxfId="5885" priority="4398" operator="greaterThan">
      <formula>0</formula>
    </cfRule>
    <cfRule type="cellIs" dxfId="5884" priority="4399" operator="lessThan">
      <formula>0</formula>
    </cfRule>
    <cfRule type="cellIs" dxfId="5883" priority="4400" operator="equal">
      <formula>0</formula>
    </cfRule>
  </conditionalFormatting>
  <conditionalFormatting sqref="AC26:AC41">
    <cfRule type="cellIs" dxfId="5882" priority="4395" operator="greaterThan">
      <formula>0</formula>
    </cfRule>
    <cfRule type="cellIs" dxfId="5881" priority="4396" operator="lessThan">
      <formula>0</formula>
    </cfRule>
    <cfRule type="cellIs" dxfId="5880" priority="4397" operator="equal">
      <formula>0</formula>
    </cfRule>
  </conditionalFormatting>
  <conditionalFormatting sqref="AC26:AC41">
    <cfRule type="cellIs" dxfId="5879" priority="4392" operator="greaterThan">
      <formula>0</formula>
    </cfRule>
    <cfRule type="cellIs" dxfId="5878" priority="4393" operator="lessThan">
      <formula>0</formula>
    </cfRule>
    <cfRule type="cellIs" dxfId="5877" priority="4394" operator="equal">
      <formula>0</formula>
    </cfRule>
  </conditionalFormatting>
  <conditionalFormatting sqref="AC26:AC41">
    <cfRule type="cellIs" dxfId="5876" priority="4389" operator="greaterThan">
      <formula>0</formula>
    </cfRule>
    <cfRule type="cellIs" dxfId="5875" priority="4390" operator="lessThan">
      <formula>0</formula>
    </cfRule>
    <cfRule type="cellIs" dxfId="5874" priority="4391" operator="equal">
      <formula>0</formula>
    </cfRule>
  </conditionalFormatting>
  <conditionalFormatting sqref="AC26:AC41">
    <cfRule type="cellIs" dxfId="5873" priority="4386" operator="greaterThan">
      <formula>0</formula>
    </cfRule>
    <cfRule type="cellIs" dxfId="5872" priority="4387" operator="lessThan">
      <formula>0</formula>
    </cfRule>
    <cfRule type="cellIs" dxfId="5871" priority="4388" operator="equal">
      <formula>0</formula>
    </cfRule>
  </conditionalFormatting>
  <conditionalFormatting sqref="AC26:AC41">
    <cfRule type="cellIs" dxfId="5870" priority="4383" operator="greaterThan">
      <formula>0</formula>
    </cfRule>
    <cfRule type="cellIs" dxfId="5869" priority="4384" operator="lessThan">
      <formula>0</formula>
    </cfRule>
    <cfRule type="cellIs" dxfId="5868" priority="4385" operator="equal">
      <formula>0</formula>
    </cfRule>
  </conditionalFormatting>
  <conditionalFormatting sqref="AC26:AC41">
    <cfRule type="cellIs" dxfId="5867" priority="4380" operator="greaterThan">
      <formula>0</formula>
    </cfRule>
    <cfRule type="cellIs" dxfId="5866" priority="4381" operator="lessThan">
      <formula>0</formula>
    </cfRule>
    <cfRule type="cellIs" dxfId="5865" priority="4382" operator="equal">
      <formula>0</formula>
    </cfRule>
  </conditionalFormatting>
  <conditionalFormatting sqref="AC26:AC41">
    <cfRule type="cellIs" dxfId="5864" priority="4377" operator="greaterThan">
      <formula>0</formula>
    </cfRule>
    <cfRule type="cellIs" dxfId="5863" priority="4378" operator="lessThan">
      <formula>0</formula>
    </cfRule>
    <cfRule type="cellIs" dxfId="5862" priority="4379" operator="equal">
      <formula>0</formula>
    </cfRule>
  </conditionalFormatting>
  <conditionalFormatting sqref="AC26:AC41">
    <cfRule type="cellIs" dxfId="5861" priority="4374" operator="greaterThan">
      <formula>0</formula>
    </cfRule>
    <cfRule type="cellIs" dxfId="5860" priority="4375" operator="lessThan">
      <formula>0</formula>
    </cfRule>
    <cfRule type="cellIs" dxfId="5859" priority="4376" operator="equal">
      <formula>0</formula>
    </cfRule>
  </conditionalFormatting>
  <conditionalFormatting sqref="AC26:AC41">
    <cfRule type="cellIs" dxfId="5858" priority="4371" operator="greaterThan">
      <formula>0</formula>
    </cfRule>
    <cfRule type="cellIs" dxfId="5857" priority="4372" operator="lessThan">
      <formula>0</formula>
    </cfRule>
    <cfRule type="cellIs" dxfId="5856" priority="4373" operator="equal">
      <formula>0</formula>
    </cfRule>
  </conditionalFormatting>
  <conditionalFormatting sqref="AC26:AC41">
    <cfRule type="cellIs" dxfId="5855" priority="4368" operator="greaterThan">
      <formula>0</formula>
    </cfRule>
    <cfRule type="cellIs" dxfId="5854" priority="4369" operator="lessThan">
      <formula>0</formula>
    </cfRule>
    <cfRule type="cellIs" dxfId="5853" priority="4370" operator="equal">
      <formula>0</formula>
    </cfRule>
  </conditionalFormatting>
  <conditionalFormatting sqref="AC26:AC41">
    <cfRule type="cellIs" dxfId="5852" priority="4365" operator="greaterThan">
      <formula>0</formula>
    </cfRule>
    <cfRule type="cellIs" dxfId="5851" priority="4366" operator="lessThan">
      <formula>0</formula>
    </cfRule>
    <cfRule type="cellIs" dxfId="5850" priority="4367" operator="equal">
      <formula>0</formula>
    </cfRule>
  </conditionalFormatting>
  <conditionalFormatting sqref="AC26:AC41">
    <cfRule type="cellIs" dxfId="5849" priority="4362" operator="greaterThan">
      <formula>0</formula>
    </cfRule>
    <cfRule type="cellIs" dxfId="5848" priority="4363" operator="lessThan">
      <formula>0</formula>
    </cfRule>
    <cfRule type="cellIs" dxfId="5847" priority="4364" operator="equal">
      <formula>0</formula>
    </cfRule>
  </conditionalFormatting>
  <conditionalFormatting sqref="AC26:AC41">
    <cfRule type="cellIs" dxfId="5846" priority="4359" operator="greaterThan">
      <formula>0</formula>
    </cfRule>
    <cfRule type="cellIs" dxfId="5845" priority="4360" operator="lessThan">
      <formula>0</formula>
    </cfRule>
    <cfRule type="cellIs" dxfId="5844" priority="4361" operator="equal">
      <formula>0</formula>
    </cfRule>
  </conditionalFormatting>
  <conditionalFormatting sqref="AC26:AC41">
    <cfRule type="cellIs" dxfId="5843" priority="4356" operator="greaterThan">
      <formula>0</formula>
    </cfRule>
    <cfRule type="cellIs" dxfId="5842" priority="4357" operator="lessThan">
      <formula>0</formula>
    </cfRule>
    <cfRule type="cellIs" dxfId="5841" priority="4358" operator="equal">
      <formula>0</formula>
    </cfRule>
  </conditionalFormatting>
  <conditionalFormatting sqref="AC26:AC41">
    <cfRule type="cellIs" dxfId="5840" priority="4353" operator="greaterThan">
      <formula>0</formula>
    </cfRule>
    <cfRule type="cellIs" dxfId="5839" priority="4354" operator="lessThan">
      <formula>0</formula>
    </cfRule>
    <cfRule type="cellIs" dxfId="5838" priority="4355" operator="equal">
      <formula>0</formula>
    </cfRule>
  </conditionalFormatting>
  <conditionalFormatting sqref="AC26:AC41">
    <cfRule type="cellIs" dxfId="5837" priority="4350" operator="greaterThan">
      <formula>0</formula>
    </cfRule>
    <cfRule type="cellIs" dxfId="5836" priority="4351" operator="lessThan">
      <formula>0</formula>
    </cfRule>
    <cfRule type="cellIs" dxfId="5835" priority="4352" operator="equal">
      <formula>0</formula>
    </cfRule>
  </conditionalFormatting>
  <conditionalFormatting sqref="X26:X41">
    <cfRule type="cellIs" dxfId="5834" priority="4349" operator="equal">
      <formula>"DNP"</formula>
    </cfRule>
  </conditionalFormatting>
  <conditionalFormatting sqref="AA26:AA41">
    <cfRule type="cellIs" dxfId="5833" priority="4348" operator="equal">
      <formula>"Y"</formula>
    </cfRule>
  </conditionalFormatting>
  <conditionalFormatting sqref="AL26:AL41">
    <cfRule type="cellIs" dxfId="5832" priority="4345" operator="greaterThan">
      <formula>0</formula>
    </cfRule>
    <cfRule type="cellIs" dxfId="5831" priority="4346" operator="lessThan">
      <formula>0</formula>
    </cfRule>
    <cfRule type="cellIs" dxfId="5830" priority="4347" operator="equal">
      <formula>0</formula>
    </cfRule>
  </conditionalFormatting>
  <conditionalFormatting sqref="AL26:AL41">
    <cfRule type="cellIs" dxfId="5829" priority="4342" operator="greaterThan">
      <formula>0</formula>
    </cfRule>
    <cfRule type="cellIs" dxfId="5828" priority="4343" operator="lessThan">
      <formula>0</formula>
    </cfRule>
    <cfRule type="cellIs" dxfId="5827" priority="4344" operator="equal">
      <formula>0</formula>
    </cfRule>
  </conditionalFormatting>
  <conditionalFormatting sqref="AL26:AL41">
    <cfRule type="cellIs" dxfId="5826" priority="4339" operator="greaterThan">
      <formula>0</formula>
    </cfRule>
    <cfRule type="cellIs" dxfId="5825" priority="4340" operator="lessThan">
      <formula>0</formula>
    </cfRule>
    <cfRule type="cellIs" dxfId="5824" priority="4341" operator="equal">
      <formula>0</formula>
    </cfRule>
  </conditionalFormatting>
  <conditionalFormatting sqref="AL26:AL41">
    <cfRule type="cellIs" dxfId="5823" priority="4336" operator="greaterThan">
      <formula>0</formula>
    </cfRule>
    <cfRule type="cellIs" dxfId="5822" priority="4337" operator="lessThan">
      <formula>0</formula>
    </cfRule>
    <cfRule type="cellIs" dxfId="5821" priority="4338" operator="equal">
      <formula>0</formula>
    </cfRule>
  </conditionalFormatting>
  <conditionalFormatting sqref="AL26:AL41">
    <cfRule type="cellIs" dxfId="5820" priority="4333" operator="greaterThan">
      <formula>0</formula>
    </cfRule>
    <cfRule type="cellIs" dxfId="5819" priority="4334" operator="lessThan">
      <formula>0</formula>
    </cfRule>
    <cfRule type="cellIs" dxfId="5818" priority="4335" operator="equal">
      <formula>0</formula>
    </cfRule>
  </conditionalFormatting>
  <conditionalFormatting sqref="AL26:AL41">
    <cfRule type="cellIs" dxfId="5817" priority="4330" operator="greaterThan">
      <formula>0</formula>
    </cfRule>
    <cfRule type="cellIs" dxfId="5816" priority="4331" operator="lessThan">
      <formula>0</formula>
    </cfRule>
    <cfRule type="cellIs" dxfId="5815" priority="4332" operator="equal">
      <formula>0</formula>
    </cfRule>
  </conditionalFormatting>
  <conditionalFormatting sqref="AL26:AL41">
    <cfRule type="cellIs" dxfId="5814" priority="4327" operator="greaterThan">
      <formula>0</formula>
    </cfRule>
    <cfRule type="cellIs" dxfId="5813" priority="4328" operator="lessThan">
      <formula>0</formula>
    </cfRule>
    <cfRule type="cellIs" dxfId="5812" priority="4329" operator="equal">
      <formula>0</formula>
    </cfRule>
  </conditionalFormatting>
  <conditionalFormatting sqref="AL26:AL41">
    <cfRule type="cellIs" dxfId="5811" priority="4324" operator="greaterThan">
      <formula>0</formula>
    </cfRule>
    <cfRule type="cellIs" dxfId="5810" priority="4325" operator="lessThan">
      <formula>0</formula>
    </cfRule>
    <cfRule type="cellIs" dxfId="5809" priority="4326" operator="equal">
      <formula>0</formula>
    </cfRule>
  </conditionalFormatting>
  <conditionalFormatting sqref="AL26:AL41">
    <cfRule type="cellIs" dxfId="5808" priority="4321" operator="greaterThan">
      <formula>0</formula>
    </cfRule>
    <cfRule type="cellIs" dxfId="5807" priority="4322" operator="lessThan">
      <formula>0</formula>
    </cfRule>
    <cfRule type="cellIs" dxfId="5806" priority="4323" operator="equal">
      <formula>0</formula>
    </cfRule>
  </conditionalFormatting>
  <conditionalFormatting sqref="AL26:AL41">
    <cfRule type="cellIs" dxfId="5805" priority="4318" operator="greaterThan">
      <formula>0</formula>
    </cfRule>
    <cfRule type="cellIs" dxfId="5804" priority="4319" operator="lessThan">
      <formula>0</formula>
    </cfRule>
    <cfRule type="cellIs" dxfId="5803" priority="4320" operator="equal">
      <formula>0</formula>
    </cfRule>
  </conditionalFormatting>
  <conditionalFormatting sqref="AL26:AL41">
    <cfRule type="cellIs" dxfId="5802" priority="4315" operator="greaterThan">
      <formula>0</formula>
    </cfRule>
    <cfRule type="cellIs" dxfId="5801" priority="4316" operator="lessThan">
      <formula>0</formula>
    </cfRule>
    <cfRule type="cellIs" dxfId="5800" priority="4317" operator="equal">
      <formula>0</formula>
    </cfRule>
  </conditionalFormatting>
  <conditionalFormatting sqref="AL26:AL41">
    <cfRule type="cellIs" dxfId="5799" priority="4312" operator="greaterThan">
      <formula>0</formula>
    </cfRule>
    <cfRule type="cellIs" dxfId="5798" priority="4313" operator="lessThan">
      <formula>0</formula>
    </cfRule>
    <cfRule type="cellIs" dxfId="5797" priority="4314" operator="equal">
      <formula>0</formula>
    </cfRule>
  </conditionalFormatting>
  <conditionalFormatting sqref="AL26:AL41">
    <cfRule type="cellIs" dxfId="5796" priority="4309" operator="greaterThan">
      <formula>0</formula>
    </cfRule>
    <cfRule type="cellIs" dxfId="5795" priority="4310" operator="lessThan">
      <formula>0</formula>
    </cfRule>
    <cfRule type="cellIs" dxfId="5794" priority="4311" operator="equal">
      <formula>0</formula>
    </cfRule>
  </conditionalFormatting>
  <conditionalFormatting sqref="AL26:AL41">
    <cfRule type="cellIs" dxfId="5793" priority="4306" operator="greaterThan">
      <formula>0</formula>
    </cfRule>
    <cfRule type="cellIs" dxfId="5792" priority="4307" operator="lessThan">
      <formula>0</formula>
    </cfRule>
    <cfRule type="cellIs" dxfId="5791" priority="4308" operator="equal">
      <formula>0</formula>
    </cfRule>
  </conditionalFormatting>
  <conditionalFormatting sqref="AL26:AL41">
    <cfRule type="cellIs" dxfId="5790" priority="4303" operator="greaterThan">
      <formula>0</formula>
    </cfRule>
    <cfRule type="cellIs" dxfId="5789" priority="4304" operator="lessThan">
      <formula>0</formula>
    </cfRule>
    <cfRule type="cellIs" dxfId="5788" priority="4305" operator="equal">
      <formula>0</formula>
    </cfRule>
  </conditionalFormatting>
  <conditionalFormatting sqref="AL26:AL41">
    <cfRule type="cellIs" dxfId="5787" priority="4300" operator="greaterThan">
      <formula>0</formula>
    </cfRule>
    <cfRule type="cellIs" dxfId="5786" priority="4301" operator="lessThan">
      <formula>0</formula>
    </cfRule>
    <cfRule type="cellIs" dxfId="5785" priority="4302" operator="equal">
      <formula>0</formula>
    </cfRule>
  </conditionalFormatting>
  <conditionalFormatting sqref="AL26:AL41">
    <cfRule type="cellIs" dxfId="5784" priority="4297" operator="greaterThan">
      <formula>0</formula>
    </cfRule>
    <cfRule type="cellIs" dxfId="5783" priority="4298" operator="lessThan">
      <formula>0</formula>
    </cfRule>
    <cfRule type="cellIs" dxfId="5782" priority="4299" operator="equal">
      <formula>0</formula>
    </cfRule>
  </conditionalFormatting>
  <conditionalFormatting sqref="AL26:AL41">
    <cfRule type="cellIs" dxfId="5781" priority="4294" operator="greaterThan">
      <formula>0</formula>
    </cfRule>
    <cfRule type="cellIs" dxfId="5780" priority="4295" operator="lessThan">
      <formula>0</formula>
    </cfRule>
    <cfRule type="cellIs" dxfId="5779" priority="4296" operator="equal">
      <formula>0</formula>
    </cfRule>
  </conditionalFormatting>
  <conditionalFormatting sqref="AL26:AL41">
    <cfRule type="cellIs" dxfId="5778" priority="4291" operator="greaterThan">
      <formula>0</formula>
    </cfRule>
    <cfRule type="cellIs" dxfId="5777" priority="4292" operator="lessThan">
      <formula>0</formula>
    </cfRule>
    <cfRule type="cellIs" dxfId="5776" priority="4293" operator="equal">
      <formula>0</formula>
    </cfRule>
  </conditionalFormatting>
  <conditionalFormatting sqref="AL26:AL41">
    <cfRule type="cellIs" dxfId="5775" priority="4288" operator="greaterThan">
      <formula>0</formula>
    </cfRule>
    <cfRule type="cellIs" dxfId="5774" priority="4289" operator="lessThan">
      <formula>0</formula>
    </cfRule>
    <cfRule type="cellIs" dxfId="5773" priority="4290" operator="equal">
      <formula>0</formula>
    </cfRule>
  </conditionalFormatting>
  <conditionalFormatting sqref="AL26:AL41">
    <cfRule type="cellIs" dxfId="5772" priority="4285" operator="greaterThan">
      <formula>0</formula>
    </cfRule>
    <cfRule type="cellIs" dxfId="5771" priority="4286" operator="lessThan">
      <formula>0</formula>
    </cfRule>
    <cfRule type="cellIs" dxfId="5770" priority="4287" operator="equal">
      <formula>0</formula>
    </cfRule>
  </conditionalFormatting>
  <conditionalFormatting sqref="AG26:AG41">
    <cfRule type="cellIs" dxfId="5769" priority="4284" operator="equal">
      <formula>"DNP"</formula>
    </cfRule>
  </conditionalFormatting>
  <conditionalFormatting sqref="AJ26:AJ41">
    <cfRule type="cellIs" dxfId="5768" priority="4283" operator="equal">
      <formula>"Y"</formula>
    </cfRule>
  </conditionalFormatting>
  <conditionalFormatting sqref="K4:K19">
    <cfRule type="cellIs" dxfId="5767" priority="4280" operator="greaterThan">
      <formula>0</formula>
    </cfRule>
    <cfRule type="cellIs" dxfId="5766" priority="4281" operator="lessThan">
      <formula>0</formula>
    </cfRule>
    <cfRule type="cellIs" dxfId="5765" priority="4282" operator="equal">
      <formula>0</formula>
    </cfRule>
  </conditionalFormatting>
  <conditionalFormatting sqref="K4:K19">
    <cfRule type="cellIs" dxfId="5764" priority="4277" operator="greaterThan">
      <formula>0</formula>
    </cfRule>
    <cfRule type="cellIs" dxfId="5763" priority="4278" operator="lessThan">
      <formula>0</formula>
    </cfRule>
    <cfRule type="cellIs" dxfId="5762" priority="4279" operator="equal">
      <formula>0</formula>
    </cfRule>
  </conditionalFormatting>
  <conditionalFormatting sqref="K4:K19">
    <cfRule type="cellIs" dxfId="5761" priority="4274" operator="greaterThan">
      <formula>0</formula>
    </cfRule>
    <cfRule type="cellIs" dxfId="5760" priority="4275" operator="lessThan">
      <formula>0</formula>
    </cfRule>
    <cfRule type="cellIs" dxfId="5759" priority="4276" operator="equal">
      <formula>0</formula>
    </cfRule>
  </conditionalFormatting>
  <conditionalFormatting sqref="K4:K19">
    <cfRule type="cellIs" dxfId="5758" priority="4271" operator="greaterThan">
      <formula>0</formula>
    </cfRule>
    <cfRule type="cellIs" dxfId="5757" priority="4272" operator="lessThan">
      <formula>0</formula>
    </cfRule>
    <cfRule type="cellIs" dxfId="5756" priority="4273" operator="equal">
      <formula>0</formula>
    </cfRule>
  </conditionalFormatting>
  <conditionalFormatting sqref="K4:K19">
    <cfRule type="cellIs" dxfId="5755" priority="4268" operator="greaterThan">
      <formula>0</formula>
    </cfRule>
    <cfRule type="cellIs" dxfId="5754" priority="4269" operator="lessThan">
      <formula>0</formula>
    </cfRule>
    <cfRule type="cellIs" dxfId="5753" priority="4270" operator="equal">
      <formula>0</formula>
    </cfRule>
  </conditionalFormatting>
  <conditionalFormatting sqref="K4:K19">
    <cfRule type="cellIs" dxfId="5752" priority="4265" operator="greaterThan">
      <formula>0</formula>
    </cfRule>
    <cfRule type="cellIs" dxfId="5751" priority="4266" operator="lessThan">
      <formula>0</formula>
    </cfRule>
    <cfRule type="cellIs" dxfId="5750" priority="4267" operator="equal">
      <formula>0</formula>
    </cfRule>
  </conditionalFormatting>
  <conditionalFormatting sqref="K4:K19">
    <cfRule type="cellIs" dxfId="5749" priority="4262" operator="greaterThan">
      <formula>0</formula>
    </cfRule>
    <cfRule type="cellIs" dxfId="5748" priority="4263" operator="lessThan">
      <formula>0</formula>
    </cfRule>
    <cfRule type="cellIs" dxfId="5747" priority="4264" operator="equal">
      <formula>0</formula>
    </cfRule>
  </conditionalFormatting>
  <conditionalFormatting sqref="K4:K19">
    <cfRule type="cellIs" dxfId="5746" priority="4259" operator="greaterThan">
      <formula>0</formula>
    </cfRule>
    <cfRule type="cellIs" dxfId="5745" priority="4260" operator="lessThan">
      <formula>0</formula>
    </cfRule>
    <cfRule type="cellIs" dxfId="5744" priority="4261" operator="equal">
      <formula>0</formula>
    </cfRule>
  </conditionalFormatting>
  <conditionalFormatting sqref="K4:K19">
    <cfRule type="cellIs" dxfId="5743" priority="4256" operator="greaterThan">
      <formula>0</formula>
    </cfRule>
    <cfRule type="cellIs" dxfId="5742" priority="4257" operator="lessThan">
      <formula>0</formula>
    </cfRule>
    <cfRule type="cellIs" dxfId="5741" priority="4258" operator="equal">
      <formula>0</formula>
    </cfRule>
  </conditionalFormatting>
  <conditionalFormatting sqref="K4:K19">
    <cfRule type="cellIs" dxfId="5740" priority="4253" operator="greaterThan">
      <formula>0</formula>
    </cfRule>
    <cfRule type="cellIs" dxfId="5739" priority="4254" operator="lessThan">
      <formula>0</formula>
    </cfRule>
    <cfRule type="cellIs" dxfId="5738" priority="4255" operator="equal">
      <formula>0</formula>
    </cfRule>
  </conditionalFormatting>
  <conditionalFormatting sqref="K4:K19">
    <cfRule type="cellIs" dxfId="5737" priority="4250" operator="greaterThan">
      <formula>0</formula>
    </cfRule>
    <cfRule type="cellIs" dxfId="5736" priority="4251" operator="lessThan">
      <formula>0</formula>
    </cfRule>
    <cfRule type="cellIs" dxfId="5735" priority="4252" operator="equal">
      <formula>0</formula>
    </cfRule>
  </conditionalFormatting>
  <conditionalFormatting sqref="K4:K19">
    <cfRule type="cellIs" dxfId="5734" priority="4247" operator="greaterThan">
      <formula>0</formula>
    </cfRule>
    <cfRule type="cellIs" dxfId="5733" priority="4248" operator="lessThan">
      <formula>0</formula>
    </cfRule>
    <cfRule type="cellIs" dxfId="5732" priority="4249" operator="equal">
      <formula>0</formula>
    </cfRule>
  </conditionalFormatting>
  <conditionalFormatting sqref="K4:K19">
    <cfRule type="cellIs" dxfId="5731" priority="4244" operator="greaterThan">
      <formula>0</formula>
    </cfRule>
    <cfRule type="cellIs" dxfId="5730" priority="4245" operator="lessThan">
      <formula>0</formula>
    </cfRule>
    <cfRule type="cellIs" dxfId="5729" priority="4246" operator="equal">
      <formula>0</formula>
    </cfRule>
  </conditionalFormatting>
  <conditionalFormatting sqref="K4:K19">
    <cfRule type="cellIs" dxfId="5728" priority="4241" operator="greaterThan">
      <formula>0</formula>
    </cfRule>
    <cfRule type="cellIs" dxfId="5727" priority="4242" operator="lessThan">
      <formula>0</formula>
    </cfRule>
    <cfRule type="cellIs" dxfId="5726" priority="4243" operator="equal">
      <formula>0</formula>
    </cfRule>
  </conditionalFormatting>
  <conditionalFormatting sqref="K4:K19">
    <cfRule type="cellIs" dxfId="5725" priority="4238" operator="greaterThan">
      <formula>0</formula>
    </cfRule>
    <cfRule type="cellIs" dxfId="5724" priority="4239" operator="lessThan">
      <formula>0</formula>
    </cfRule>
    <cfRule type="cellIs" dxfId="5723" priority="4240" operator="equal">
      <formula>0</formula>
    </cfRule>
  </conditionalFormatting>
  <conditionalFormatting sqref="K4:K19">
    <cfRule type="cellIs" dxfId="5722" priority="4235" operator="greaterThan">
      <formula>0</formula>
    </cfRule>
    <cfRule type="cellIs" dxfId="5721" priority="4236" operator="lessThan">
      <formula>0</formula>
    </cfRule>
    <cfRule type="cellIs" dxfId="5720" priority="4237" operator="equal">
      <formula>0</formula>
    </cfRule>
  </conditionalFormatting>
  <conditionalFormatting sqref="K4:K19">
    <cfRule type="cellIs" dxfId="5719" priority="4232" operator="greaterThan">
      <formula>0</formula>
    </cfRule>
    <cfRule type="cellIs" dxfId="5718" priority="4233" operator="lessThan">
      <formula>0</formula>
    </cfRule>
    <cfRule type="cellIs" dxfId="5717" priority="4234" operator="equal">
      <formula>0</formula>
    </cfRule>
  </conditionalFormatting>
  <conditionalFormatting sqref="K4:K19">
    <cfRule type="cellIs" dxfId="5716" priority="4229" operator="greaterThan">
      <formula>0</formula>
    </cfRule>
    <cfRule type="cellIs" dxfId="5715" priority="4230" operator="lessThan">
      <formula>0</formula>
    </cfRule>
    <cfRule type="cellIs" dxfId="5714" priority="4231" operator="equal">
      <formula>0</formula>
    </cfRule>
  </conditionalFormatting>
  <conditionalFormatting sqref="K4:K19">
    <cfRule type="cellIs" dxfId="5713" priority="4226" operator="greaterThan">
      <formula>0</formula>
    </cfRule>
    <cfRule type="cellIs" dxfId="5712" priority="4227" operator="lessThan">
      <formula>0</formula>
    </cfRule>
    <cfRule type="cellIs" dxfId="5711" priority="4228" operator="equal">
      <formula>0</formula>
    </cfRule>
  </conditionalFormatting>
  <conditionalFormatting sqref="K4:K19">
    <cfRule type="cellIs" dxfId="5710" priority="4223" operator="greaterThan">
      <formula>0</formula>
    </cfRule>
    <cfRule type="cellIs" dxfId="5709" priority="4224" operator="lessThan">
      <formula>0</formula>
    </cfRule>
    <cfRule type="cellIs" dxfId="5708" priority="4225" operator="equal">
      <formula>0</formula>
    </cfRule>
  </conditionalFormatting>
  <conditionalFormatting sqref="K4:K19">
    <cfRule type="cellIs" dxfId="5707" priority="4220" operator="greaterThan">
      <formula>0</formula>
    </cfRule>
    <cfRule type="cellIs" dxfId="5706" priority="4221" operator="lessThan">
      <formula>0</formula>
    </cfRule>
    <cfRule type="cellIs" dxfId="5705" priority="4222" operator="equal">
      <formula>0</formula>
    </cfRule>
  </conditionalFormatting>
  <conditionalFormatting sqref="K4:K19">
    <cfRule type="cellIs" dxfId="5704" priority="4217" operator="greaterThan">
      <formula>0</formula>
    </cfRule>
    <cfRule type="cellIs" dxfId="5703" priority="4218" operator="lessThan">
      <formula>0</formula>
    </cfRule>
    <cfRule type="cellIs" dxfId="5702" priority="4219" operator="equal">
      <formula>0</formula>
    </cfRule>
  </conditionalFormatting>
  <conditionalFormatting sqref="F4:F19">
    <cfRule type="cellIs" dxfId="5701" priority="4216" operator="equal">
      <formula>"DNP"</formula>
    </cfRule>
  </conditionalFormatting>
  <conditionalFormatting sqref="I4:I19">
    <cfRule type="cellIs" dxfId="5700" priority="4215" operator="equal">
      <formula>"Y"</formula>
    </cfRule>
  </conditionalFormatting>
  <conditionalFormatting sqref="T4:T19">
    <cfRule type="cellIs" dxfId="5699" priority="4212" operator="greaterThan">
      <formula>0</formula>
    </cfRule>
    <cfRule type="cellIs" dxfId="5698" priority="4213" operator="lessThan">
      <formula>0</formula>
    </cfRule>
    <cfRule type="cellIs" dxfId="5697" priority="4214" operator="equal">
      <formula>0</formula>
    </cfRule>
  </conditionalFormatting>
  <conditionalFormatting sqref="T4:T19">
    <cfRule type="cellIs" dxfId="5696" priority="4209" operator="greaterThan">
      <formula>0</formula>
    </cfRule>
    <cfRule type="cellIs" dxfId="5695" priority="4210" operator="lessThan">
      <formula>0</formula>
    </cfRule>
    <cfRule type="cellIs" dxfId="5694" priority="4211" operator="equal">
      <formula>0</formula>
    </cfRule>
  </conditionalFormatting>
  <conditionalFormatting sqref="T4:T19">
    <cfRule type="cellIs" dxfId="5693" priority="4206" operator="greaterThan">
      <formula>0</formula>
    </cfRule>
    <cfRule type="cellIs" dxfId="5692" priority="4207" operator="lessThan">
      <formula>0</formula>
    </cfRule>
    <cfRule type="cellIs" dxfId="5691" priority="4208" operator="equal">
      <formula>0</formula>
    </cfRule>
  </conditionalFormatting>
  <conditionalFormatting sqref="T4:T19">
    <cfRule type="cellIs" dxfId="5690" priority="4203" operator="greaterThan">
      <formula>0</formula>
    </cfRule>
    <cfRule type="cellIs" dxfId="5689" priority="4204" operator="lessThan">
      <formula>0</formula>
    </cfRule>
    <cfRule type="cellIs" dxfId="5688" priority="4205" operator="equal">
      <formula>0</formula>
    </cfRule>
  </conditionalFormatting>
  <conditionalFormatting sqref="T4:T19">
    <cfRule type="cellIs" dxfId="5687" priority="4200" operator="greaterThan">
      <formula>0</formula>
    </cfRule>
    <cfRule type="cellIs" dxfId="5686" priority="4201" operator="lessThan">
      <formula>0</formula>
    </cfRule>
    <cfRule type="cellIs" dxfId="5685" priority="4202" operator="equal">
      <formula>0</formula>
    </cfRule>
  </conditionalFormatting>
  <conditionalFormatting sqref="T4:T19">
    <cfRule type="cellIs" dxfId="5684" priority="4197" operator="greaterThan">
      <formula>0</formula>
    </cfRule>
    <cfRule type="cellIs" dxfId="5683" priority="4198" operator="lessThan">
      <formula>0</formula>
    </cfRule>
    <cfRule type="cellIs" dxfId="5682" priority="4199" operator="equal">
      <formula>0</formula>
    </cfRule>
  </conditionalFormatting>
  <conditionalFormatting sqref="T4:T19">
    <cfRule type="cellIs" dxfId="5681" priority="4194" operator="greaterThan">
      <formula>0</formula>
    </cfRule>
    <cfRule type="cellIs" dxfId="5680" priority="4195" operator="lessThan">
      <formula>0</formula>
    </cfRule>
    <cfRule type="cellIs" dxfId="5679" priority="4196" operator="equal">
      <formula>0</formula>
    </cfRule>
  </conditionalFormatting>
  <conditionalFormatting sqref="T4:T19">
    <cfRule type="cellIs" dxfId="5678" priority="4191" operator="greaterThan">
      <formula>0</formula>
    </cfRule>
    <cfRule type="cellIs" dxfId="5677" priority="4192" operator="lessThan">
      <formula>0</formula>
    </cfRule>
    <cfRule type="cellIs" dxfId="5676" priority="4193" operator="equal">
      <formula>0</formula>
    </cfRule>
  </conditionalFormatting>
  <conditionalFormatting sqref="T4:T19">
    <cfRule type="cellIs" dxfId="5675" priority="4188" operator="greaterThan">
      <formula>0</formula>
    </cfRule>
    <cfRule type="cellIs" dxfId="5674" priority="4189" operator="lessThan">
      <formula>0</formula>
    </cfRule>
    <cfRule type="cellIs" dxfId="5673" priority="4190" operator="equal">
      <formula>0</formula>
    </cfRule>
  </conditionalFormatting>
  <conditionalFormatting sqref="T4:T19">
    <cfRule type="cellIs" dxfId="5672" priority="4185" operator="greaterThan">
      <formula>0</formula>
    </cfRule>
    <cfRule type="cellIs" dxfId="5671" priority="4186" operator="lessThan">
      <formula>0</formula>
    </cfRule>
    <cfRule type="cellIs" dxfId="5670" priority="4187" operator="equal">
      <formula>0</formula>
    </cfRule>
  </conditionalFormatting>
  <conditionalFormatting sqref="T4:T19">
    <cfRule type="cellIs" dxfId="5669" priority="4182" operator="greaterThan">
      <formula>0</formula>
    </cfRule>
    <cfRule type="cellIs" dxfId="5668" priority="4183" operator="lessThan">
      <formula>0</formula>
    </cfRule>
    <cfRule type="cellIs" dxfId="5667" priority="4184" operator="equal">
      <formula>0</formula>
    </cfRule>
  </conditionalFormatting>
  <conditionalFormatting sqref="T4:T19">
    <cfRule type="cellIs" dxfId="5666" priority="4179" operator="greaterThan">
      <formula>0</formula>
    </cfRule>
    <cfRule type="cellIs" dxfId="5665" priority="4180" operator="lessThan">
      <formula>0</formula>
    </cfRule>
    <cfRule type="cellIs" dxfId="5664" priority="4181" operator="equal">
      <formula>0</formula>
    </cfRule>
  </conditionalFormatting>
  <conditionalFormatting sqref="T4:T19">
    <cfRule type="cellIs" dxfId="5663" priority="4176" operator="greaterThan">
      <formula>0</formula>
    </cfRule>
    <cfRule type="cellIs" dxfId="5662" priority="4177" operator="lessThan">
      <formula>0</formula>
    </cfRule>
    <cfRule type="cellIs" dxfId="5661" priority="4178" operator="equal">
      <formula>0</formula>
    </cfRule>
  </conditionalFormatting>
  <conditionalFormatting sqref="T4:T19">
    <cfRule type="cellIs" dxfId="5660" priority="4173" operator="greaterThan">
      <formula>0</formula>
    </cfRule>
    <cfRule type="cellIs" dxfId="5659" priority="4174" operator="lessThan">
      <formula>0</formula>
    </cfRule>
    <cfRule type="cellIs" dxfId="5658" priority="4175" operator="equal">
      <formula>0</formula>
    </cfRule>
  </conditionalFormatting>
  <conditionalFormatting sqref="T4:T19">
    <cfRule type="cellIs" dxfId="5657" priority="4170" operator="greaterThan">
      <formula>0</formula>
    </cfRule>
    <cfRule type="cellIs" dxfId="5656" priority="4171" operator="lessThan">
      <formula>0</formula>
    </cfRule>
    <cfRule type="cellIs" dxfId="5655" priority="4172" operator="equal">
      <formula>0</formula>
    </cfRule>
  </conditionalFormatting>
  <conditionalFormatting sqref="T4:T19">
    <cfRule type="cellIs" dxfId="5654" priority="4167" operator="greaterThan">
      <formula>0</formula>
    </cfRule>
    <cfRule type="cellIs" dxfId="5653" priority="4168" operator="lessThan">
      <formula>0</formula>
    </cfRule>
    <cfRule type="cellIs" dxfId="5652" priority="4169" operator="equal">
      <formula>0</formula>
    </cfRule>
  </conditionalFormatting>
  <conditionalFormatting sqref="T4:T19">
    <cfRule type="cellIs" dxfId="5651" priority="4164" operator="greaterThan">
      <formula>0</formula>
    </cfRule>
    <cfRule type="cellIs" dxfId="5650" priority="4165" operator="lessThan">
      <formula>0</formula>
    </cfRule>
    <cfRule type="cellIs" dxfId="5649" priority="4166" operator="equal">
      <formula>0</formula>
    </cfRule>
  </conditionalFormatting>
  <conditionalFormatting sqref="T4:T19">
    <cfRule type="cellIs" dxfId="5648" priority="4161" operator="greaterThan">
      <formula>0</formula>
    </cfRule>
    <cfRule type="cellIs" dxfId="5647" priority="4162" operator="lessThan">
      <formula>0</formula>
    </cfRule>
    <cfRule type="cellIs" dxfId="5646" priority="4163" operator="equal">
      <formula>0</formula>
    </cfRule>
  </conditionalFormatting>
  <conditionalFormatting sqref="T4:T19">
    <cfRule type="cellIs" dxfId="5645" priority="4158" operator="greaterThan">
      <formula>0</formula>
    </cfRule>
    <cfRule type="cellIs" dxfId="5644" priority="4159" operator="lessThan">
      <formula>0</formula>
    </cfRule>
    <cfRule type="cellIs" dxfId="5643" priority="4160" operator="equal">
      <formula>0</formula>
    </cfRule>
  </conditionalFormatting>
  <conditionalFormatting sqref="T4:T19">
    <cfRule type="cellIs" dxfId="5642" priority="4155" operator="greaterThan">
      <formula>0</formula>
    </cfRule>
    <cfRule type="cellIs" dxfId="5641" priority="4156" operator="lessThan">
      <formula>0</formula>
    </cfRule>
    <cfRule type="cellIs" dxfId="5640" priority="4157" operator="equal">
      <formula>0</formula>
    </cfRule>
  </conditionalFormatting>
  <conditionalFormatting sqref="T4:T19">
    <cfRule type="cellIs" dxfId="5639" priority="4152" operator="greaterThan">
      <formula>0</formula>
    </cfRule>
    <cfRule type="cellIs" dxfId="5638" priority="4153" operator="lessThan">
      <formula>0</formula>
    </cfRule>
    <cfRule type="cellIs" dxfId="5637" priority="4154" operator="equal">
      <formula>0</formula>
    </cfRule>
  </conditionalFormatting>
  <conditionalFormatting sqref="T4:T19">
    <cfRule type="cellIs" dxfId="5636" priority="4149" operator="greaterThan">
      <formula>0</formula>
    </cfRule>
    <cfRule type="cellIs" dxfId="5635" priority="4150" operator="lessThan">
      <formula>0</formula>
    </cfRule>
    <cfRule type="cellIs" dxfId="5634" priority="4151" operator="equal">
      <formula>0</formula>
    </cfRule>
  </conditionalFormatting>
  <conditionalFormatting sqref="T4:T19">
    <cfRule type="cellIs" dxfId="5633" priority="4146" operator="greaterThan">
      <formula>0</formula>
    </cfRule>
    <cfRule type="cellIs" dxfId="5632" priority="4147" operator="lessThan">
      <formula>0</formula>
    </cfRule>
    <cfRule type="cellIs" dxfId="5631" priority="4148" operator="equal">
      <formula>0</formula>
    </cfRule>
  </conditionalFormatting>
  <conditionalFormatting sqref="O4:O19">
    <cfRule type="cellIs" dxfId="5630" priority="4145" operator="equal">
      <formula>"DNP"</formula>
    </cfRule>
  </conditionalFormatting>
  <conditionalFormatting sqref="AC4:AC19">
    <cfRule type="cellIs" dxfId="5629" priority="4141" operator="greaterThan">
      <formula>0</formula>
    </cfRule>
    <cfRule type="cellIs" dxfId="5628" priority="4142" operator="lessThan">
      <formula>0</formula>
    </cfRule>
    <cfRule type="cellIs" dxfId="5627" priority="4143" operator="equal">
      <formula>0</formula>
    </cfRule>
  </conditionalFormatting>
  <conditionalFormatting sqref="AC4:AC19">
    <cfRule type="cellIs" dxfId="5626" priority="4138" operator="greaterThan">
      <formula>0</formula>
    </cfRule>
    <cfRule type="cellIs" dxfId="5625" priority="4139" operator="lessThan">
      <formula>0</formula>
    </cfRule>
    <cfRule type="cellIs" dxfId="5624" priority="4140" operator="equal">
      <formula>0</formula>
    </cfRule>
  </conditionalFormatting>
  <conditionalFormatting sqref="AC4:AC19">
    <cfRule type="cellIs" dxfId="5623" priority="4135" operator="greaterThan">
      <formula>0</formula>
    </cfRule>
    <cfRule type="cellIs" dxfId="5622" priority="4136" operator="lessThan">
      <formula>0</formula>
    </cfRule>
    <cfRule type="cellIs" dxfId="5621" priority="4137" operator="equal">
      <formula>0</formula>
    </cfRule>
  </conditionalFormatting>
  <conditionalFormatting sqref="AC4:AC19">
    <cfRule type="cellIs" dxfId="5620" priority="4132" operator="greaterThan">
      <formula>0</formula>
    </cfRule>
    <cfRule type="cellIs" dxfId="5619" priority="4133" operator="lessThan">
      <formula>0</formula>
    </cfRule>
    <cfRule type="cellIs" dxfId="5618" priority="4134" operator="equal">
      <formula>0</formula>
    </cfRule>
  </conditionalFormatting>
  <conditionalFormatting sqref="AC4:AC19">
    <cfRule type="cellIs" dxfId="5617" priority="4129" operator="greaterThan">
      <formula>0</formula>
    </cfRule>
    <cfRule type="cellIs" dxfId="5616" priority="4130" operator="lessThan">
      <formula>0</formula>
    </cfRule>
    <cfRule type="cellIs" dxfId="5615" priority="4131" operator="equal">
      <formula>0</formula>
    </cfRule>
  </conditionalFormatting>
  <conditionalFormatting sqref="AC4:AC19">
    <cfRule type="cellIs" dxfId="5614" priority="4126" operator="greaterThan">
      <formula>0</formula>
    </cfRule>
    <cfRule type="cellIs" dxfId="5613" priority="4127" operator="lessThan">
      <formula>0</formula>
    </cfRule>
    <cfRule type="cellIs" dxfId="5612" priority="4128" operator="equal">
      <formula>0</formula>
    </cfRule>
  </conditionalFormatting>
  <conditionalFormatting sqref="AC4:AC19">
    <cfRule type="cellIs" dxfId="5611" priority="4123" operator="greaterThan">
      <formula>0</formula>
    </cfRule>
    <cfRule type="cellIs" dxfId="5610" priority="4124" operator="lessThan">
      <formula>0</formula>
    </cfRule>
    <cfRule type="cellIs" dxfId="5609" priority="4125" operator="equal">
      <formula>0</formula>
    </cfRule>
  </conditionalFormatting>
  <conditionalFormatting sqref="AC4:AC19">
    <cfRule type="cellIs" dxfId="5608" priority="4120" operator="greaterThan">
      <formula>0</formula>
    </cfRule>
    <cfRule type="cellIs" dxfId="5607" priority="4121" operator="lessThan">
      <formula>0</formula>
    </cfRule>
    <cfRule type="cellIs" dxfId="5606" priority="4122" operator="equal">
      <formula>0</formula>
    </cfRule>
  </conditionalFormatting>
  <conditionalFormatting sqref="AC4:AC19">
    <cfRule type="cellIs" dxfId="5605" priority="4117" operator="greaterThan">
      <formula>0</formula>
    </cfRule>
    <cfRule type="cellIs" dxfId="5604" priority="4118" operator="lessThan">
      <formula>0</formula>
    </cfRule>
    <cfRule type="cellIs" dxfId="5603" priority="4119" operator="equal">
      <formula>0</formula>
    </cfRule>
  </conditionalFormatting>
  <conditionalFormatting sqref="AC4:AC19">
    <cfRule type="cellIs" dxfId="5602" priority="4114" operator="greaterThan">
      <formula>0</formula>
    </cfRule>
    <cfRule type="cellIs" dxfId="5601" priority="4115" operator="lessThan">
      <formula>0</formula>
    </cfRule>
    <cfRule type="cellIs" dxfId="5600" priority="4116" operator="equal">
      <formula>0</formula>
    </cfRule>
  </conditionalFormatting>
  <conditionalFormatting sqref="AC4:AC19">
    <cfRule type="cellIs" dxfId="5599" priority="4111" operator="greaterThan">
      <formula>0</formula>
    </cfRule>
    <cfRule type="cellIs" dxfId="5598" priority="4112" operator="lessThan">
      <formula>0</formula>
    </cfRule>
    <cfRule type="cellIs" dxfId="5597" priority="4113" operator="equal">
      <formula>0</formula>
    </cfRule>
  </conditionalFormatting>
  <conditionalFormatting sqref="AC4:AC19">
    <cfRule type="cellIs" dxfId="5596" priority="4108" operator="greaterThan">
      <formula>0</formula>
    </cfRule>
    <cfRule type="cellIs" dxfId="5595" priority="4109" operator="lessThan">
      <formula>0</formula>
    </cfRule>
    <cfRule type="cellIs" dxfId="5594" priority="4110" operator="equal">
      <formula>0</formula>
    </cfRule>
  </conditionalFormatting>
  <conditionalFormatting sqref="AC4:AC19">
    <cfRule type="cellIs" dxfId="5593" priority="4105" operator="greaterThan">
      <formula>0</formula>
    </cfRule>
    <cfRule type="cellIs" dxfId="5592" priority="4106" operator="lessThan">
      <formula>0</formula>
    </cfRule>
    <cfRule type="cellIs" dxfId="5591" priority="4107" operator="equal">
      <formula>0</formula>
    </cfRule>
  </conditionalFormatting>
  <conditionalFormatting sqref="AC4:AC19">
    <cfRule type="cellIs" dxfId="5590" priority="4102" operator="greaterThan">
      <formula>0</formula>
    </cfRule>
    <cfRule type="cellIs" dxfId="5589" priority="4103" operator="lessThan">
      <formula>0</formula>
    </cfRule>
    <cfRule type="cellIs" dxfId="5588" priority="4104" operator="equal">
      <formula>0</formula>
    </cfRule>
  </conditionalFormatting>
  <conditionalFormatting sqref="AC4:AC19">
    <cfRule type="cellIs" dxfId="5587" priority="4099" operator="greaterThan">
      <formula>0</formula>
    </cfRule>
    <cfRule type="cellIs" dxfId="5586" priority="4100" operator="lessThan">
      <formula>0</formula>
    </cfRule>
    <cfRule type="cellIs" dxfId="5585" priority="4101" operator="equal">
      <formula>0</formula>
    </cfRule>
  </conditionalFormatting>
  <conditionalFormatting sqref="AC4:AC19">
    <cfRule type="cellIs" dxfId="5584" priority="4096" operator="greaterThan">
      <formula>0</formula>
    </cfRule>
    <cfRule type="cellIs" dxfId="5583" priority="4097" operator="lessThan">
      <formula>0</formula>
    </cfRule>
    <cfRule type="cellIs" dxfId="5582" priority="4098" operator="equal">
      <formula>0</formula>
    </cfRule>
  </conditionalFormatting>
  <conditionalFormatting sqref="AC4:AC19">
    <cfRule type="cellIs" dxfId="5581" priority="4093" operator="greaterThan">
      <formula>0</formula>
    </cfRule>
    <cfRule type="cellIs" dxfId="5580" priority="4094" operator="lessThan">
      <formula>0</formula>
    </cfRule>
    <cfRule type="cellIs" dxfId="5579" priority="4095" operator="equal">
      <formula>0</formula>
    </cfRule>
  </conditionalFormatting>
  <conditionalFormatting sqref="AC4:AC19">
    <cfRule type="cellIs" dxfId="5578" priority="4090" operator="greaterThan">
      <formula>0</formula>
    </cfRule>
    <cfRule type="cellIs" dxfId="5577" priority="4091" operator="lessThan">
      <formula>0</formula>
    </cfRule>
    <cfRule type="cellIs" dxfId="5576" priority="4092" operator="equal">
      <formula>0</formula>
    </cfRule>
  </conditionalFormatting>
  <conditionalFormatting sqref="AC4:AC19">
    <cfRule type="cellIs" dxfId="5575" priority="4087" operator="greaterThan">
      <formula>0</formula>
    </cfRule>
    <cfRule type="cellIs" dxfId="5574" priority="4088" operator="lessThan">
      <formula>0</formula>
    </cfRule>
    <cfRule type="cellIs" dxfId="5573" priority="4089" operator="equal">
      <formula>0</formula>
    </cfRule>
  </conditionalFormatting>
  <conditionalFormatting sqref="AC4:AC19">
    <cfRule type="cellIs" dxfId="5572" priority="4084" operator="greaterThan">
      <formula>0</formula>
    </cfRule>
    <cfRule type="cellIs" dxfId="5571" priority="4085" operator="lessThan">
      <formula>0</formula>
    </cfRule>
    <cfRule type="cellIs" dxfId="5570" priority="4086" operator="equal">
      <formula>0</formula>
    </cfRule>
  </conditionalFormatting>
  <conditionalFormatting sqref="AC4:AC19">
    <cfRule type="cellIs" dxfId="5569" priority="4081" operator="greaterThan">
      <formula>0</formula>
    </cfRule>
    <cfRule type="cellIs" dxfId="5568" priority="4082" operator="lessThan">
      <formula>0</formula>
    </cfRule>
    <cfRule type="cellIs" dxfId="5567" priority="4083" operator="equal">
      <formula>0</formula>
    </cfRule>
  </conditionalFormatting>
  <conditionalFormatting sqref="AC4:AC19">
    <cfRule type="cellIs" dxfId="5566" priority="4078" operator="greaterThan">
      <formula>0</formula>
    </cfRule>
    <cfRule type="cellIs" dxfId="5565" priority="4079" operator="lessThan">
      <formula>0</formula>
    </cfRule>
    <cfRule type="cellIs" dxfId="5564" priority="4080" operator="equal">
      <formula>0</formula>
    </cfRule>
  </conditionalFormatting>
  <conditionalFormatting sqref="AC4:AC19">
    <cfRule type="cellIs" dxfId="5563" priority="4075" operator="greaterThan">
      <formula>0</formula>
    </cfRule>
    <cfRule type="cellIs" dxfId="5562" priority="4076" operator="lessThan">
      <formula>0</formula>
    </cfRule>
    <cfRule type="cellIs" dxfId="5561" priority="4077" operator="equal">
      <formula>0</formula>
    </cfRule>
  </conditionalFormatting>
  <conditionalFormatting sqref="AC4:AC19">
    <cfRule type="cellIs" dxfId="5560" priority="4072" operator="greaterThan">
      <formula>0</formula>
    </cfRule>
    <cfRule type="cellIs" dxfId="5559" priority="4073" operator="lessThan">
      <formula>0</formula>
    </cfRule>
    <cfRule type="cellIs" dxfId="5558" priority="4074" operator="equal">
      <formula>0</formula>
    </cfRule>
  </conditionalFormatting>
  <conditionalFormatting sqref="X4:X19">
    <cfRule type="cellIs" dxfId="5557" priority="4071" operator="equal">
      <formula>"DNP"</formula>
    </cfRule>
  </conditionalFormatting>
  <conditionalFormatting sqref="AA4:AA19">
    <cfRule type="cellIs" dxfId="5556" priority="4070" operator="equal">
      <formula>"Y"</formula>
    </cfRule>
  </conditionalFormatting>
  <conditionalFormatting sqref="AL4:AL19">
    <cfRule type="cellIs" dxfId="5555" priority="4067" operator="greaterThan">
      <formula>0</formula>
    </cfRule>
    <cfRule type="cellIs" dxfId="5554" priority="4068" operator="lessThan">
      <formula>0</formula>
    </cfRule>
    <cfRule type="cellIs" dxfId="5553" priority="4069" operator="equal">
      <formula>0</formula>
    </cfRule>
  </conditionalFormatting>
  <conditionalFormatting sqref="AL4:AL19">
    <cfRule type="cellIs" dxfId="5552" priority="4064" operator="greaterThan">
      <formula>0</formula>
    </cfRule>
    <cfRule type="cellIs" dxfId="5551" priority="4065" operator="lessThan">
      <formula>0</formula>
    </cfRule>
    <cfRule type="cellIs" dxfId="5550" priority="4066" operator="equal">
      <formula>0</formula>
    </cfRule>
  </conditionalFormatting>
  <conditionalFormatting sqref="AL4:AL19">
    <cfRule type="cellIs" dxfId="5549" priority="4061" operator="greaterThan">
      <formula>0</formula>
    </cfRule>
    <cfRule type="cellIs" dxfId="5548" priority="4062" operator="lessThan">
      <formula>0</formula>
    </cfRule>
    <cfRule type="cellIs" dxfId="5547" priority="4063" operator="equal">
      <formula>0</formula>
    </cfRule>
  </conditionalFormatting>
  <conditionalFormatting sqref="AL4:AL19">
    <cfRule type="cellIs" dxfId="5546" priority="4058" operator="greaterThan">
      <formula>0</formula>
    </cfRule>
    <cfRule type="cellIs" dxfId="5545" priority="4059" operator="lessThan">
      <formula>0</formula>
    </cfRule>
    <cfRule type="cellIs" dxfId="5544" priority="4060" operator="equal">
      <formula>0</formula>
    </cfRule>
  </conditionalFormatting>
  <conditionalFormatting sqref="AL4:AL19">
    <cfRule type="cellIs" dxfId="5543" priority="4055" operator="greaterThan">
      <formula>0</formula>
    </cfRule>
    <cfRule type="cellIs" dxfId="5542" priority="4056" operator="lessThan">
      <formula>0</formula>
    </cfRule>
    <cfRule type="cellIs" dxfId="5541" priority="4057" operator="equal">
      <formula>0</formula>
    </cfRule>
  </conditionalFormatting>
  <conditionalFormatting sqref="AL4:AL19">
    <cfRule type="cellIs" dxfId="5540" priority="4052" operator="greaterThan">
      <formula>0</formula>
    </cfRule>
    <cfRule type="cellIs" dxfId="5539" priority="4053" operator="lessThan">
      <formula>0</formula>
    </cfRule>
    <cfRule type="cellIs" dxfId="5538" priority="4054" operator="equal">
      <formula>0</formula>
    </cfRule>
  </conditionalFormatting>
  <conditionalFormatting sqref="AL4:AL19">
    <cfRule type="cellIs" dxfId="5537" priority="4049" operator="greaterThan">
      <formula>0</formula>
    </cfRule>
    <cfRule type="cellIs" dxfId="5536" priority="4050" operator="lessThan">
      <formula>0</formula>
    </cfRule>
    <cfRule type="cellIs" dxfId="5535" priority="4051" operator="equal">
      <formula>0</formula>
    </cfRule>
  </conditionalFormatting>
  <conditionalFormatting sqref="AL4:AL19">
    <cfRule type="cellIs" dxfId="5534" priority="4046" operator="greaterThan">
      <formula>0</formula>
    </cfRule>
    <cfRule type="cellIs" dxfId="5533" priority="4047" operator="lessThan">
      <formula>0</formula>
    </cfRule>
    <cfRule type="cellIs" dxfId="5532" priority="4048" operator="equal">
      <formula>0</formula>
    </cfRule>
  </conditionalFormatting>
  <conditionalFormatting sqref="AL4:AL19">
    <cfRule type="cellIs" dxfId="5531" priority="4043" operator="greaterThan">
      <formula>0</formula>
    </cfRule>
    <cfRule type="cellIs" dxfId="5530" priority="4044" operator="lessThan">
      <formula>0</formula>
    </cfRule>
    <cfRule type="cellIs" dxfId="5529" priority="4045" operator="equal">
      <formula>0</formula>
    </cfRule>
  </conditionalFormatting>
  <conditionalFormatting sqref="AL4:AL19">
    <cfRule type="cellIs" dxfId="5528" priority="4040" operator="greaterThan">
      <formula>0</formula>
    </cfRule>
    <cfRule type="cellIs" dxfId="5527" priority="4041" operator="lessThan">
      <formula>0</formula>
    </cfRule>
    <cfRule type="cellIs" dxfId="5526" priority="4042" operator="equal">
      <formula>0</formula>
    </cfRule>
  </conditionalFormatting>
  <conditionalFormatting sqref="AL4:AL19">
    <cfRule type="cellIs" dxfId="5525" priority="4037" operator="greaterThan">
      <formula>0</formula>
    </cfRule>
    <cfRule type="cellIs" dxfId="5524" priority="4038" operator="lessThan">
      <formula>0</formula>
    </cfRule>
    <cfRule type="cellIs" dxfId="5523" priority="4039" operator="equal">
      <formula>0</formula>
    </cfRule>
  </conditionalFormatting>
  <conditionalFormatting sqref="AL4:AL19">
    <cfRule type="cellIs" dxfId="5522" priority="4034" operator="greaterThan">
      <formula>0</formula>
    </cfRule>
    <cfRule type="cellIs" dxfId="5521" priority="4035" operator="lessThan">
      <formula>0</formula>
    </cfRule>
    <cfRule type="cellIs" dxfId="5520" priority="4036" operator="equal">
      <formula>0</formula>
    </cfRule>
  </conditionalFormatting>
  <conditionalFormatting sqref="AL4:AL19">
    <cfRule type="cellIs" dxfId="5519" priority="4031" operator="greaterThan">
      <formula>0</formula>
    </cfRule>
    <cfRule type="cellIs" dxfId="5518" priority="4032" operator="lessThan">
      <formula>0</formula>
    </cfRule>
    <cfRule type="cellIs" dxfId="5517" priority="4033" operator="equal">
      <formula>0</formula>
    </cfRule>
  </conditionalFormatting>
  <conditionalFormatting sqref="AL4:AL19">
    <cfRule type="cellIs" dxfId="5516" priority="4028" operator="greaterThan">
      <formula>0</formula>
    </cfRule>
    <cfRule type="cellIs" dxfId="5515" priority="4029" operator="lessThan">
      <formula>0</formula>
    </cfRule>
    <cfRule type="cellIs" dxfId="5514" priority="4030" operator="equal">
      <formula>0</formula>
    </cfRule>
  </conditionalFormatting>
  <conditionalFormatting sqref="AL4:AL19">
    <cfRule type="cellIs" dxfId="5513" priority="4025" operator="greaterThan">
      <formula>0</formula>
    </cfRule>
    <cfRule type="cellIs" dxfId="5512" priority="4026" operator="lessThan">
      <formula>0</formula>
    </cfRule>
    <cfRule type="cellIs" dxfId="5511" priority="4027" operator="equal">
      <formula>0</formula>
    </cfRule>
  </conditionalFormatting>
  <conditionalFormatting sqref="AL4:AL19">
    <cfRule type="cellIs" dxfId="5510" priority="4022" operator="greaterThan">
      <formula>0</formula>
    </cfRule>
    <cfRule type="cellIs" dxfId="5509" priority="4023" operator="lessThan">
      <formula>0</formula>
    </cfRule>
    <cfRule type="cellIs" dxfId="5508" priority="4024" operator="equal">
      <formula>0</formula>
    </cfRule>
  </conditionalFormatting>
  <conditionalFormatting sqref="AL4:AL19">
    <cfRule type="cellIs" dxfId="5507" priority="4019" operator="greaterThan">
      <formula>0</formula>
    </cfRule>
    <cfRule type="cellIs" dxfId="5506" priority="4020" operator="lessThan">
      <formula>0</formula>
    </cfRule>
    <cfRule type="cellIs" dxfId="5505" priority="4021" operator="equal">
      <formula>0</formula>
    </cfRule>
  </conditionalFormatting>
  <conditionalFormatting sqref="AL4:AL19">
    <cfRule type="cellIs" dxfId="5504" priority="4016" operator="greaterThan">
      <formula>0</formula>
    </cfRule>
    <cfRule type="cellIs" dxfId="5503" priority="4017" operator="lessThan">
      <formula>0</formula>
    </cfRule>
    <cfRule type="cellIs" dxfId="5502" priority="4018" operator="equal">
      <formula>0</formula>
    </cfRule>
  </conditionalFormatting>
  <conditionalFormatting sqref="AL4:AL19">
    <cfRule type="cellIs" dxfId="5501" priority="4013" operator="greaterThan">
      <formula>0</formula>
    </cfRule>
    <cfRule type="cellIs" dxfId="5500" priority="4014" operator="lessThan">
      <formula>0</formula>
    </cfRule>
    <cfRule type="cellIs" dxfId="5499" priority="4015" operator="equal">
      <formula>0</formula>
    </cfRule>
  </conditionalFormatting>
  <conditionalFormatting sqref="AL4:AL19">
    <cfRule type="cellIs" dxfId="5498" priority="4010" operator="greaterThan">
      <formula>0</formula>
    </cfRule>
    <cfRule type="cellIs" dxfId="5497" priority="4011" operator="lessThan">
      <formula>0</formula>
    </cfRule>
    <cfRule type="cellIs" dxfId="5496" priority="4012" operator="equal">
      <formula>0</formula>
    </cfRule>
  </conditionalFormatting>
  <conditionalFormatting sqref="AL4:AL19">
    <cfRule type="cellIs" dxfId="5495" priority="4007" operator="greaterThan">
      <formula>0</formula>
    </cfRule>
    <cfRule type="cellIs" dxfId="5494" priority="4008" operator="lessThan">
      <formula>0</formula>
    </cfRule>
    <cfRule type="cellIs" dxfId="5493" priority="4009" operator="equal">
      <formula>0</formula>
    </cfRule>
  </conditionalFormatting>
  <conditionalFormatting sqref="AL4:AL19">
    <cfRule type="cellIs" dxfId="5492" priority="4004" operator="greaterThan">
      <formula>0</formula>
    </cfRule>
    <cfRule type="cellIs" dxfId="5491" priority="4005" operator="lessThan">
      <formula>0</formula>
    </cfRule>
    <cfRule type="cellIs" dxfId="5490" priority="4006" operator="equal">
      <formula>0</formula>
    </cfRule>
  </conditionalFormatting>
  <conditionalFormatting sqref="AL4:AL19">
    <cfRule type="cellIs" dxfId="5489" priority="4001" operator="greaterThan">
      <formula>0</formula>
    </cfRule>
    <cfRule type="cellIs" dxfId="5488" priority="4002" operator="lessThan">
      <formula>0</formula>
    </cfRule>
    <cfRule type="cellIs" dxfId="5487" priority="4003" operator="equal">
      <formula>0</formula>
    </cfRule>
  </conditionalFormatting>
  <conditionalFormatting sqref="AL4:AL19">
    <cfRule type="cellIs" dxfId="5486" priority="3998" operator="greaterThan">
      <formula>0</formula>
    </cfRule>
    <cfRule type="cellIs" dxfId="5485" priority="3999" operator="lessThan">
      <formula>0</formula>
    </cfRule>
    <cfRule type="cellIs" dxfId="5484" priority="4000" operator="equal">
      <formula>0</formula>
    </cfRule>
  </conditionalFormatting>
  <conditionalFormatting sqref="AL4:AL19">
    <cfRule type="cellIs" dxfId="5483" priority="3995" operator="greaterThan">
      <formula>0</formula>
    </cfRule>
    <cfRule type="cellIs" dxfId="5482" priority="3996" operator="lessThan">
      <formula>0</formula>
    </cfRule>
    <cfRule type="cellIs" dxfId="5481" priority="3997" operator="equal">
      <formula>0</formula>
    </cfRule>
  </conditionalFormatting>
  <conditionalFormatting sqref="AG4:AG19">
    <cfRule type="cellIs" dxfId="5480" priority="3994" operator="equal">
      <formula>"DNP"</formula>
    </cfRule>
  </conditionalFormatting>
  <conditionalFormatting sqref="AJ4:AJ19">
    <cfRule type="cellIs" dxfId="5479" priority="3993" operator="equal">
      <formula>"Y"</formula>
    </cfRule>
  </conditionalFormatting>
  <conditionalFormatting sqref="K26:K41">
    <cfRule type="cellIs" dxfId="5478" priority="3990" operator="greaterThan">
      <formula>0</formula>
    </cfRule>
    <cfRule type="cellIs" dxfId="5477" priority="3991" operator="lessThan">
      <formula>0</formula>
    </cfRule>
    <cfRule type="cellIs" dxfId="5476" priority="3992" operator="equal">
      <formula>0</formula>
    </cfRule>
  </conditionalFormatting>
  <conditionalFormatting sqref="K26:K41">
    <cfRule type="cellIs" dxfId="5475" priority="3987" operator="greaterThan">
      <formula>0</formula>
    </cfRule>
    <cfRule type="cellIs" dxfId="5474" priority="3988" operator="lessThan">
      <formula>0</formula>
    </cfRule>
    <cfRule type="cellIs" dxfId="5473" priority="3989" operator="equal">
      <formula>0</formula>
    </cfRule>
  </conditionalFormatting>
  <conditionalFormatting sqref="K26:K41">
    <cfRule type="cellIs" dxfId="5472" priority="3984" operator="greaterThan">
      <formula>0</formula>
    </cfRule>
    <cfRule type="cellIs" dxfId="5471" priority="3985" operator="lessThan">
      <formula>0</formula>
    </cfRule>
    <cfRule type="cellIs" dxfId="5470" priority="3986" operator="equal">
      <formula>0</formula>
    </cfRule>
  </conditionalFormatting>
  <conditionalFormatting sqref="K26:K41">
    <cfRule type="cellIs" dxfId="5469" priority="3981" operator="greaterThan">
      <formula>0</formula>
    </cfRule>
    <cfRule type="cellIs" dxfId="5468" priority="3982" operator="lessThan">
      <formula>0</formula>
    </cfRule>
    <cfRule type="cellIs" dxfId="5467" priority="3983" operator="equal">
      <formula>0</formula>
    </cfRule>
  </conditionalFormatting>
  <conditionalFormatting sqref="K26:K41">
    <cfRule type="cellIs" dxfId="5466" priority="3978" operator="greaterThan">
      <formula>0</formula>
    </cfRule>
    <cfRule type="cellIs" dxfId="5465" priority="3979" operator="lessThan">
      <formula>0</formula>
    </cfRule>
    <cfRule type="cellIs" dxfId="5464" priority="3980" operator="equal">
      <formula>0</formula>
    </cfRule>
  </conditionalFormatting>
  <conditionalFormatting sqref="K26:K41">
    <cfRule type="cellIs" dxfId="5463" priority="3975" operator="greaterThan">
      <formula>0</formula>
    </cfRule>
    <cfRule type="cellIs" dxfId="5462" priority="3976" operator="lessThan">
      <formula>0</formula>
    </cfRule>
    <cfRule type="cellIs" dxfId="5461" priority="3977" operator="equal">
      <formula>0</formula>
    </cfRule>
  </conditionalFormatting>
  <conditionalFormatting sqref="K26:K41">
    <cfRule type="cellIs" dxfId="5460" priority="3972" operator="greaterThan">
      <formula>0</formula>
    </cfRule>
    <cfRule type="cellIs" dxfId="5459" priority="3973" operator="lessThan">
      <formula>0</formula>
    </cfRule>
    <cfRule type="cellIs" dxfId="5458" priority="3974" operator="equal">
      <formula>0</formula>
    </cfRule>
  </conditionalFormatting>
  <conditionalFormatting sqref="K26:K41">
    <cfRule type="cellIs" dxfId="5457" priority="3969" operator="greaterThan">
      <formula>0</formula>
    </cfRule>
    <cfRule type="cellIs" dxfId="5456" priority="3970" operator="lessThan">
      <formula>0</formula>
    </cfRule>
    <cfRule type="cellIs" dxfId="5455" priority="3971" operator="equal">
      <formula>0</formula>
    </cfRule>
  </conditionalFormatting>
  <conditionalFormatting sqref="K26:K41">
    <cfRule type="cellIs" dxfId="5454" priority="3966" operator="greaterThan">
      <formula>0</formula>
    </cfRule>
    <cfRule type="cellIs" dxfId="5453" priority="3967" operator="lessThan">
      <formula>0</formula>
    </cfRule>
    <cfRule type="cellIs" dxfId="5452" priority="3968" operator="equal">
      <formula>0</formula>
    </cfRule>
  </conditionalFormatting>
  <conditionalFormatting sqref="K26:K41">
    <cfRule type="cellIs" dxfId="5451" priority="3963" operator="greaterThan">
      <formula>0</formula>
    </cfRule>
    <cfRule type="cellIs" dxfId="5450" priority="3964" operator="lessThan">
      <formula>0</formula>
    </cfRule>
    <cfRule type="cellIs" dxfId="5449" priority="3965" operator="equal">
      <formula>0</formula>
    </cfRule>
  </conditionalFormatting>
  <conditionalFormatting sqref="K26:K41">
    <cfRule type="cellIs" dxfId="5448" priority="3960" operator="greaterThan">
      <formula>0</formula>
    </cfRule>
    <cfRule type="cellIs" dxfId="5447" priority="3961" operator="lessThan">
      <formula>0</formula>
    </cfRule>
    <cfRule type="cellIs" dxfId="5446" priority="3962" operator="equal">
      <formula>0</formula>
    </cfRule>
  </conditionalFormatting>
  <conditionalFormatting sqref="K26:K41">
    <cfRule type="cellIs" dxfId="5445" priority="3957" operator="greaterThan">
      <formula>0</formula>
    </cfRule>
    <cfRule type="cellIs" dxfId="5444" priority="3958" operator="lessThan">
      <formula>0</formula>
    </cfRule>
    <cfRule type="cellIs" dxfId="5443" priority="3959" operator="equal">
      <formula>0</formula>
    </cfRule>
  </conditionalFormatting>
  <conditionalFormatting sqref="K26:K41">
    <cfRule type="cellIs" dxfId="5442" priority="3954" operator="greaterThan">
      <formula>0</formula>
    </cfRule>
    <cfRule type="cellIs" dxfId="5441" priority="3955" operator="lessThan">
      <formula>0</formula>
    </cfRule>
    <cfRule type="cellIs" dxfId="5440" priority="3956" operator="equal">
      <formula>0</formula>
    </cfRule>
  </conditionalFormatting>
  <conditionalFormatting sqref="K26:K41">
    <cfRule type="cellIs" dxfId="5439" priority="3951" operator="greaterThan">
      <formula>0</formula>
    </cfRule>
    <cfRule type="cellIs" dxfId="5438" priority="3952" operator="lessThan">
      <formula>0</formula>
    </cfRule>
    <cfRule type="cellIs" dxfId="5437" priority="3953" operator="equal">
      <formula>0</formula>
    </cfRule>
  </conditionalFormatting>
  <conditionalFormatting sqref="K26:K41">
    <cfRule type="cellIs" dxfId="5436" priority="3948" operator="greaterThan">
      <formula>0</formula>
    </cfRule>
    <cfRule type="cellIs" dxfId="5435" priority="3949" operator="lessThan">
      <formula>0</formula>
    </cfRule>
    <cfRule type="cellIs" dxfId="5434" priority="3950" operator="equal">
      <formula>0</formula>
    </cfRule>
  </conditionalFormatting>
  <conditionalFormatting sqref="K26:K41">
    <cfRule type="cellIs" dxfId="5433" priority="3945" operator="greaterThan">
      <formula>0</formula>
    </cfRule>
    <cfRule type="cellIs" dxfId="5432" priority="3946" operator="lessThan">
      <formula>0</formula>
    </cfRule>
    <cfRule type="cellIs" dxfId="5431" priority="3947" operator="equal">
      <formula>0</formula>
    </cfRule>
  </conditionalFormatting>
  <conditionalFormatting sqref="K26:K41">
    <cfRule type="cellIs" dxfId="5430" priority="3942" operator="greaterThan">
      <formula>0</formula>
    </cfRule>
    <cfRule type="cellIs" dxfId="5429" priority="3943" operator="lessThan">
      <formula>0</formula>
    </cfRule>
    <cfRule type="cellIs" dxfId="5428" priority="3944" operator="equal">
      <formula>0</formula>
    </cfRule>
  </conditionalFormatting>
  <conditionalFormatting sqref="K26:K41">
    <cfRule type="cellIs" dxfId="5427" priority="3939" operator="greaterThan">
      <formula>0</formula>
    </cfRule>
    <cfRule type="cellIs" dxfId="5426" priority="3940" operator="lessThan">
      <formula>0</formula>
    </cfRule>
    <cfRule type="cellIs" dxfId="5425" priority="3941" operator="equal">
      <formula>0</formula>
    </cfRule>
  </conditionalFormatting>
  <conditionalFormatting sqref="K26:K41">
    <cfRule type="cellIs" dxfId="5424" priority="3936" operator="greaterThan">
      <formula>0</formula>
    </cfRule>
    <cfRule type="cellIs" dxfId="5423" priority="3937" operator="lessThan">
      <formula>0</formula>
    </cfRule>
    <cfRule type="cellIs" dxfId="5422" priority="3938" operator="equal">
      <formula>0</formula>
    </cfRule>
  </conditionalFormatting>
  <conditionalFormatting sqref="K26:K41">
    <cfRule type="cellIs" dxfId="5421" priority="3933" operator="greaterThan">
      <formula>0</formula>
    </cfRule>
    <cfRule type="cellIs" dxfId="5420" priority="3934" operator="lessThan">
      <formula>0</formula>
    </cfRule>
    <cfRule type="cellIs" dxfId="5419" priority="3935" operator="equal">
      <formula>0</formula>
    </cfRule>
  </conditionalFormatting>
  <conditionalFormatting sqref="K26:K41">
    <cfRule type="cellIs" dxfId="5418" priority="3930" operator="greaterThan">
      <formula>0</formula>
    </cfRule>
    <cfRule type="cellIs" dxfId="5417" priority="3931" operator="lessThan">
      <formula>0</formula>
    </cfRule>
    <cfRule type="cellIs" dxfId="5416" priority="3932" operator="equal">
      <formula>0</formula>
    </cfRule>
  </conditionalFormatting>
  <conditionalFormatting sqref="K26:K41">
    <cfRule type="cellIs" dxfId="5415" priority="3927" operator="greaterThan">
      <formula>0</formula>
    </cfRule>
    <cfRule type="cellIs" dxfId="5414" priority="3928" operator="lessThan">
      <formula>0</formula>
    </cfRule>
    <cfRule type="cellIs" dxfId="5413" priority="3929" operator="equal">
      <formula>0</formula>
    </cfRule>
  </conditionalFormatting>
  <conditionalFormatting sqref="K26:K41">
    <cfRule type="cellIs" dxfId="5412" priority="3924" operator="greaterThan">
      <formula>0</formula>
    </cfRule>
    <cfRule type="cellIs" dxfId="5411" priority="3925" operator="lessThan">
      <formula>0</formula>
    </cfRule>
    <cfRule type="cellIs" dxfId="5410" priority="3926" operator="equal">
      <formula>0</formula>
    </cfRule>
  </conditionalFormatting>
  <conditionalFormatting sqref="K26:K41">
    <cfRule type="cellIs" dxfId="5409" priority="3921" operator="greaterThan">
      <formula>0</formula>
    </cfRule>
    <cfRule type="cellIs" dxfId="5408" priority="3922" operator="lessThan">
      <formula>0</formula>
    </cfRule>
    <cfRule type="cellIs" dxfId="5407" priority="3923" operator="equal">
      <formula>0</formula>
    </cfRule>
  </conditionalFormatting>
  <conditionalFormatting sqref="K26:K41">
    <cfRule type="cellIs" dxfId="5406" priority="3918" operator="greaterThan">
      <formula>0</formula>
    </cfRule>
    <cfRule type="cellIs" dxfId="5405" priority="3919" operator="lessThan">
      <formula>0</formula>
    </cfRule>
    <cfRule type="cellIs" dxfId="5404" priority="3920" operator="equal">
      <formula>0</formula>
    </cfRule>
  </conditionalFormatting>
  <conditionalFormatting sqref="K26:K41">
    <cfRule type="cellIs" dxfId="5403" priority="3915" operator="greaterThan">
      <formula>0</formula>
    </cfRule>
    <cfRule type="cellIs" dxfId="5402" priority="3916" operator="lessThan">
      <formula>0</formula>
    </cfRule>
    <cfRule type="cellIs" dxfId="5401" priority="3917" operator="equal">
      <formula>0</formula>
    </cfRule>
  </conditionalFormatting>
  <conditionalFormatting sqref="F26:F41">
    <cfRule type="cellIs" dxfId="5400" priority="3914" operator="equal">
      <formula>"DNP"</formula>
    </cfRule>
  </conditionalFormatting>
  <conditionalFormatting sqref="I26:I41">
    <cfRule type="cellIs" dxfId="5399" priority="3913" operator="equal">
      <formula>"Y"</formula>
    </cfRule>
  </conditionalFormatting>
  <conditionalFormatting sqref="T26:T41">
    <cfRule type="cellIs" dxfId="5398" priority="3910" operator="greaterThan">
      <formula>0</formula>
    </cfRule>
    <cfRule type="cellIs" dxfId="5397" priority="3911" operator="lessThan">
      <formula>0</formula>
    </cfRule>
    <cfRule type="cellIs" dxfId="5396" priority="3912" operator="equal">
      <formula>0</formula>
    </cfRule>
  </conditionalFormatting>
  <conditionalFormatting sqref="T26:T41">
    <cfRule type="cellIs" dxfId="5395" priority="3907" operator="greaterThan">
      <formula>0</formula>
    </cfRule>
    <cfRule type="cellIs" dxfId="5394" priority="3908" operator="lessThan">
      <formula>0</formula>
    </cfRule>
    <cfRule type="cellIs" dxfId="5393" priority="3909" operator="equal">
      <formula>0</formula>
    </cfRule>
  </conditionalFormatting>
  <conditionalFormatting sqref="T26:T41">
    <cfRule type="cellIs" dxfId="5392" priority="3904" operator="greaterThan">
      <formula>0</formula>
    </cfRule>
    <cfRule type="cellIs" dxfId="5391" priority="3905" operator="lessThan">
      <formula>0</formula>
    </cfRule>
    <cfRule type="cellIs" dxfId="5390" priority="3906" operator="equal">
      <formula>0</formula>
    </cfRule>
  </conditionalFormatting>
  <conditionalFormatting sqref="T26:T41">
    <cfRule type="cellIs" dxfId="5389" priority="3901" operator="greaterThan">
      <formula>0</formula>
    </cfRule>
    <cfRule type="cellIs" dxfId="5388" priority="3902" operator="lessThan">
      <formula>0</formula>
    </cfRule>
    <cfRule type="cellIs" dxfId="5387" priority="3903" operator="equal">
      <formula>0</formula>
    </cfRule>
  </conditionalFormatting>
  <conditionalFormatting sqref="T26:T41">
    <cfRule type="cellIs" dxfId="5386" priority="3898" operator="greaterThan">
      <formula>0</formula>
    </cfRule>
    <cfRule type="cellIs" dxfId="5385" priority="3899" operator="lessThan">
      <formula>0</formula>
    </cfRule>
    <cfRule type="cellIs" dxfId="5384" priority="3900" operator="equal">
      <formula>0</formula>
    </cfRule>
  </conditionalFormatting>
  <conditionalFormatting sqref="T26:T41">
    <cfRule type="cellIs" dxfId="5383" priority="3895" operator="greaterThan">
      <formula>0</formula>
    </cfRule>
    <cfRule type="cellIs" dxfId="5382" priority="3896" operator="lessThan">
      <formula>0</formula>
    </cfRule>
    <cfRule type="cellIs" dxfId="5381" priority="3897" operator="equal">
      <formula>0</formula>
    </cfRule>
  </conditionalFormatting>
  <conditionalFormatting sqref="T26:T41">
    <cfRule type="cellIs" dxfId="5380" priority="3892" operator="greaterThan">
      <formula>0</formula>
    </cfRule>
    <cfRule type="cellIs" dxfId="5379" priority="3893" operator="lessThan">
      <formula>0</formula>
    </cfRule>
    <cfRule type="cellIs" dxfId="5378" priority="3894" operator="equal">
      <formula>0</formula>
    </cfRule>
  </conditionalFormatting>
  <conditionalFormatting sqref="T26:T41">
    <cfRule type="cellIs" dxfId="5377" priority="3889" operator="greaterThan">
      <formula>0</formula>
    </cfRule>
    <cfRule type="cellIs" dxfId="5376" priority="3890" operator="lessThan">
      <formula>0</formula>
    </cfRule>
    <cfRule type="cellIs" dxfId="5375" priority="3891" operator="equal">
      <formula>0</formula>
    </cfRule>
  </conditionalFormatting>
  <conditionalFormatting sqref="T26:T41">
    <cfRule type="cellIs" dxfId="5374" priority="3886" operator="greaterThan">
      <formula>0</formula>
    </cfRule>
    <cfRule type="cellIs" dxfId="5373" priority="3887" operator="lessThan">
      <formula>0</formula>
    </cfRule>
    <cfRule type="cellIs" dxfId="5372" priority="3888" operator="equal">
      <formula>0</formula>
    </cfRule>
  </conditionalFormatting>
  <conditionalFormatting sqref="T26:T41">
    <cfRule type="cellIs" dxfId="5371" priority="3883" operator="greaterThan">
      <formula>0</formula>
    </cfRule>
    <cfRule type="cellIs" dxfId="5370" priority="3884" operator="lessThan">
      <formula>0</formula>
    </cfRule>
    <cfRule type="cellIs" dxfId="5369" priority="3885" operator="equal">
      <formula>0</formula>
    </cfRule>
  </conditionalFormatting>
  <conditionalFormatting sqref="T26:T41">
    <cfRule type="cellIs" dxfId="5368" priority="3880" operator="greaterThan">
      <formula>0</formula>
    </cfRule>
    <cfRule type="cellIs" dxfId="5367" priority="3881" operator="lessThan">
      <formula>0</formula>
    </cfRule>
    <cfRule type="cellIs" dxfId="5366" priority="3882" operator="equal">
      <formula>0</formula>
    </cfRule>
  </conditionalFormatting>
  <conditionalFormatting sqref="T26:T41">
    <cfRule type="cellIs" dxfId="5365" priority="3877" operator="greaterThan">
      <formula>0</formula>
    </cfRule>
    <cfRule type="cellIs" dxfId="5364" priority="3878" operator="lessThan">
      <formula>0</formula>
    </cfRule>
    <cfRule type="cellIs" dxfId="5363" priority="3879" operator="equal">
      <formula>0</formula>
    </cfRule>
  </conditionalFormatting>
  <conditionalFormatting sqref="T26:T41">
    <cfRule type="cellIs" dxfId="5362" priority="3874" operator="greaterThan">
      <formula>0</formula>
    </cfRule>
    <cfRule type="cellIs" dxfId="5361" priority="3875" operator="lessThan">
      <formula>0</formula>
    </cfRule>
    <cfRule type="cellIs" dxfId="5360" priority="3876" operator="equal">
      <formula>0</formula>
    </cfRule>
  </conditionalFormatting>
  <conditionalFormatting sqref="T26:T41">
    <cfRule type="cellIs" dxfId="5359" priority="3871" operator="greaterThan">
      <formula>0</formula>
    </cfRule>
    <cfRule type="cellIs" dxfId="5358" priority="3872" operator="lessThan">
      <formula>0</formula>
    </cfRule>
    <cfRule type="cellIs" dxfId="5357" priority="3873" operator="equal">
      <formula>0</formula>
    </cfRule>
  </conditionalFormatting>
  <conditionalFormatting sqref="T26:T41">
    <cfRule type="cellIs" dxfId="5356" priority="3868" operator="greaterThan">
      <formula>0</formula>
    </cfRule>
    <cfRule type="cellIs" dxfId="5355" priority="3869" operator="lessThan">
      <formula>0</formula>
    </cfRule>
    <cfRule type="cellIs" dxfId="5354" priority="3870" operator="equal">
      <formula>0</formula>
    </cfRule>
  </conditionalFormatting>
  <conditionalFormatting sqref="T26:T41">
    <cfRule type="cellIs" dxfId="5353" priority="3865" operator="greaterThan">
      <formula>0</formula>
    </cfRule>
    <cfRule type="cellIs" dxfId="5352" priority="3866" operator="lessThan">
      <formula>0</formula>
    </cfRule>
    <cfRule type="cellIs" dxfId="5351" priority="3867" operator="equal">
      <formula>0</formula>
    </cfRule>
  </conditionalFormatting>
  <conditionalFormatting sqref="T26:T41">
    <cfRule type="cellIs" dxfId="5350" priority="3862" operator="greaterThan">
      <formula>0</formula>
    </cfRule>
    <cfRule type="cellIs" dxfId="5349" priority="3863" operator="lessThan">
      <formula>0</formula>
    </cfRule>
    <cfRule type="cellIs" dxfId="5348" priority="3864" operator="equal">
      <formula>0</formula>
    </cfRule>
  </conditionalFormatting>
  <conditionalFormatting sqref="T26:T41">
    <cfRule type="cellIs" dxfId="5347" priority="3859" operator="greaterThan">
      <formula>0</formula>
    </cfRule>
    <cfRule type="cellIs" dxfId="5346" priority="3860" operator="lessThan">
      <formula>0</formula>
    </cfRule>
    <cfRule type="cellIs" dxfId="5345" priority="3861" operator="equal">
      <formula>0</formula>
    </cfRule>
  </conditionalFormatting>
  <conditionalFormatting sqref="T26:T41">
    <cfRule type="cellIs" dxfId="5344" priority="3856" operator="greaterThan">
      <formula>0</formula>
    </cfRule>
    <cfRule type="cellIs" dxfId="5343" priority="3857" operator="lessThan">
      <formula>0</formula>
    </cfRule>
    <cfRule type="cellIs" dxfId="5342" priority="3858" operator="equal">
      <formula>0</formula>
    </cfRule>
  </conditionalFormatting>
  <conditionalFormatting sqref="T26:T41">
    <cfRule type="cellIs" dxfId="5341" priority="3853" operator="greaterThan">
      <formula>0</formula>
    </cfRule>
    <cfRule type="cellIs" dxfId="5340" priority="3854" operator="lessThan">
      <formula>0</formula>
    </cfRule>
    <cfRule type="cellIs" dxfId="5339" priority="3855" operator="equal">
      <formula>0</formula>
    </cfRule>
  </conditionalFormatting>
  <conditionalFormatting sqref="T26:T41">
    <cfRule type="cellIs" dxfId="5338" priority="3850" operator="greaterThan">
      <formula>0</formula>
    </cfRule>
    <cfRule type="cellIs" dxfId="5337" priority="3851" operator="lessThan">
      <formula>0</formula>
    </cfRule>
    <cfRule type="cellIs" dxfId="5336" priority="3852" operator="equal">
      <formula>0</formula>
    </cfRule>
  </conditionalFormatting>
  <conditionalFormatting sqref="T26:T41">
    <cfRule type="cellIs" dxfId="5335" priority="3847" operator="greaterThan">
      <formula>0</formula>
    </cfRule>
    <cfRule type="cellIs" dxfId="5334" priority="3848" operator="lessThan">
      <formula>0</formula>
    </cfRule>
    <cfRule type="cellIs" dxfId="5333" priority="3849" operator="equal">
      <formula>0</formula>
    </cfRule>
  </conditionalFormatting>
  <conditionalFormatting sqref="T26:T41">
    <cfRule type="cellIs" dxfId="5332" priority="3844" operator="greaterThan">
      <formula>0</formula>
    </cfRule>
    <cfRule type="cellIs" dxfId="5331" priority="3845" operator="lessThan">
      <formula>0</formula>
    </cfRule>
    <cfRule type="cellIs" dxfId="5330" priority="3846" operator="equal">
      <formula>0</formula>
    </cfRule>
  </conditionalFormatting>
  <conditionalFormatting sqref="T26:T41">
    <cfRule type="cellIs" dxfId="5329" priority="3841" operator="greaterThan">
      <formula>0</formula>
    </cfRule>
    <cfRule type="cellIs" dxfId="5328" priority="3842" operator="lessThan">
      <formula>0</formula>
    </cfRule>
    <cfRule type="cellIs" dxfId="5327" priority="3843" operator="equal">
      <formula>0</formula>
    </cfRule>
  </conditionalFormatting>
  <conditionalFormatting sqref="T26:T41">
    <cfRule type="cellIs" dxfId="5326" priority="3838" operator="greaterThan">
      <formula>0</formula>
    </cfRule>
    <cfRule type="cellIs" dxfId="5325" priority="3839" operator="lessThan">
      <formula>0</formula>
    </cfRule>
    <cfRule type="cellIs" dxfId="5324" priority="3840" operator="equal">
      <formula>0</formula>
    </cfRule>
  </conditionalFormatting>
  <conditionalFormatting sqref="T26:T41">
    <cfRule type="cellIs" dxfId="5323" priority="3835" operator="greaterThan">
      <formula>0</formula>
    </cfRule>
    <cfRule type="cellIs" dxfId="5322" priority="3836" operator="lessThan">
      <formula>0</formula>
    </cfRule>
    <cfRule type="cellIs" dxfId="5321" priority="3837" operator="equal">
      <formula>0</formula>
    </cfRule>
  </conditionalFormatting>
  <conditionalFormatting sqref="T26:T41">
    <cfRule type="cellIs" dxfId="5320" priority="3832" operator="greaterThan">
      <formula>0</formula>
    </cfRule>
    <cfRule type="cellIs" dxfId="5319" priority="3833" operator="lessThan">
      <formula>0</formula>
    </cfRule>
    <cfRule type="cellIs" dxfId="5318" priority="3834" operator="equal">
      <formula>0</formula>
    </cfRule>
  </conditionalFormatting>
  <conditionalFormatting sqref="O26:O41">
    <cfRule type="cellIs" dxfId="5317" priority="3831" operator="equal">
      <formula>"DNP"</formula>
    </cfRule>
  </conditionalFormatting>
  <conditionalFormatting sqref="AC26:AC41">
    <cfRule type="cellIs" dxfId="5316" priority="3827" operator="greaterThan">
      <formula>0</formula>
    </cfRule>
    <cfRule type="cellIs" dxfId="5315" priority="3828" operator="lessThan">
      <formula>0</formula>
    </cfRule>
    <cfRule type="cellIs" dxfId="5314" priority="3829" operator="equal">
      <formula>0</formula>
    </cfRule>
  </conditionalFormatting>
  <conditionalFormatting sqref="AC26:AC41">
    <cfRule type="cellIs" dxfId="5313" priority="3824" operator="greaterThan">
      <formula>0</formula>
    </cfRule>
    <cfRule type="cellIs" dxfId="5312" priority="3825" operator="lessThan">
      <formula>0</formula>
    </cfRule>
    <cfRule type="cellIs" dxfId="5311" priority="3826" operator="equal">
      <formula>0</formula>
    </cfRule>
  </conditionalFormatting>
  <conditionalFormatting sqref="AC26:AC41">
    <cfRule type="cellIs" dxfId="5310" priority="3821" operator="greaterThan">
      <formula>0</formula>
    </cfRule>
    <cfRule type="cellIs" dxfId="5309" priority="3822" operator="lessThan">
      <formula>0</formula>
    </cfRule>
    <cfRule type="cellIs" dxfId="5308" priority="3823" operator="equal">
      <formula>0</formula>
    </cfRule>
  </conditionalFormatting>
  <conditionalFormatting sqref="AC26:AC41">
    <cfRule type="cellIs" dxfId="5307" priority="3818" operator="greaterThan">
      <formula>0</formula>
    </cfRule>
    <cfRule type="cellIs" dxfId="5306" priority="3819" operator="lessThan">
      <formula>0</formula>
    </cfRule>
    <cfRule type="cellIs" dxfId="5305" priority="3820" operator="equal">
      <formula>0</formula>
    </cfRule>
  </conditionalFormatting>
  <conditionalFormatting sqref="AC26:AC41">
    <cfRule type="cellIs" dxfId="5304" priority="3815" operator="greaterThan">
      <formula>0</formula>
    </cfRule>
    <cfRule type="cellIs" dxfId="5303" priority="3816" operator="lessThan">
      <formula>0</formula>
    </cfRule>
    <cfRule type="cellIs" dxfId="5302" priority="3817" operator="equal">
      <formula>0</formula>
    </cfRule>
  </conditionalFormatting>
  <conditionalFormatting sqref="AC26:AC41">
    <cfRule type="cellIs" dxfId="5301" priority="3812" operator="greaterThan">
      <formula>0</formula>
    </cfRule>
    <cfRule type="cellIs" dxfId="5300" priority="3813" operator="lessThan">
      <formula>0</formula>
    </cfRule>
    <cfRule type="cellIs" dxfId="5299" priority="3814" operator="equal">
      <formula>0</formula>
    </cfRule>
  </conditionalFormatting>
  <conditionalFormatting sqref="AC26:AC41">
    <cfRule type="cellIs" dxfId="5298" priority="3809" operator="greaterThan">
      <formula>0</formula>
    </cfRule>
    <cfRule type="cellIs" dxfId="5297" priority="3810" operator="lessThan">
      <formula>0</formula>
    </cfRule>
    <cfRule type="cellIs" dxfId="5296" priority="3811" operator="equal">
      <formula>0</formula>
    </cfRule>
  </conditionalFormatting>
  <conditionalFormatting sqref="AC26:AC41">
    <cfRule type="cellIs" dxfId="5295" priority="3806" operator="greaterThan">
      <formula>0</formula>
    </cfRule>
    <cfRule type="cellIs" dxfId="5294" priority="3807" operator="lessThan">
      <formula>0</formula>
    </cfRule>
    <cfRule type="cellIs" dxfId="5293" priority="3808" operator="equal">
      <formula>0</formula>
    </cfRule>
  </conditionalFormatting>
  <conditionalFormatting sqref="AC26:AC41">
    <cfRule type="cellIs" dxfId="5292" priority="3803" operator="greaterThan">
      <formula>0</formula>
    </cfRule>
    <cfRule type="cellIs" dxfId="5291" priority="3804" operator="lessThan">
      <formula>0</formula>
    </cfRule>
    <cfRule type="cellIs" dxfId="5290" priority="3805" operator="equal">
      <formula>0</formula>
    </cfRule>
  </conditionalFormatting>
  <conditionalFormatting sqref="AC26:AC41">
    <cfRule type="cellIs" dxfId="5289" priority="3800" operator="greaterThan">
      <formula>0</formula>
    </cfRule>
    <cfRule type="cellIs" dxfId="5288" priority="3801" operator="lessThan">
      <formula>0</formula>
    </cfRule>
    <cfRule type="cellIs" dxfId="5287" priority="3802" operator="equal">
      <formula>0</formula>
    </cfRule>
  </conditionalFormatting>
  <conditionalFormatting sqref="AC26:AC41">
    <cfRule type="cellIs" dxfId="5286" priority="3797" operator="greaterThan">
      <formula>0</formula>
    </cfRule>
    <cfRule type="cellIs" dxfId="5285" priority="3798" operator="lessThan">
      <formula>0</formula>
    </cfRule>
    <cfRule type="cellIs" dxfId="5284" priority="3799" operator="equal">
      <formula>0</formula>
    </cfRule>
  </conditionalFormatting>
  <conditionalFormatting sqref="AC26:AC41">
    <cfRule type="cellIs" dxfId="5283" priority="3794" operator="greaterThan">
      <formula>0</formula>
    </cfRule>
    <cfRule type="cellIs" dxfId="5282" priority="3795" operator="lessThan">
      <formula>0</formula>
    </cfRule>
    <cfRule type="cellIs" dxfId="5281" priority="3796" operator="equal">
      <formula>0</formula>
    </cfRule>
  </conditionalFormatting>
  <conditionalFormatting sqref="AC26:AC41">
    <cfRule type="cellIs" dxfId="5280" priority="3791" operator="greaterThan">
      <formula>0</formula>
    </cfRule>
    <cfRule type="cellIs" dxfId="5279" priority="3792" operator="lessThan">
      <formula>0</formula>
    </cfRule>
    <cfRule type="cellIs" dxfId="5278" priority="3793" operator="equal">
      <formula>0</formula>
    </cfRule>
  </conditionalFormatting>
  <conditionalFormatting sqref="AC26:AC41">
    <cfRule type="cellIs" dxfId="5277" priority="3788" operator="greaterThan">
      <formula>0</formula>
    </cfRule>
    <cfRule type="cellIs" dxfId="5276" priority="3789" operator="lessThan">
      <formula>0</formula>
    </cfRule>
    <cfRule type="cellIs" dxfId="5275" priority="3790" operator="equal">
      <formula>0</formula>
    </cfRule>
  </conditionalFormatting>
  <conditionalFormatting sqref="AC26:AC41">
    <cfRule type="cellIs" dxfId="5274" priority="3785" operator="greaterThan">
      <formula>0</formula>
    </cfRule>
    <cfRule type="cellIs" dxfId="5273" priority="3786" operator="lessThan">
      <formula>0</formula>
    </cfRule>
    <cfRule type="cellIs" dxfId="5272" priority="3787" operator="equal">
      <formula>0</formula>
    </cfRule>
  </conditionalFormatting>
  <conditionalFormatting sqref="AC26:AC41">
    <cfRule type="cellIs" dxfId="5271" priority="3782" operator="greaterThan">
      <formula>0</formula>
    </cfRule>
    <cfRule type="cellIs" dxfId="5270" priority="3783" operator="lessThan">
      <formula>0</formula>
    </cfRule>
    <cfRule type="cellIs" dxfId="5269" priority="3784" operator="equal">
      <formula>0</formula>
    </cfRule>
  </conditionalFormatting>
  <conditionalFormatting sqref="AC26:AC41">
    <cfRule type="cellIs" dxfId="5268" priority="3779" operator="greaterThan">
      <formula>0</formula>
    </cfRule>
    <cfRule type="cellIs" dxfId="5267" priority="3780" operator="lessThan">
      <formula>0</formula>
    </cfRule>
    <cfRule type="cellIs" dxfId="5266" priority="3781" operator="equal">
      <formula>0</formula>
    </cfRule>
  </conditionalFormatting>
  <conditionalFormatting sqref="AC26:AC41">
    <cfRule type="cellIs" dxfId="5265" priority="3776" operator="greaterThan">
      <formula>0</formula>
    </cfRule>
    <cfRule type="cellIs" dxfId="5264" priority="3777" operator="lessThan">
      <formula>0</formula>
    </cfRule>
    <cfRule type="cellIs" dxfId="5263" priority="3778" operator="equal">
      <formula>0</formula>
    </cfRule>
  </conditionalFormatting>
  <conditionalFormatting sqref="AC26:AC41">
    <cfRule type="cellIs" dxfId="5262" priority="3773" operator="greaterThan">
      <formula>0</formula>
    </cfRule>
    <cfRule type="cellIs" dxfId="5261" priority="3774" operator="lessThan">
      <formula>0</formula>
    </cfRule>
    <cfRule type="cellIs" dxfId="5260" priority="3775" operator="equal">
      <formula>0</formula>
    </cfRule>
  </conditionalFormatting>
  <conditionalFormatting sqref="AC26:AC41">
    <cfRule type="cellIs" dxfId="5259" priority="3770" operator="greaterThan">
      <formula>0</formula>
    </cfRule>
    <cfRule type="cellIs" dxfId="5258" priority="3771" operator="lessThan">
      <formula>0</formula>
    </cfRule>
    <cfRule type="cellIs" dxfId="5257" priority="3772" operator="equal">
      <formula>0</formula>
    </cfRule>
  </conditionalFormatting>
  <conditionalFormatting sqref="AC26:AC41">
    <cfRule type="cellIs" dxfId="5256" priority="3767" operator="greaterThan">
      <formula>0</formula>
    </cfRule>
    <cfRule type="cellIs" dxfId="5255" priority="3768" operator="lessThan">
      <formula>0</formula>
    </cfRule>
    <cfRule type="cellIs" dxfId="5254" priority="3769" operator="equal">
      <formula>0</formula>
    </cfRule>
  </conditionalFormatting>
  <conditionalFormatting sqref="AC26:AC41">
    <cfRule type="cellIs" dxfId="5253" priority="3764" operator="greaterThan">
      <formula>0</formula>
    </cfRule>
    <cfRule type="cellIs" dxfId="5252" priority="3765" operator="lessThan">
      <formula>0</formula>
    </cfRule>
    <cfRule type="cellIs" dxfId="5251" priority="3766" operator="equal">
      <formula>0</formula>
    </cfRule>
  </conditionalFormatting>
  <conditionalFormatting sqref="AC26:AC41">
    <cfRule type="cellIs" dxfId="5250" priority="3761" operator="greaterThan">
      <formula>0</formula>
    </cfRule>
    <cfRule type="cellIs" dxfId="5249" priority="3762" operator="lessThan">
      <formula>0</formula>
    </cfRule>
    <cfRule type="cellIs" dxfId="5248" priority="3763" operator="equal">
      <formula>0</formula>
    </cfRule>
  </conditionalFormatting>
  <conditionalFormatting sqref="AC26:AC41">
    <cfRule type="cellIs" dxfId="5247" priority="3758" operator="greaterThan">
      <formula>0</formula>
    </cfRule>
    <cfRule type="cellIs" dxfId="5246" priority="3759" operator="lessThan">
      <formula>0</formula>
    </cfRule>
    <cfRule type="cellIs" dxfId="5245" priority="3760" operator="equal">
      <formula>0</formula>
    </cfRule>
  </conditionalFormatting>
  <conditionalFormatting sqref="AC26:AC41">
    <cfRule type="cellIs" dxfId="5244" priority="3755" operator="greaterThan">
      <formula>0</formula>
    </cfRule>
    <cfRule type="cellIs" dxfId="5243" priority="3756" operator="lessThan">
      <formula>0</formula>
    </cfRule>
    <cfRule type="cellIs" dxfId="5242" priority="3757" operator="equal">
      <formula>0</formula>
    </cfRule>
  </conditionalFormatting>
  <conditionalFormatting sqref="AC26:AC41">
    <cfRule type="cellIs" dxfId="5241" priority="3752" operator="greaterThan">
      <formula>0</formula>
    </cfRule>
    <cfRule type="cellIs" dxfId="5240" priority="3753" operator="lessThan">
      <formula>0</formula>
    </cfRule>
    <cfRule type="cellIs" dxfId="5239" priority="3754" operator="equal">
      <formula>0</formula>
    </cfRule>
  </conditionalFormatting>
  <conditionalFormatting sqref="AC26:AC41">
    <cfRule type="cellIs" dxfId="5238" priority="3749" operator="greaterThan">
      <formula>0</formula>
    </cfRule>
    <cfRule type="cellIs" dxfId="5237" priority="3750" operator="lessThan">
      <formula>0</formula>
    </cfRule>
    <cfRule type="cellIs" dxfId="5236" priority="3751" operator="equal">
      <formula>0</formula>
    </cfRule>
  </conditionalFormatting>
  <conditionalFormatting sqref="AC26:AC41">
    <cfRule type="cellIs" dxfId="5235" priority="3746" operator="greaterThan">
      <formula>0</formula>
    </cfRule>
    <cfRule type="cellIs" dxfId="5234" priority="3747" operator="lessThan">
      <formula>0</formula>
    </cfRule>
    <cfRule type="cellIs" dxfId="5233" priority="3748" operator="equal">
      <formula>0</formula>
    </cfRule>
  </conditionalFormatting>
  <conditionalFormatting sqref="X26:X41">
    <cfRule type="cellIs" dxfId="5232" priority="3745" operator="equal">
      <formula>"DNP"</formula>
    </cfRule>
  </conditionalFormatting>
  <conditionalFormatting sqref="AA26:AA41">
    <cfRule type="cellIs" dxfId="5231" priority="3744" operator="equal">
      <formula>"Y"</formula>
    </cfRule>
  </conditionalFormatting>
  <conditionalFormatting sqref="AL26:AL41">
    <cfRule type="cellIs" dxfId="5230" priority="3741" operator="greaterThan">
      <formula>0</formula>
    </cfRule>
    <cfRule type="cellIs" dxfId="5229" priority="3742" operator="lessThan">
      <formula>0</formula>
    </cfRule>
    <cfRule type="cellIs" dxfId="5228" priority="3743" operator="equal">
      <formula>0</formula>
    </cfRule>
  </conditionalFormatting>
  <conditionalFormatting sqref="AL26:AL41">
    <cfRule type="cellIs" dxfId="5227" priority="3738" operator="greaterThan">
      <formula>0</formula>
    </cfRule>
    <cfRule type="cellIs" dxfId="5226" priority="3739" operator="lessThan">
      <formula>0</formula>
    </cfRule>
    <cfRule type="cellIs" dxfId="5225" priority="3740" operator="equal">
      <formula>0</formula>
    </cfRule>
  </conditionalFormatting>
  <conditionalFormatting sqref="AL26:AL41">
    <cfRule type="cellIs" dxfId="5224" priority="3735" operator="greaterThan">
      <formula>0</formula>
    </cfRule>
    <cfRule type="cellIs" dxfId="5223" priority="3736" operator="lessThan">
      <formula>0</formula>
    </cfRule>
    <cfRule type="cellIs" dxfId="5222" priority="3737" operator="equal">
      <formula>0</formula>
    </cfRule>
  </conditionalFormatting>
  <conditionalFormatting sqref="AL26:AL41">
    <cfRule type="cellIs" dxfId="5221" priority="3732" operator="greaterThan">
      <formula>0</formula>
    </cfRule>
    <cfRule type="cellIs" dxfId="5220" priority="3733" operator="lessThan">
      <formula>0</formula>
    </cfRule>
    <cfRule type="cellIs" dxfId="5219" priority="3734" operator="equal">
      <formula>0</formula>
    </cfRule>
  </conditionalFormatting>
  <conditionalFormatting sqref="AL26:AL41">
    <cfRule type="cellIs" dxfId="5218" priority="3729" operator="greaterThan">
      <formula>0</formula>
    </cfRule>
    <cfRule type="cellIs" dxfId="5217" priority="3730" operator="lessThan">
      <formula>0</formula>
    </cfRule>
    <cfRule type="cellIs" dxfId="5216" priority="3731" operator="equal">
      <formula>0</formula>
    </cfRule>
  </conditionalFormatting>
  <conditionalFormatting sqref="AL26:AL41">
    <cfRule type="cellIs" dxfId="5215" priority="3726" operator="greaterThan">
      <formula>0</formula>
    </cfRule>
    <cfRule type="cellIs" dxfId="5214" priority="3727" operator="lessThan">
      <formula>0</formula>
    </cfRule>
    <cfRule type="cellIs" dxfId="5213" priority="3728" operator="equal">
      <formula>0</formula>
    </cfRule>
  </conditionalFormatting>
  <conditionalFormatting sqref="AL26:AL41">
    <cfRule type="cellIs" dxfId="5212" priority="3723" operator="greaterThan">
      <formula>0</formula>
    </cfRule>
    <cfRule type="cellIs" dxfId="5211" priority="3724" operator="lessThan">
      <formula>0</formula>
    </cfRule>
    <cfRule type="cellIs" dxfId="5210" priority="3725" operator="equal">
      <formula>0</formula>
    </cfRule>
  </conditionalFormatting>
  <conditionalFormatting sqref="AL26:AL41">
    <cfRule type="cellIs" dxfId="5209" priority="3720" operator="greaterThan">
      <formula>0</formula>
    </cfRule>
    <cfRule type="cellIs" dxfId="5208" priority="3721" operator="lessThan">
      <formula>0</formula>
    </cfRule>
    <cfRule type="cellIs" dxfId="5207" priority="3722" operator="equal">
      <formula>0</formula>
    </cfRule>
  </conditionalFormatting>
  <conditionalFormatting sqref="AL26:AL41">
    <cfRule type="cellIs" dxfId="5206" priority="3717" operator="greaterThan">
      <formula>0</formula>
    </cfRule>
    <cfRule type="cellIs" dxfId="5205" priority="3718" operator="lessThan">
      <formula>0</formula>
    </cfRule>
    <cfRule type="cellIs" dxfId="5204" priority="3719" operator="equal">
      <formula>0</formula>
    </cfRule>
  </conditionalFormatting>
  <conditionalFormatting sqref="AL26:AL41">
    <cfRule type="cellIs" dxfId="5203" priority="3714" operator="greaterThan">
      <formula>0</formula>
    </cfRule>
    <cfRule type="cellIs" dxfId="5202" priority="3715" operator="lessThan">
      <formula>0</formula>
    </cfRule>
    <cfRule type="cellIs" dxfId="5201" priority="3716" operator="equal">
      <formula>0</formula>
    </cfRule>
  </conditionalFormatting>
  <conditionalFormatting sqref="AL26:AL41">
    <cfRule type="cellIs" dxfId="5200" priority="3711" operator="greaterThan">
      <formula>0</formula>
    </cfRule>
    <cfRule type="cellIs" dxfId="5199" priority="3712" operator="lessThan">
      <formula>0</formula>
    </cfRule>
    <cfRule type="cellIs" dxfId="5198" priority="3713" operator="equal">
      <formula>0</formula>
    </cfRule>
  </conditionalFormatting>
  <conditionalFormatting sqref="AL26:AL41">
    <cfRule type="cellIs" dxfId="5197" priority="3708" operator="greaterThan">
      <formula>0</formula>
    </cfRule>
    <cfRule type="cellIs" dxfId="5196" priority="3709" operator="lessThan">
      <formula>0</formula>
    </cfRule>
    <cfRule type="cellIs" dxfId="5195" priority="3710" operator="equal">
      <formula>0</formula>
    </cfRule>
  </conditionalFormatting>
  <conditionalFormatting sqref="AL26:AL41">
    <cfRule type="cellIs" dxfId="5194" priority="3705" operator="greaterThan">
      <formula>0</formula>
    </cfRule>
    <cfRule type="cellIs" dxfId="5193" priority="3706" operator="lessThan">
      <formula>0</formula>
    </cfRule>
    <cfRule type="cellIs" dxfId="5192" priority="3707" operator="equal">
      <formula>0</formula>
    </cfRule>
  </conditionalFormatting>
  <conditionalFormatting sqref="AL26:AL41">
    <cfRule type="cellIs" dxfId="5191" priority="3702" operator="greaterThan">
      <formula>0</formula>
    </cfRule>
    <cfRule type="cellIs" dxfId="5190" priority="3703" operator="lessThan">
      <formula>0</formula>
    </cfRule>
    <cfRule type="cellIs" dxfId="5189" priority="3704" operator="equal">
      <formula>0</formula>
    </cfRule>
  </conditionalFormatting>
  <conditionalFormatting sqref="AL26:AL41">
    <cfRule type="cellIs" dxfId="5188" priority="3699" operator="greaterThan">
      <formula>0</formula>
    </cfRule>
    <cfRule type="cellIs" dxfId="5187" priority="3700" operator="lessThan">
      <formula>0</formula>
    </cfRule>
    <cfRule type="cellIs" dxfId="5186" priority="3701" operator="equal">
      <formula>0</formula>
    </cfRule>
  </conditionalFormatting>
  <conditionalFormatting sqref="AL26:AL41">
    <cfRule type="cellIs" dxfId="5185" priority="3696" operator="greaterThan">
      <formula>0</formula>
    </cfRule>
    <cfRule type="cellIs" dxfId="5184" priority="3697" operator="lessThan">
      <formula>0</formula>
    </cfRule>
    <cfRule type="cellIs" dxfId="5183" priority="3698" operator="equal">
      <formula>0</formula>
    </cfRule>
  </conditionalFormatting>
  <conditionalFormatting sqref="AL26:AL41">
    <cfRule type="cellIs" dxfId="5182" priority="3693" operator="greaterThan">
      <formula>0</formula>
    </cfRule>
    <cfRule type="cellIs" dxfId="5181" priority="3694" operator="lessThan">
      <formula>0</formula>
    </cfRule>
    <cfRule type="cellIs" dxfId="5180" priority="3695" operator="equal">
      <formula>0</formula>
    </cfRule>
  </conditionalFormatting>
  <conditionalFormatting sqref="AL26:AL41">
    <cfRule type="cellIs" dxfId="5179" priority="3690" operator="greaterThan">
      <formula>0</formula>
    </cfRule>
    <cfRule type="cellIs" dxfId="5178" priority="3691" operator="lessThan">
      <formula>0</formula>
    </cfRule>
    <cfRule type="cellIs" dxfId="5177" priority="3692" operator="equal">
      <formula>0</formula>
    </cfRule>
  </conditionalFormatting>
  <conditionalFormatting sqref="AL26:AL41">
    <cfRule type="cellIs" dxfId="5176" priority="3687" operator="greaterThan">
      <formula>0</formula>
    </cfRule>
    <cfRule type="cellIs" dxfId="5175" priority="3688" operator="lessThan">
      <formula>0</formula>
    </cfRule>
    <cfRule type="cellIs" dxfId="5174" priority="3689" operator="equal">
      <formula>0</formula>
    </cfRule>
  </conditionalFormatting>
  <conditionalFormatting sqref="AL26:AL41">
    <cfRule type="cellIs" dxfId="5173" priority="3684" operator="greaterThan">
      <formula>0</formula>
    </cfRule>
    <cfRule type="cellIs" dxfId="5172" priority="3685" operator="lessThan">
      <formula>0</formula>
    </cfRule>
    <cfRule type="cellIs" dxfId="5171" priority="3686" operator="equal">
      <formula>0</formula>
    </cfRule>
  </conditionalFormatting>
  <conditionalFormatting sqref="AL26:AL41">
    <cfRule type="cellIs" dxfId="5170" priority="3681" operator="greaterThan">
      <formula>0</formula>
    </cfRule>
    <cfRule type="cellIs" dxfId="5169" priority="3682" operator="lessThan">
      <formula>0</formula>
    </cfRule>
    <cfRule type="cellIs" dxfId="5168" priority="3683" operator="equal">
      <formula>0</formula>
    </cfRule>
  </conditionalFormatting>
  <conditionalFormatting sqref="AL26:AL41">
    <cfRule type="cellIs" dxfId="5167" priority="3678" operator="greaterThan">
      <formula>0</formula>
    </cfRule>
    <cfRule type="cellIs" dxfId="5166" priority="3679" operator="lessThan">
      <formula>0</formula>
    </cfRule>
    <cfRule type="cellIs" dxfId="5165" priority="3680" operator="equal">
      <formula>0</formula>
    </cfRule>
  </conditionalFormatting>
  <conditionalFormatting sqref="AL26:AL41">
    <cfRule type="cellIs" dxfId="5164" priority="3675" operator="greaterThan">
      <formula>0</formula>
    </cfRule>
    <cfRule type="cellIs" dxfId="5163" priority="3676" operator="lessThan">
      <formula>0</formula>
    </cfRule>
    <cfRule type="cellIs" dxfId="5162" priority="3677" operator="equal">
      <formula>0</formula>
    </cfRule>
  </conditionalFormatting>
  <conditionalFormatting sqref="AL26:AL41">
    <cfRule type="cellIs" dxfId="5161" priority="3672" operator="greaterThan">
      <formula>0</formula>
    </cfRule>
    <cfRule type="cellIs" dxfId="5160" priority="3673" operator="lessThan">
      <formula>0</formula>
    </cfRule>
    <cfRule type="cellIs" dxfId="5159" priority="3674" operator="equal">
      <formula>0</formula>
    </cfRule>
  </conditionalFormatting>
  <conditionalFormatting sqref="AL26:AL41">
    <cfRule type="cellIs" dxfId="5158" priority="3669" operator="greaterThan">
      <formula>0</formula>
    </cfRule>
    <cfRule type="cellIs" dxfId="5157" priority="3670" operator="lessThan">
      <formula>0</formula>
    </cfRule>
    <cfRule type="cellIs" dxfId="5156" priority="3671" operator="equal">
      <formula>0</formula>
    </cfRule>
  </conditionalFormatting>
  <conditionalFormatting sqref="AL26:AL41">
    <cfRule type="cellIs" dxfId="5155" priority="3666" operator="greaterThan">
      <formula>0</formula>
    </cfRule>
    <cfRule type="cellIs" dxfId="5154" priority="3667" operator="lessThan">
      <formula>0</formula>
    </cfRule>
    <cfRule type="cellIs" dxfId="5153" priority="3668" operator="equal">
      <formula>0</formula>
    </cfRule>
  </conditionalFormatting>
  <conditionalFormatting sqref="AL26:AL41">
    <cfRule type="cellIs" dxfId="5152" priority="3663" operator="greaterThan">
      <formula>0</formula>
    </cfRule>
    <cfRule type="cellIs" dxfId="5151" priority="3664" operator="lessThan">
      <formula>0</formula>
    </cfRule>
    <cfRule type="cellIs" dxfId="5150" priority="3665" operator="equal">
      <formula>0</formula>
    </cfRule>
  </conditionalFormatting>
  <conditionalFormatting sqref="AL26:AL41">
    <cfRule type="cellIs" dxfId="5149" priority="3660" operator="greaterThan">
      <formula>0</formula>
    </cfRule>
    <cfRule type="cellIs" dxfId="5148" priority="3661" operator="lessThan">
      <formula>0</formula>
    </cfRule>
    <cfRule type="cellIs" dxfId="5147" priority="3662" operator="equal">
      <formula>0</formula>
    </cfRule>
  </conditionalFormatting>
  <conditionalFormatting sqref="AL26:AL41">
    <cfRule type="cellIs" dxfId="5146" priority="3657" operator="greaterThan">
      <formula>0</formula>
    </cfRule>
    <cfRule type="cellIs" dxfId="5145" priority="3658" operator="lessThan">
      <formula>0</formula>
    </cfRule>
    <cfRule type="cellIs" dxfId="5144" priority="3659" operator="equal">
      <formula>0</formula>
    </cfRule>
  </conditionalFormatting>
  <conditionalFormatting sqref="AG26:AG41">
    <cfRule type="cellIs" dxfId="5143" priority="3656" operator="equal">
      <formula>"DNP"</formula>
    </cfRule>
  </conditionalFormatting>
  <conditionalFormatting sqref="AJ26:AJ41">
    <cfRule type="cellIs" dxfId="5142" priority="3655" operator="equal">
      <formula>"Y"</formula>
    </cfRule>
  </conditionalFormatting>
  <conditionalFormatting sqref="R1:R1048576">
    <cfRule type="containsText" dxfId="5141" priority="3653" operator="containsText" text="Y">
      <formula>NOT(ISERROR(SEARCH("Y",R1)))</formula>
    </cfRule>
  </conditionalFormatting>
  <conditionalFormatting sqref="K26:K41 T26:T41 AC26:AC41 AL4:AL19 K4:K19 AL26:AL41 T4:T19 AC4:AC19">
    <cfRule type="cellIs" dxfId="5140" priority="3650" operator="greaterThan">
      <formula>0</formula>
    </cfRule>
    <cfRule type="cellIs" dxfId="5139" priority="3651" operator="lessThan">
      <formula>0</formula>
    </cfRule>
    <cfRule type="cellIs" dxfId="5138" priority="3652" operator="equal">
      <formula>0</formula>
    </cfRule>
  </conditionalFormatting>
  <conditionalFormatting sqref="E4:E19 N4:N19 W4:W19 AF4:AF19 E26:E41 N26:N41 W26:W41 AF26:AF41">
    <cfRule type="cellIs" dxfId="5137" priority="3649" operator="equal">
      <formula>"DNP"</formula>
    </cfRule>
  </conditionalFormatting>
  <conditionalFormatting sqref="AI26:AI41">
    <cfRule type="containsText" dxfId="5136" priority="3648" operator="containsText" text="Y">
      <formula>NOT(ISERROR(SEARCH("Y",AI26)))</formula>
    </cfRule>
  </conditionalFormatting>
  <conditionalFormatting sqref="H4:H19">
    <cfRule type="containsText" dxfId="5135" priority="3647" operator="containsText" text="Y">
      <formula>NOT(ISERROR(SEARCH("Y",H4)))</formula>
    </cfRule>
  </conditionalFormatting>
  <conditionalFormatting sqref="Q4:Q19">
    <cfRule type="containsText" dxfId="5134" priority="3646" operator="containsText" text="Y">
      <formula>NOT(ISERROR(SEARCH("Y",Q4)))</formula>
    </cfRule>
  </conditionalFormatting>
  <conditionalFormatting sqref="Z4:Z19">
    <cfRule type="containsText" dxfId="5133" priority="3645" operator="containsText" text="Y">
      <formula>NOT(ISERROR(SEARCH("Y",Z4)))</formula>
    </cfRule>
  </conditionalFormatting>
  <conditionalFormatting sqref="AI4:AI19">
    <cfRule type="containsText" dxfId="5132" priority="3644" operator="containsText" text="Y">
      <formula>NOT(ISERROR(SEARCH("Y",AI4)))</formula>
    </cfRule>
  </conditionalFormatting>
  <conditionalFormatting sqref="H26:H41">
    <cfRule type="containsText" dxfId="5131" priority="3643" operator="containsText" text="Y">
      <formula>NOT(ISERROR(SEARCH("Y",H26)))</formula>
    </cfRule>
  </conditionalFormatting>
  <conditionalFormatting sqref="Q26:Q41">
    <cfRule type="containsText" dxfId="5130" priority="3642" operator="containsText" text="Y">
      <formula>NOT(ISERROR(SEARCH("Y",Q26)))</formula>
    </cfRule>
  </conditionalFormatting>
  <conditionalFormatting sqref="Z26:Z41">
    <cfRule type="containsText" dxfId="5129" priority="3641" operator="containsText" text="Y">
      <formula>NOT(ISERROR(SEARCH("Y",Z26)))</formula>
    </cfRule>
  </conditionalFormatting>
  <conditionalFormatting sqref="Z4:Z19">
    <cfRule type="cellIs" dxfId="5128" priority="3638" operator="greaterThan">
      <formula>0</formula>
    </cfRule>
    <cfRule type="cellIs" dxfId="5127" priority="3639" operator="lessThan">
      <formula>0</formula>
    </cfRule>
    <cfRule type="cellIs" dxfId="5126" priority="3640" operator="equal">
      <formula>0</formula>
    </cfRule>
  </conditionalFormatting>
  <conditionalFormatting sqref="Z26:Z41">
    <cfRule type="cellIs" dxfId="5125" priority="3635" operator="greaterThan">
      <formula>0</formula>
    </cfRule>
    <cfRule type="cellIs" dxfId="5124" priority="3636" operator="lessThan">
      <formula>0</formula>
    </cfRule>
    <cfRule type="cellIs" dxfId="5123" priority="3637" operator="equal">
      <formula>0</formula>
    </cfRule>
  </conditionalFormatting>
  <conditionalFormatting sqref="Z4:Z19">
    <cfRule type="cellIs" dxfId="5122" priority="3632" operator="greaterThan">
      <formula>0</formula>
    </cfRule>
    <cfRule type="cellIs" dxfId="5121" priority="3633" operator="lessThan">
      <formula>0</formula>
    </cfRule>
    <cfRule type="cellIs" dxfId="5120" priority="3634" operator="equal">
      <formula>0</formula>
    </cfRule>
  </conditionalFormatting>
  <conditionalFormatting sqref="Z26:Z41">
    <cfRule type="cellIs" dxfId="5119" priority="3629" operator="greaterThan">
      <formula>0</formula>
    </cfRule>
    <cfRule type="cellIs" dxfId="5118" priority="3630" operator="lessThan">
      <formula>0</formula>
    </cfRule>
    <cfRule type="cellIs" dxfId="5117" priority="3631" operator="equal">
      <formula>0</formula>
    </cfRule>
  </conditionalFormatting>
  <conditionalFormatting sqref="Z4:Z19">
    <cfRule type="cellIs" dxfId="5116" priority="3626" operator="greaterThan">
      <formula>0</formula>
    </cfRule>
    <cfRule type="cellIs" dxfId="5115" priority="3627" operator="lessThan">
      <formula>0</formula>
    </cfRule>
    <cfRule type="cellIs" dxfId="5114" priority="3628" operator="equal">
      <formula>0</formula>
    </cfRule>
  </conditionalFormatting>
  <conditionalFormatting sqref="Z4:Z19">
    <cfRule type="cellIs" dxfId="5113" priority="3623" operator="greaterThan">
      <formula>0</formula>
    </cfRule>
    <cfRule type="cellIs" dxfId="5112" priority="3624" operator="lessThan">
      <formula>0</formula>
    </cfRule>
    <cfRule type="cellIs" dxfId="5111" priority="3625" operator="equal">
      <formula>0</formula>
    </cfRule>
  </conditionalFormatting>
  <conditionalFormatting sqref="Z4:Z19">
    <cfRule type="cellIs" dxfId="5110" priority="3620" operator="greaterThan">
      <formula>0</formula>
    </cfRule>
    <cfRule type="cellIs" dxfId="5109" priority="3621" operator="lessThan">
      <formula>0</formula>
    </cfRule>
    <cfRule type="cellIs" dxfId="5108" priority="3622" operator="equal">
      <formula>0</formula>
    </cfRule>
  </conditionalFormatting>
  <conditionalFormatting sqref="Z4:Z19">
    <cfRule type="cellIs" dxfId="5107" priority="3617" operator="greaterThan">
      <formula>0</formula>
    </cfRule>
    <cfRule type="cellIs" dxfId="5106" priority="3618" operator="lessThan">
      <formula>0</formula>
    </cfRule>
    <cfRule type="cellIs" dxfId="5105" priority="3619" operator="equal">
      <formula>0</formula>
    </cfRule>
  </conditionalFormatting>
  <conditionalFormatting sqref="Z4:Z19">
    <cfRule type="cellIs" dxfId="5104" priority="3614" operator="greaterThan">
      <formula>0</formula>
    </cfRule>
    <cfRule type="cellIs" dxfId="5103" priority="3615" operator="lessThan">
      <formula>0</formula>
    </cfRule>
    <cfRule type="cellIs" dxfId="5102" priority="3616" operator="equal">
      <formula>0</formula>
    </cfRule>
  </conditionalFormatting>
  <conditionalFormatting sqref="Z4:Z19">
    <cfRule type="cellIs" dxfId="5101" priority="3611" operator="greaterThan">
      <formula>0</formula>
    </cfRule>
    <cfRule type="cellIs" dxfId="5100" priority="3612" operator="lessThan">
      <formula>0</formula>
    </cfRule>
    <cfRule type="cellIs" dxfId="5099" priority="3613" operator="equal">
      <formula>0</formula>
    </cfRule>
  </conditionalFormatting>
  <conditionalFormatting sqref="Z4:Z19">
    <cfRule type="cellIs" dxfId="5098" priority="3608" operator="greaterThan">
      <formula>0</formula>
    </cfRule>
    <cfRule type="cellIs" dxfId="5097" priority="3609" operator="lessThan">
      <formula>0</formula>
    </cfRule>
    <cfRule type="cellIs" dxfId="5096" priority="3610" operator="equal">
      <formula>0</formula>
    </cfRule>
  </conditionalFormatting>
  <conditionalFormatting sqref="Z4:Z19">
    <cfRule type="cellIs" dxfId="5095" priority="3605" operator="greaterThan">
      <formula>0</formula>
    </cfRule>
    <cfRule type="cellIs" dxfId="5094" priority="3606" operator="lessThan">
      <formula>0</formula>
    </cfRule>
    <cfRule type="cellIs" dxfId="5093" priority="3607" operator="equal">
      <formula>0</formula>
    </cfRule>
  </conditionalFormatting>
  <conditionalFormatting sqref="Z4:Z19">
    <cfRule type="cellIs" dxfId="5092" priority="3602" operator="greaterThan">
      <formula>0</formula>
    </cfRule>
    <cfRule type="cellIs" dxfId="5091" priority="3603" operator="lessThan">
      <formula>0</formula>
    </cfRule>
    <cfRule type="cellIs" dxfId="5090" priority="3604" operator="equal">
      <formula>0</formula>
    </cfRule>
  </conditionalFormatting>
  <conditionalFormatting sqref="Z4:Z19">
    <cfRule type="cellIs" dxfId="5089" priority="3599" operator="greaterThan">
      <formula>0</formula>
    </cfRule>
    <cfRule type="cellIs" dxfId="5088" priority="3600" operator="lessThan">
      <formula>0</formula>
    </cfRule>
    <cfRule type="cellIs" dxfId="5087" priority="3601" operator="equal">
      <formula>0</formula>
    </cfRule>
  </conditionalFormatting>
  <conditionalFormatting sqref="Z4:Z19">
    <cfRule type="cellIs" dxfId="5086" priority="3596" operator="greaterThan">
      <formula>0</formula>
    </cfRule>
    <cfRule type="cellIs" dxfId="5085" priority="3597" operator="lessThan">
      <formula>0</formula>
    </cfRule>
    <cfRule type="cellIs" dxfId="5084" priority="3598" operator="equal">
      <formula>0</formula>
    </cfRule>
  </conditionalFormatting>
  <conditionalFormatting sqref="Z4:Z19">
    <cfRule type="cellIs" dxfId="5083" priority="3593" operator="greaterThan">
      <formula>0</formula>
    </cfRule>
    <cfRule type="cellIs" dxfId="5082" priority="3594" operator="lessThan">
      <formula>0</formula>
    </cfRule>
    <cfRule type="cellIs" dxfId="5081" priority="3595" operator="equal">
      <formula>0</formula>
    </cfRule>
  </conditionalFormatting>
  <conditionalFormatting sqref="Z4:Z19">
    <cfRule type="cellIs" dxfId="5080" priority="3590" operator="greaterThan">
      <formula>0</formula>
    </cfRule>
    <cfRule type="cellIs" dxfId="5079" priority="3591" operator="lessThan">
      <formula>0</formula>
    </cfRule>
    <cfRule type="cellIs" dxfId="5078" priority="3592" operator="equal">
      <formula>0</formula>
    </cfRule>
  </conditionalFormatting>
  <conditionalFormatting sqref="Z4:Z19">
    <cfRule type="cellIs" dxfId="5077" priority="3587" operator="greaterThan">
      <formula>0</formula>
    </cfRule>
    <cfRule type="cellIs" dxfId="5076" priority="3588" operator="lessThan">
      <formula>0</formula>
    </cfRule>
    <cfRule type="cellIs" dxfId="5075" priority="3589" operator="equal">
      <formula>0</formula>
    </cfRule>
  </conditionalFormatting>
  <conditionalFormatting sqref="Z4:Z19">
    <cfRule type="cellIs" dxfId="5074" priority="3584" operator="greaterThan">
      <formula>0</formula>
    </cfRule>
    <cfRule type="cellIs" dxfId="5073" priority="3585" operator="lessThan">
      <formula>0</formula>
    </cfRule>
    <cfRule type="cellIs" dxfId="5072" priority="3586" operator="equal">
      <formula>0</formula>
    </cfRule>
  </conditionalFormatting>
  <conditionalFormatting sqref="Z4:Z19">
    <cfRule type="cellIs" dxfId="5071" priority="3581" operator="greaterThan">
      <formula>0</formula>
    </cfRule>
    <cfRule type="cellIs" dxfId="5070" priority="3582" operator="lessThan">
      <formula>0</formula>
    </cfRule>
    <cfRule type="cellIs" dxfId="5069" priority="3583" operator="equal">
      <formula>0</formula>
    </cfRule>
  </conditionalFormatting>
  <conditionalFormatting sqref="Z26:Z41">
    <cfRule type="cellIs" dxfId="5068" priority="3578" operator="greaterThan">
      <formula>0</formula>
    </cfRule>
    <cfRule type="cellIs" dxfId="5067" priority="3579" operator="lessThan">
      <formula>0</formula>
    </cfRule>
    <cfRule type="cellIs" dxfId="5066" priority="3580" operator="equal">
      <formula>0</formula>
    </cfRule>
  </conditionalFormatting>
  <conditionalFormatting sqref="Z26:Z41">
    <cfRule type="cellIs" dxfId="5065" priority="3575" operator="greaterThan">
      <formula>0</formula>
    </cfRule>
    <cfRule type="cellIs" dxfId="5064" priority="3576" operator="lessThan">
      <formula>0</formula>
    </cfRule>
    <cfRule type="cellIs" dxfId="5063" priority="3577" operator="equal">
      <formula>0</formula>
    </cfRule>
  </conditionalFormatting>
  <conditionalFormatting sqref="Z26:Z41">
    <cfRule type="cellIs" dxfId="5062" priority="3572" operator="greaterThan">
      <formula>0</formula>
    </cfRule>
    <cfRule type="cellIs" dxfId="5061" priority="3573" operator="lessThan">
      <formula>0</formula>
    </cfRule>
    <cfRule type="cellIs" dxfId="5060" priority="3574" operator="equal">
      <formula>0</formula>
    </cfRule>
  </conditionalFormatting>
  <conditionalFormatting sqref="Z26:Z41">
    <cfRule type="cellIs" dxfId="5059" priority="3569" operator="greaterThan">
      <formula>0</formula>
    </cfRule>
    <cfRule type="cellIs" dxfId="5058" priority="3570" operator="lessThan">
      <formula>0</formula>
    </cfRule>
    <cfRule type="cellIs" dxfId="5057" priority="3571" operator="equal">
      <formula>0</formula>
    </cfRule>
  </conditionalFormatting>
  <conditionalFormatting sqref="Z26:Z41">
    <cfRule type="cellIs" dxfId="5056" priority="3566" operator="greaterThan">
      <formula>0</formula>
    </cfRule>
    <cfRule type="cellIs" dxfId="5055" priority="3567" operator="lessThan">
      <formula>0</formula>
    </cfRule>
    <cfRule type="cellIs" dxfId="5054" priority="3568" operator="equal">
      <formula>0</formula>
    </cfRule>
  </conditionalFormatting>
  <conditionalFormatting sqref="Z26:Z41">
    <cfRule type="cellIs" dxfId="5053" priority="3563" operator="greaterThan">
      <formula>0</formula>
    </cfRule>
    <cfRule type="cellIs" dxfId="5052" priority="3564" operator="lessThan">
      <formula>0</formula>
    </cfRule>
    <cfRule type="cellIs" dxfId="5051" priority="3565" operator="equal">
      <formula>0</formula>
    </cfRule>
  </conditionalFormatting>
  <conditionalFormatting sqref="Z26:Z41">
    <cfRule type="cellIs" dxfId="5050" priority="3560" operator="greaterThan">
      <formula>0</formula>
    </cfRule>
    <cfRule type="cellIs" dxfId="5049" priority="3561" operator="lessThan">
      <formula>0</formula>
    </cfRule>
    <cfRule type="cellIs" dxfId="5048" priority="3562" operator="equal">
      <formula>0</formula>
    </cfRule>
  </conditionalFormatting>
  <conditionalFormatting sqref="Z26:Z41">
    <cfRule type="cellIs" dxfId="5047" priority="3557" operator="greaterThan">
      <formula>0</formula>
    </cfRule>
    <cfRule type="cellIs" dxfId="5046" priority="3558" operator="lessThan">
      <formula>0</formula>
    </cfRule>
    <cfRule type="cellIs" dxfId="5045" priority="3559" operator="equal">
      <formula>0</formula>
    </cfRule>
  </conditionalFormatting>
  <conditionalFormatting sqref="Z26:Z41">
    <cfRule type="cellIs" dxfId="5044" priority="3554" operator="greaterThan">
      <formula>0</formula>
    </cfRule>
    <cfRule type="cellIs" dxfId="5043" priority="3555" operator="lessThan">
      <formula>0</formula>
    </cfRule>
    <cfRule type="cellIs" dxfId="5042" priority="3556" operator="equal">
      <formula>0</formula>
    </cfRule>
  </conditionalFormatting>
  <conditionalFormatting sqref="Z26:Z41">
    <cfRule type="cellIs" dxfId="5041" priority="3551" operator="greaterThan">
      <formula>0</formula>
    </cfRule>
    <cfRule type="cellIs" dxfId="5040" priority="3552" operator="lessThan">
      <formula>0</formula>
    </cfRule>
    <cfRule type="cellIs" dxfId="5039" priority="3553" operator="equal">
      <formula>0</formula>
    </cfRule>
  </conditionalFormatting>
  <conditionalFormatting sqref="Z26:Z41">
    <cfRule type="cellIs" dxfId="5038" priority="3548" operator="greaterThan">
      <formula>0</formula>
    </cfRule>
    <cfRule type="cellIs" dxfId="5037" priority="3549" operator="lessThan">
      <formula>0</formula>
    </cfRule>
    <cfRule type="cellIs" dxfId="5036" priority="3550" operator="equal">
      <formula>0</formula>
    </cfRule>
  </conditionalFormatting>
  <conditionalFormatting sqref="Z26:Z41">
    <cfRule type="cellIs" dxfId="5035" priority="3545" operator="greaterThan">
      <formula>0</formula>
    </cfRule>
    <cfRule type="cellIs" dxfId="5034" priority="3546" operator="lessThan">
      <formula>0</formula>
    </cfRule>
    <cfRule type="cellIs" dxfId="5033" priority="3547" operator="equal">
      <formula>0</formula>
    </cfRule>
  </conditionalFormatting>
  <conditionalFormatting sqref="Z26:Z41">
    <cfRule type="cellIs" dxfId="5032" priority="3542" operator="greaterThan">
      <formula>0</formula>
    </cfRule>
    <cfRule type="cellIs" dxfId="5031" priority="3543" operator="lessThan">
      <formula>0</formula>
    </cfRule>
    <cfRule type="cellIs" dxfId="5030" priority="3544" operator="equal">
      <formula>0</formula>
    </cfRule>
  </conditionalFormatting>
  <conditionalFormatting sqref="Z26:Z41">
    <cfRule type="cellIs" dxfId="5029" priority="3539" operator="greaterThan">
      <formula>0</formula>
    </cfRule>
    <cfRule type="cellIs" dxfId="5028" priority="3540" operator="lessThan">
      <formula>0</formula>
    </cfRule>
    <cfRule type="cellIs" dxfId="5027" priority="3541" operator="equal">
      <formula>0</formula>
    </cfRule>
  </conditionalFormatting>
  <conditionalFormatting sqref="Z26:Z41">
    <cfRule type="cellIs" dxfId="5026" priority="3536" operator="greaterThan">
      <formula>0</formula>
    </cfRule>
    <cfRule type="cellIs" dxfId="5025" priority="3537" operator="lessThan">
      <formula>0</formula>
    </cfRule>
    <cfRule type="cellIs" dxfId="5024" priority="3538" operator="equal">
      <formula>0</formula>
    </cfRule>
  </conditionalFormatting>
  <conditionalFormatting sqref="Z26:Z41">
    <cfRule type="cellIs" dxfId="5023" priority="3533" operator="greaterThan">
      <formula>0</formula>
    </cfRule>
    <cfRule type="cellIs" dxfId="5022" priority="3534" operator="lessThan">
      <formula>0</formula>
    </cfRule>
    <cfRule type="cellIs" dxfId="5021" priority="3535" operator="equal">
      <formula>0</formula>
    </cfRule>
  </conditionalFormatting>
  <conditionalFormatting sqref="Z26:Z41">
    <cfRule type="cellIs" dxfId="5020" priority="3530" operator="greaterThan">
      <formula>0</formula>
    </cfRule>
    <cfRule type="cellIs" dxfId="5019" priority="3531" operator="lessThan">
      <formula>0</formula>
    </cfRule>
    <cfRule type="cellIs" dxfId="5018" priority="3532" operator="equal">
      <formula>0</formula>
    </cfRule>
  </conditionalFormatting>
  <conditionalFormatting sqref="Z26:Z41">
    <cfRule type="cellIs" dxfId="5017" priority="3527" operator="greaterThan">
      <formula>0</formula>
    </cfRule>
    <cfRule type="cellIs" dxfId="5016" priority="3528" operator="lessThan">
      <formula>0</formula>
    </cfRule>
    <cfRule type="cellIs" dxfId="5015" priority="3529" operator="equal">
      <formula>0</formula>
    </cfRule>
  </conditionalFormatting>
  <conditionalFormatting sqref="Z26:Z41">
    <cfRule type="cellIs" dxfId="5014" priority="3524" operator="greaterThan">
      <formula>0</formula>
    </cfRule>
    <cfRule type="cellIs" dxfId="5013" priority="3525" operator="lessThan">
      <formula>0</formula>
    </cfRule>
    <cfRule type="cellIs" dxfId="5012" priority="3526" operator="equal">
      <formula>0</formula>
    </cfRule>
  </conditionalFormatting>
  <conditionalFormatting sqref="Z26:Z41">
    <cfRule type="cellIs" dxfId="5011" priority="3521" operator="greaterThan">
      <formula>0</formula>
    </cfRule>
    <cfRule type="cellIs" dxfId="5010" priority="3522" operator="lessThan">
      <formula>0</formula>
    </cfRule>
    <cfRule type="cellIs" dxfId="5009" priority="3523" operator="equal">
      <formula>0</formula>
    </cfRule>
  </conditionalFormatting>
  <conditionalFormatting sqref="Z4:Z19">
    <cfRule type="cellIs" dxfId="5008" priority="3518" operator="greaterThan">
      <formula>0</formula>
    </cfRule>
    <cfRule type="cellIs" dxfId="5007" priority="3519" operator="lessThan">
      <formula>0</formula>
    </cfRule>
    <cfRule type="cellIs" dxfId="5006" priority="3520" operator="equal">
      <formula>0</formula>
    </cfRule>
  </conditionalFormatting>
  <conditionalFormatting sqref="Z4:Z19">
    <cfRule type="cellIs" dxfId="5005" priority="3515" operator="greaterThan">
      <formula>0</formula>
    </cfRule>
    <cfRule type="cellIs" dxfId="5004" priority="3516" operator="lessThan">
      <formula>0</formula>
    </cfRule>
    <cfRule type="cellIs" dxfId="5003" priority="3517" operator="equal">
      <formula>0</formula>
    </cfRule>
  </conditionalFormatting>
  <conditionalFormatting sqref="Z4:Z19">
    <cfRule type="cellIs" dxfId="5002" priority="3512" operator="greaterThan">
      <formula>0</formula>
    </cfRule>
    <cfRule type="cellIs" dxfId="5001" priority="3513" operator="lessThan">
      <formula>0</formula>
    </cfRule>
    <cfRule type="cellIs" dxfId="5000" priority="3514" operator="equal">
      <formula>0</formula>
    </cfRule>
  </conditionalFormatting>
  <conditionalFormatting sqref="Z4:Z19">
    <cfRule type="cellIs" dxfId="4999" priority="3509" operator="greaterThan">
      <formula>0</formula>
    </cfRule>
    <cfRule type="cellIs" dxfId="4998" priority="3510" operator="lessThan">
      <formula>0</formula>
    </cfRule>
    <cfRule type="cellIs" dxfId="4997" priority="3511" operator="equal">
      <formula>0</formula>
    </cfRule>
  </conditionalFormatting>
  <conditionalFormatting sqref="Z4:Z19">
    <cfRule type="cellIs" dxfId="4996" priority="3506" operator="greaterThan">
      <formula>0</formula>
    </cfRule>
    <cfRule type="cellIs" dxfId="4995" priority="3507" operator="lessThan">
      <formula>0</formula>
    </cfRule>
    <cfRule type="cellIs" dxfId="4994" priority="3508" operator="equal">
      <formula>0</formula>
    </cfRule>
  </conditionalFormatting>
  <conditionalFormatting sqref="Z4:Z19">
    <cfRule type="cellIs" dxfId="4993" priority="3503" operator="greaterThan">
      <formula>0</formula>
    </cfRule>
    <cfRule type="cellIs" dxfId="4992" priority="3504" operator="lessThan">
      <formula>0</formula>
    </cfRule>
    <cfRule type="cellIs" dxfId="4991" priority="3505" operator="equal">
      <formula>0</formula>
    </cfRule>
  </conditionalFormatting>
  <conditionalFormatting sqref="Z4:Z19">
    <cfRule type="cellIs" dxfId="4990" priority="3500" operator="greaterThan">
      <formula>0</formula>
    </cfRule>
    <cfRule type="cellIs" dxfId="4989" priority="3501" operator="lessThan">
      <formula>0</formula>
    </cfRule>
    <cfRule type="cellIs" dxfId="4988" priority="3502" operator="equal">
      <formula>0</formula>
    </cfRule>
  </conditionalFormatting>
  <conditionalFormatting sqref="Z4:Z19">
    <cfRule type="cellIs" dxfId="4987" priority="3497" operator="greaterThan">
      <formula>0</formula>
    </cfRule>
    <cfRule type="cellIs" dxfId="4986" priority="3498" operator="lessThan">
      <formula>0</formula>
    </cfRule>
    <cfRule type="cellIs" dxfId="4985" priority="3499" operator="equal">
      <formula>0</formula>
    </cfRule>
  </conditionalFormatting>
  <conditionalFormatting sqref="Z4:Z19">
    <cfRule type="cellIs" dxfId="4984" priority="3494" operator="greaterThan">
      <formula>0</formula>
    </cfRule>
    <cfRule type="cellIs" dxfId="4983" priority="3495" operator="lessThan">
      <formula>0</formula>
    </cfRule>
    <cfRule type="cellIs" dxfId="4982" priority="3496" operator="equal">
      <formula>0</formula>
    </cfRule>
  </conditionalFormatting>
  <conditionalFormatting sqref="Z4:Z19">
    <cfRule type="cellIs" dxfId="4981" priority="3491" operator="greaterThan">
      <formula>0</formula>
    </cfRule>
    <cfRule type="cellIs" dxfId="4980" priority="3492" operator="lessThan">
      <formula>0</formula>
    </cfRule>
    <cfRule type="cellIs" dxfId="4979" priority="3493" operator="equal">
      <formula>0</formula>
    </cfRule>
  </conditionalFormatting>
  <conditionalFormatting sqref="Z4:Z19">
    <cfRule type="cellIs" dxfId="4978" priority="3488" operator="greaterThan">
      <formula>0</formula>
    </cfRule>
    <cfRule type="cellIs" dxfId="4977" priority="3489" operator="lessThan">
      <formula>0</formula>
    </cfRule>
    <cfRule type="cellIs" dxfId="4976" priority="3490" operator="equal">
      <formula>0</formula>
    </cfRule>
  </conditionalFormatting>
  <conditionalFormatting sqref="Z4:Z19">
    <cfRule type="cellIs" dxfId="4975" priority="3485" operator="greaterThan">
      <formula>0</formula>
    </cfRule>
    <cfRule type="cellIs" dxfId="4974" priority="3486" operator="lessThan">
      <formula>0</formula>
    </cfRule>
    <cfRule type="cellIs" dxfId="4973" priority="3487" operator="equal">
      <formula>0</formula>
    </cfRule>
  </conditionalFormatting>
  <conditionalFormatting sqref="Z4:Z19">
    <cfRule type="cellIs" dxfId="4972" priority="3482" operator="greaterThan">
      <formula>0</formula>
    </cfRule>
    <cfRule type="cellIs" dxfId="4971" priority="3483" operator="lessThan">
      <formula>0</formula>
    </cfRule>
    <cfRule type="cellIs" dxfId="4970" priority="3484" operator="equal">
      <formula>0</formula>
    </cfRule>
  </conditionalFormatting>
  <conditionalFormatting sqref="Z4:Z19">
    <cfRule type="cellIs" dxfId="4969" priority="3479" operator="greaterThan">
      <formula>0</formula>
    </cfRule>
    <cfRule type="cellIs" dxfId="4968" priority="3480" operator="lessThan">
      <formula>0</formula>
    </cfRule>
    <cfRule type="cellIs" dxfId="4967" priority="3481" operator="equal">
      <formula>0</formula>
    </cfRule>
  </conditionalFormatting>
  <conditionalFormatting sqref="Z4:Z19">
    <cfRule type="cellIs" dxfId="4966" priority="3476" operator="greaterThan">
      <formula>0</formula>
    </cfRule>
    <cfRule type="cellIs" dxfId="4965" priority="3477" operator="lessThan">
      <formula>0</formula>
    </cfRule>
    <cfRule type="cellIs" dxfId="4964" priority="3478" operator="equal">
      <formula>0</formula>
    </cfRule>
  </conditionalFormatting>
  <conditionalFormatting sqref="Z4:Z19">
    <cfRule type="cellIs" dxfId="4963" priority="3473" operator="greaterThan">
      <formula>0</formula>
    </cfRule>
    <cfRule type="cellIs" dxfId="4962" priority="3474" operator="lessThan">
      <formula>0</formula>
    </cfRule>
    <cfRule type="cellIs" dxfId="4961" priority="3475" operator="equal">
      <formula>0</formula>
    </cfRule>
  </conditionalFormatting>
  <conditionalFormatting sqref="Z26:Z41">
    <cfRule type="cellIs" dxfId="4960" priority="3470" operator="greaterThan">
      <formula>0</formula>
    </cfRule>
    <cfRule type="cellIs" dxfId="4959" priority="3471" operator="lessThan">
      <formula>0</formula>
    </cfRule>
    <cfRule type="cellIs" dxfId="4958" priority="3472" operator="equal">
      <formula>0</formula>
    </cfRule>
  </conditionalFormatting>
  <conditionalFormatting sqref="Z26:Z41">
    <cfRule type="cellIs" dxfId="4957" priority="3467" operator="greaterThan">
      <formula>0</formula>
    </cfRule>
    <cfRule type="cellIs" dxfId="4956" priority="3468" operator="lessThan">
      <formula>0</formula>
    </cfRule>
    <cfRule type="cellIs" dxfId="4955" priority="3469" operator="equal">
      <formula>0</formula>
    </cfRule>
  </conditionalFormatting>
  <conditionalFormatting sqref="Z26:Z41">
    <cfRule type="cellIs" dxfId="4954" priority="3464" operator="greaterThan">
      <formula>0</formula>
    </cfRule>
    <cfRule type="cellIs" dxfId="4953" priority="3465" operator="lessThan">
      <formula>0</formula>
    </cfRule>
    <cfRule type="cellIs" dxfId="4952" priority="3466" operator="equal">
      <formula>0</formula>
    </cfRule>
  </conditionalFormatting>
  <conditionalFormatting sqref="Z26:Z41">
    <cfRule type="cellIs" dxfId="4951" priority="3461" operator="greaterThan">
      <formula>0</formula>
    </cfRule>
    <cfRule type="cellIs" dxfId="4950" priority="3462" operator="lessThan">
      <formula>0</formula>
    </cfRule>
    <cfRule type="cellIs" dxfId="4949" priority="3463" operator="equal">
      <formula>0</formula>
    </cfRule>
  </conditionalFormatting>
  <conditionalFormatting sqref="Z26:Z41">
    <cfRule type="cellIs" dxfId="4948" priority="3458" operator="greaterThan">
      <formula>0</formula>
    </cfRule>
    <cfRule type="cellIs" dxfId="4947" priority="3459" operator="lessThan">
      <formula>0</formula>
    </cfRule>
    <cfRule type="cellIs" dxfId="4946" priority="3460" operator="equal">
      <formula>0</formula>
    </cfRule>
  </conditionalFormatting>
  <conditionalFormatting sqref="Z26:Z41">
    <cfRule type="cellIs" dxfId="4945" priority="3455" operator="greaterThan">
      <formula>0</formula>
    </cfRule>
    <cfRule type="cellIs" dxfId="4944" priority="3456" operator="lessThan">
      <formula>0</formula>
    </cfRule>
    <cfRule type="cellIs" dxfId="4943" priority="3457" operator="equal">
      <formula>0</formula>
    </cfRule>
  </conditionalFormatting>
  <conditionalFormatting sqref="Z26:Z41">
    <cfRule type="cellIs" dxfId="4942" priority="3452" operator="greaterThan">
      <formula>0</formula>
    </cfRule>
    <cfRule type="cellIs" dxfId="4941" priority="3453" operator="lessThan">
      <formula>0</formula>
    </cfRule>
    <cfRule type="cellIs" dxfId="4940" priority="3454" operator="equal">
      <formula>0</formula>
    </cfRule>
  </conditionalFormatting>
  <conditionalFormatting sqref="Z26:Z41">
    <cfRule type="cellIs" dxfId="4939" priority="3449" operator="greaterThan">
      <formula>0</formula>
    </cfRule>
    <cfRule type="cellIs" dxfId="4938" priority="3450" operator="lessThan">
      <formula>0</formula>
    </cfRule>
    <cfRule type="cellIs" dxfId="4937" priority="3451" operator="equal">
      <formula>0</formula>
    </cfRule>
  </conditionalFormatting>
  <conditionalFormatting sqref="Z26:Z41">
    <cfRule type="cellIs" dxfId="4936" priority="3446" operator="greaterThan">
      <formula>0</formula>
    </cfRule>
    <cfRule type="cellIs" dxfId="4935" priority="3447" operator="lessThan">
      <formula>0</formula>
    </cfRule>
    <cfRule type="cellIs" dxfId="4934" priority="3448" operator="equal">
      <formula>0</formula>
    </cfRule>
  </conditionalFormatting>
  <conditionalFormatting sqref="Z26:Z41">
    <cfRule type="cellIs" dxfId="4933" priority="3443" operator="greaterThan">
      <formula>0</formula>
    </cfRule>
    <cfRule type="cellIs" dxfId="4932" priority="3444" operator="lessThan">
      <formula>0</formula>
    </cfRule>
    <cfRule type="cellIs" dxfId="4931" priority="3445" operator="equal">
      <formula>0</formula>
    </cfRule>
  </conditionalFormatting>
  <conditionalFormatting sqref="Z26:Z41">
    <cfRule type="cellIs" dxfId="4930" priority="3440" operator="greaterThan">
      <formula>0</formula>
    </cfRule>
    <cfRule type="cellIs" dxfId="4929" priority="3441" operator="lessThan">
      <formula>0</formula>
    </cfRule>
    <cfRule type="cellIs" dxfId="4928" priority="3442" operator="equal">
      <formula>0</formula>
    </cfRule>
  </conditionalFormatting>
  <conditionalFormatting sqref="Z26:Z41">
    <cfRule type="cellIs" dxfId="4927" priority="3437" operator="greaterThan">
      <formula>0</formula>
    </cfRule>
    <cfRule type="cellIs" dxfId="4926" priority="3438" operator="lessThan">
      <formula>0</formula>
    </cfRule>
    <cfRule type="cellIs" dxfId="4925" priority="3439" operator="equal">
      <formula>0</formula>
    </cfRule>
  </conditionalFormatting>
  <conditionalFormatting sqref="Z26:Z41">
    <cfRule type="cellIs" dxfId="4924" priority="3434" operator="greaterThan">
      <formula>0</formula>
    </cfRule>
    <cfRule type="cellIs" dxfId="4923" priority="3435" operator="lessThan">
      <formula>0</formula>
    </cfRule>
    <cfRule type="cellIs" dxfId="4922" priority="3436" operator="equal">
      <formula>0</formula>
    </cfRule>
  </conditionalFormatting>
  <conditionalFormatting sqref="Z26:Z41">
    <cfRule type="cellIs" dxfId="4921" priority="3431" operator="greaterThan">
      <formula>0</formula>
    </cfRule>
    <cfRule type="cellIs" dxfId="4920" priority="3432" operator="lessThan">
      <formula>0</formula>
    </cfRule>
    <cfRule type="cellIs" dxfId="4919" priority="3433" operator="equal">
      <formula>0</formula>
    </cfRule>
  </conditionalFormatting>
  <conditionalFormatting sqref="Z26:Z41">
    <cfRule type="cellIs" dxfId="4918" priority="3428" operator="greaterThan">
      <formula>0</formula>
    </cfRule>
    <cfRule type="cellIs" dxfId="4917" priority="3429" operator="lessThan">
      <formula>0</formula>
    </cfRule>
    <cfRule type="cellIs" dxfId="4916" priority="3430" operator="equal">
      <formula>0</formula>
    </cfRule>
  </conditionalFormatting>
  <conditionalFormatting sqref="Z26:Z41">
    <cfRule type="cellIs" dxfId="4915" priority="3425" operator="greaterThan">
      <formula>0</formula>
    </cfRule>
    <cfRule type="cellIs" dxfId="4914" priority="3426" operator="lessThan">
      <formula>0</formula>
    </cfRule>
    <cfRule type="cellIs" dxfId="4913" priority="3427" operator="equal">
      <formula>0</formula>
    </cfRule>
  </conditionalFormatting>
  <conditionalFormatting sqref="Z26:Z41">
    <cfRule type="cellIs" dxfId="4912" priority="3422" operator="greaterThan">
      <formula>0</formula>
    </cfRule>
    <cfRule type="cellIs" dxfId="4911" priority="3423" operator="lessThan">
      <formula>0</formula>
    </cfRule>
    <cfRule type="cellIs" dxfId="4910" priority="3424" operator="equal">
      <formula>0</formula>
    </cfRule>
  </conditionalFormatting>
  <conditionalFormatting sqref="Z26:Z41">
    <cfRule type="cellIs" dxfId="4909" priority="3419" operator="greaterThan">
      <formula>0</formula>
    </cfRule>
    <cfRule type="cellIs" dxfId="4908" priority="3420" operator="lessThan">
      <formula>0</formula>
    </cfRule>
    <cfRule type="cellIs" dxfId="4907" priority="3421" operator="equal">
      <formula>0</formula>
    </cfRule>
  </conditionalFormatting>
  <conditionalFormatting sqref="Z26:Z41">
    <cfRule type="cellIs" dxfId="4906" priority="3416" operator="greaterThan">
      <formula>0</formula>
    </cfRule>
    <cfRule type="cellIs" dxfId="4905" priority="3417" operator="lessThan">
      <formula>0</formula>
    </cfRule>
    <cfRule type="cellIs" dxfId="4904" priority="3418" operator="equal">
      <formula>0</formula>
    </cfRule>
  </conditionalFormatting>
  <conditionalFormatting sqref="Z26:Z41">
    <cfRule type="cellIs" dxfId="4903" priority="3413" operator="greaterThan">
      <formula>0</formula>
    </cfRule>
    <cfRule type="cellIs" dxfId="4902" priority="3414" operator="lessThan">
      <formula>0</formula>
    </cfRule>
    <cfRule type="cellIs" dxfId="4901" priority="3415" operator="equal">
      <formula>0</formula>
    </cfRule>
  </conditionalFormatting>
  <conditionalFormatting sqref="Z26:Z41">
    <cfRule type="cellIs" dxfId="4900" priority="3410" operator="greaterThan">
      <formula>0</formula>
    </cfRule>
    <cfRule type="cellIs" dxfId="4899" priority="3411" operator="lessThan">
      <formula>0</formula>
    </cfRule>
    <cfRule type="cellIs" dxfId="4898" priority="3412" operator="equal">
      <formula>0</formula>
    </cfRule>
  </conditionalFormatting>
  <conditionalFormatting sqref="Z26:Z41">
    <cfRule type="cellIs" dxfId="4897" priority="3407" operator="greaterThan">
      <formula>0</formula>
    </cfRule>
    <cfRule type="cellIs" dxfId="4896" priority="3408" operator="lessThan">
      <formula>0</formula>
    </cfRule>
    <cfRule type="cellIs" dxfId="4895" priority="3409" operator="equal">
      <formula>0</formula>
    </cfRule>
  </conditionalFormatting>
  <conditionalFormatting sqref="Z26:Z41">
    <cfRule type="cellIs" dxfId="4894" priority="3404" operator="greaterThan">
      <formula>0</formula>
    </cfRule>
    <cfRule type="cellIs" dxfId="4893" priority="3405" operator="lessThan">
      <formula>0</formula>
    </cfRule>
    <cfRule type="cellIs" dxfId="4892" priority="3406" operator="equal">
      <formula>0</formula>
    </cfRule>
  </conditionalFormatting>
  <conditionalFormatting sqref="Z26:Z41">
    <cfRule type="cellIs" dxfId="4891" priority="3401" operator="greaterThan">
      <formula>0</formula>
    </cfRule>
    <cfRule type="cellIs" dxfId="4890" priority="3402" operator="lessThan">
      <formula>0</formula>
    </cfRule>
    <cfRule type="cellIs" dxfId="4889" priority="3403" operator="equal">
      <formula>0</formula>
    </cfRule>
  </conditionalFormatting>
  <conditionalFormatting sqref="Z26:Z41">
    <cfRule type="cellIs" dxfId="4888" priority="3398" operator="greaterThan">
      <formula>0</formula>
    </cfRule>
    <cfRule type="cellIs" dxfId="4887" priority="3399" operator="lessThan">
      <formula>0</formula>
    </cfRule>
    <cfRule type="cellIs" dxfId="4886" priority="3400" operator="equal">
      <formula>0</formula>
    </cfRule>
  </conditionalFormatting>
  <conditionalFormatting sqref="Z26:Z41">
    <cfRule type="cellIs" dxfId="4885" priority="3395" operator="greaterThan">
      <formula>0</formula>
    </cfRule>
    <cfRule type="cellIs" dxfId="4884" priority="3396" operator="lessThan">
      <formula>0</formula>
    </cfRule>
    <cfRule type="cellIs" dxfId="4883" priority="3397" operator="equal">
      <formula>0</formula>
    </cfRule>
  </conditionalFormatting>
  <conditionalFormatting sqref="Z26:Z41">
    <cfRule type="cellIs" dxfId="4882" priority="3392" operator="greaterThan">
      <formula>0</formula>
    </cfRule>
    <cfRule type="cellIs" dxfId="4881" priority="3393" operator="lessThan">
      <formula>0</formula>
    </cfRule>
    <cfRule type="cellIs" dxfId="4880" priority="3394" operator="equal">
      <formula>0</formula>
    </cfRule>
  </conditionalFormatting>
  <conditionalFormatting sqref="Z26:Z41">
    <cfRule type="cellIs" dxfId="4879" priority="3389" operator="greaterThan">
      <formula>0</formula>
    </cfRule>
    <cfRule type="cellIs" dxfId="4878" priority="3390" operator="lessThan">
      <formula>0</formula>
    </cfRule>
    <cfRule type="cellIs" dxfId="4877" priority="3391" operator="equal">
      <formula>0</formula>
    </cfRule>
  </conditionalFormatting>
  <conditionalFormatting sqref="Z26:Z41">
    <cfRule type="cellIs" dxfId="4876" priority="3386" operator="greaterThan">
      <formula>0</formula>
    </cfRule>
    <cfRule type="cellIs" dxfId="4875" priority="3387" operator="lessThan">
      <formula>0</formula>
    </cfRule>
    <cfRule type="cellIs" dxfId="4874" priority="3388" operator="equal">
      <formula>0</formula>
    </cfRule>
  </conditionalFormatting>
  <conditionalFormatting sqref="Z26:Z41">
    <cfRule type="cellIs" dxfId="4873" priority="3383" operator="greaterThan">
      <formula>0</formula>
    </cfRule>
    <cfRule type="cellIs" dxfId="4872" priority="3384" operator="lessThan">
      <formula>0</formula>
    </cfRule>
    <cfRule type="cellIs" dxfId="4871" priority="3385" operator="equal">
      <formula>0</formula>
    </cfRule>
  </conditionalFormatting>
  <conditionalFormatting sqref="Z26:Z41">
    <cfRule type="cellIs" dxfId="4870" priority="3380" operator="greaterThan">
      <formula>0</formula>
    </cfRule>
    <cfRule type="cellIs" dxfId="4869" priority="3381" operator="lessThan">
      <formula>0</formula>
    </cfRule>
    <cfRule type="cellIs" dxfId="4868" priority="3382" operator="equal">
      <formula>0</formula>
    </cfRule>
  </conditionalFormatting>
  <conditionalFormatting sqref="Z26:Z41">
    <cfRule type="cellIs" dxfId="4867" priority="3377" operator="greaterThan">
      <formula>0</formula>
    </cfRule>
    <cfRule type="cellIs" dxfId="4866" priority="3378" operator="lessThan">
      <formula>0</formula>
    </cfRule>
    <cfRule type="cellIs" dxfId="4865" priority="3379" operator="equal">
      <formula>0</formula>
    </cfRule>
  </conditionalFormatting>
  <conditionalFormatting sqref="Z26:Z41">
    <cfRule type="cellIs" dxfId="4864" priority="3374" operator="greaterThan">
      <formula>0</formula>
    </cfRule>
    <cfRule type="cellIs" dxfId="4863" priority="3375" operator="lessThan">
      <formula>0</formula>
    </cfRule>
    <cfRule type="cellIs" dxfId="4862" priority="3376" operator="equal">
      <formula>0</formula>
    </cfRule>
  </conditionalFormatting>
  <conditionalFormatting sqref="Z26:Z41">
    <cfRule type="cellIs" dxfId="4861" priority="3371" operator="greaterThan">
      <formula>0</formula>
    </cfRule>
    <cfRule type="cellIs" dxfId="4860" priority="3372" operator="lessThan">
      <formula>0</formula>
    </cfRule>
    <cfRule type="cellIs" dxfId="4859" priority="3373" operator="equal">
      <formula>0</formula>
    </cfRule>
  </conditionalFormatting>
  <conditionalFormatting sqref="Z26:Z41">
    <cfRule type="cellIs" dxfId="4858" priority="3368" operator="greaterThan">
      <formula>0</formula>
    </cfRule>
    <cfRule type="cellIs" dxfId="4857" priority="3369" operator="lessThan">
      <formula>0</formula>
    </cfRule>
    <cfRule type="cellIs" dxfId="4856" priority="3370" operator="equal">
      <formula>0</formula>
    </cfRule>
  </conditionalFormatting>
  <conditionalFormatting sqref="Z26:Z41">
    <cfRule type="cellIs" dxfId="4855" priority="3365" operator="greaterThan">
      <formula>0</formula>
    </cfRule>
    <cfRule type="cellIs" dxfId="4854" priority="3366" operator="lessThan">
      <formula>0</formula>
    </cfRule>
    <cfRule type="cellIs" dxfId="4853" priority="3367" operator="equal">
      <formula>0</formula>
    </cfRule>
  </conditionalFormatting>
  <conditionalFormatting sqref="Z26:Z41">
    <cfRule type="cellIs" dxfId="4852" priority="3362" operator="greaterThan">
      <formula>0</formula>
    </cfRule>
    <cfRule type="cellIs" dxfId="4851" priority="3363" operator="lessThan">
      <formula>0</formula>
    </cfRule>
    <cfRule type="cellIs" dxfId="4850" priority="3364" operator="equal">
      <formula>0</formula>
    </cfRule>
  </conditionalFormatting>
  <conditionalFormatting sqref="Z26:Z41">
    <cfRule type="cellIs" dxfId="4849" priority="3359" operator="greaterThan">
      <formula>0</formula>
    </cfRule>
    <cfRule type="cellIs" dxfId="4848" priority="3360" operator="lessThan">
      <formula>0</formula>
    </cfRule>
    <cfRule type="cellIs" dxfId="4847" priority="3361" operator="equal">
      <formula>0</formula>
    </cfRule>
  </conditionalFormatting>
  <conditionalFormatting sqref="Z26:Z41">
    <cfRule type="cellIs" dxfId="4846" priority="3356" operator="greaterThan">
      <formula>0</formula>
    </cfRule>
    <cfRule type="cellIs" dxfId="4845" priority="3357" operator="lessThan">
      <formula>0</formula>
    </cfRule>
    <cfRule type="cellIs" dxfId="4844" priority="3358" operator="equal">
      <formula>0</formula>
    </cfRule>
  </conditionalFormatting>
  <conditionalFormatting sqref="Z26:Z41">
    <cfRule type="cellIs" dxfId="4843" priority="3353" operator="greaterThan">
      <formula>0</formula>
    </cfRule>
    <cfRule type="cellIs" dxfId="4842" priority="3354" operator="lessThan">
      <formula>0</formula>
    </cfRule>
    <cfRule type="cellIs" dxfId="4841" priority="3355" operator="equal">
      <formula>0</formula>
    </cfRule>
  </conditionalFormatting>
  <conditionalFormatting sqref="Z4:Z19">
    <cfRule type="cellIs" dxfId="4840" priority="3350" operator="greaterThan">
      <formula>0</formula>
    </cfRule>
    <cfRule type="cellIs" dxfId="4839" priority="3351" operator="lessThan">
      <formula>0</formula>
    </cfRule>
    <cfRule type="cellIs" dxfId="4838" priority="3352" operator="equal">
      <formula>0</formula>
    </cfRule>
  </conditionalFormatting>
  <conditionalFormatting sqref="Z4:Z19">
    <cfRule type="cellIs" dxfId="4837" priority="3347" operator="greaterThan">
      <formula>0</formula>
    </cfRule>
    <cfRule type="cellIs" dxfId="4836" priority="3348" operator="lessThan">
      <formula>0</formula>
    </cfRule>
    <cfRule type="cellIs" dxfId="4835" priority="3349" operator="equal">
      <formula>0</formula>
    </cfRule>
  </conditionalFormatting>
  <conditionalFormatting sqref="Z4:Z19">
    <cfRule type="cellIs" dxfId="4834" priority="3344" operator="greaterThan">
      <formula>0</formula>
    </cfRule>
    <cfRule type="cellIs" dxfId="4833" priority="3345" operator="lessThan">
      <formula>0</formula>
    </cfRule>
    <cfRule type="cellIs" dxfId="4832" priority="3346" operator="equal">
      <formula>0</formula>
    </cfRule>
  </conditionalFormatting>
  <conditionalFormatting sqref="Z4:Z19">
    <cfRule type="cellIs" dxfId="4831" priority="3341" operator="greaterThan">
      <formula>0</formula>
    </cfRule>
    <cfRule type="cellIs" dxfId="4830" priority="3342" operator="lessThan">
      <formula>0</formula>
    </cfRule>
    <cfRule type="cellIs" dxfId="4829" priority="3343" operator="equal">
      <formula>0</formula>
    </cfRule>
  </conditionalFormatting>
  <conditionalFormatting sqref="Z4:Z19">
    <cfRule type="cellIs" dxfId="4828" priority="3338" operator="greaterThan">
      <formula>0</formula>
    </cfRule>
    <cfRule type="cellIs" dxfId="4827" priority="3339" operator="lessThan">
      <formula>0</formula>
    </cfRule>
    <cfRule type="cellIs" dxfId="4826" priority="3340" operator="equal">
      <formula>0</formula>
    </cfRule>
  </conditionalFormatting>
  <conditionalFormatting sqref="Z4:Z19">
    <cfRule type="cellIs" dxfId="4825" priority="3335" operator="greaterThan">
      <formula>0</formula>
    </cfRule>
    <cfRule type="cellIs" dxfId="4824" priority="3336" operator="lessThan">
      <formula>0</formula>
    </cfRule>
    <cfRule type="cellIs" dxfId="4823" priority="3337" operator="equal">
      <formula>0</formula>
    </cfRule>
  </conditionalFormatting>
  <conditionalFormatting sqref="Z4:Z19">
    <cfRule type="cellIs" dxfId="4822" priority="3332" operator="greaterThan">
      <formula>0</formula>
    </cfRule>
    <cfRule type="cellIs" dxfId="4821" priority="3333" operator="lessThan">
      <formula>0</formula>
    </cfRule>
    <cfRule type="cellIs" dxfId="4820" priority="3334" operator="equal">
      <formula>0</formula>
    </cfRule>
  </conditionalFormatting>
  <conditionalFormatting sqref="Z4:Z19">
    <cfRule type="cellIs" dxfId="4819" priority="3329" operator="greaterThan">
      <formula>0</formula>
    </cfRule>
    <cfRule type="cellIs" dxfId="4818" priority="3330" operator="lessThan">
      <formula>0</formula>
    </cfRule>
    <cfRule type="cellIs" dxfId="4817" priority="3331" operator="equal">
      <formula>0</formula>
    </cfRule>
  </conditionalFormatting>
  <conditionalFormatting sqref="Z4:Z19">
    <cfRule type="cellIs" dxfId="4816" priority="3326" operator="greaterThan">
      <formula>0</formula>
    </cfRule>
    <cfRule type="cellIs" dxfId="4815" priority="3327" operator="lessThan">
      <formula>0</formula>
    </cfRule>
    <cfRule type="cellIs" dxfId="4814" priority="3328" operator="equal">
      <formula>0</formula>
    </cfRule>
  </conditionalFormatting>
  <conditionalFormatting sqref="Z4:Z19">
    <cfRule type="cellIs" dxfId="4813" priority="3323" operator="greaterThan">
      <formula>0</formula>
    </cfRule>
    <cfRule type="cellIs" dxfId="4812" priority="3324" operator="lessThan">
      <formula>0</formula>
    </cfRule>
    <cfRule type="cellIs" dxfId="4811" priority="3325" operator="equal">
      <formula>0</formula>
    </cfRule>
  </conditionalFormatting>
  <conditionalFormatting sqref="Z4:Z19">
    <cfRule type="cellIs" dxfId="4810" priority="3320" operator="greaterThan">
      <formula>0</formula>
    </cfRule>
    <cfRule type="cellIs" dxfId="4809" priority="3321" operator="lessThan">
      <formula>0</formula>
    </cfRule>
    <cfRule type="cellIs" dxfId="4808" priority="3322" operator="equal">
      <formula>0</formula>
    </cfRule>
  </conditionalFormatting>
  <conditionalFormatting sqref="Z4:Z19">
    <cfRule type="cellIs" dxfId="4807" priority="3317" operator="greaterThan">
      <formula>0</formula>
    </cfRule>
    <cfRule type="cellIs" dxfId="4806" priority="3318" operator="lessThan">
      <formula>0</formula>
    </cfRule>
    <cfRule type="cellIs" dxfId="4805" priority="3319" operator="equal">
      <formula>0</formula>
    </cfRule>
  </conditionalFormatting>
  <conditionalFormatting sqref="Z4:Z19">
    <cfRule type="cellIs" dxfId="4804" priority="3314" operator="greaterThan">
      <formula>0</formula>
    </cfRule>
    <cfRule type="cellIs" dxfId="4803" priority="3315" operator="lessThan">
      <formula>0</formula>
    </cfRule>
    <cfRule type="cellIs" dxfId="4802" priority="3316" operator="equal">
      <formula>0</formula>
    </cfRule>
  </conditionalFormatting>
  <conditionalFormatting sqref="Z4:Z19">
    <cfRule type="cellIs" dxfId="4801" priority="3311" operator="greaterThan">
      <formula>0</formula>
    </cfRule>
    <cfRule type="cellIs" dxfId="4800" priority="3312" operator="lessThan">
      <formula>0</formula>
    </cfRule>
    <cfRule type="cellIs" dxfId="4799" priority="3313" operator="equal">
      <formula>0</formula>
    </cfRule>
  </conditionalFormatting>
  <conditionalFormatting sqref="Z4:Z19">
    <cfRule type="cellIs" dxfId="4798" priority="3308" operator="greaterThan">
      <formula>0</formula>
    </cfRule>
    <cfRule type="cellIs" dxfId="4797" priority="3309" operator="lessThan">
      <formula>0</formula>
    </cfRule>
    <cfRule type="cellIs" dxfId="4796" priority="3310" operator="equal">
      <formula>0</formula>
    </cfRule>
  </conditionalFormatting>
  <conditionalFormatting sqref="Z4:Z19">
    <cfRule type="cellIs" dxfId="4795" priority="3305" operator="greaterThan">
      <formula>0</formula>
    </cfRule>
    <cfRule type="cellIs" dxfId="4794" priority="3306" operator="lessThan">
      <formula>0</formula>
    </cfRule>
    <cfRule type="cellIs" dxfId="4793" priority="3307" operator="equal">
      <formula>0</formula>
    </cfRule>
  </conditionalFormatting>
  <conditionalFormatting sqref="Z26:Z41">
    <cfRule type="cellIs" dxfId="4792" priority="3302" operator="greaterThan">
      <formula>0</formula>
    </cfRule>
    <cfRule type="cellIs" dxfId="4791" priority="3303" operator="lessThan">
      <formula>0</formula>
    </cfRule>
    <cfRule type="cellIs" dxfId="4790" priority="3304" operator="equal">
      <formula>0</formula>
    </cfRule>
  </conditionalFormatting>
  <conditionalFormatting sqref="Z26:Z41">
    <cfRule type="cellIs" dxfId="4789" priority="3299" operator="greaterThan">
      <formula>0</formula>
    </cfRule>
    <cfRule type="cellIs" dxfId="4788" priority="3300" operator="lessThan">
      <formula>0</formula>
    </cfRule>
    <cfRule type="cellIs" dxfId="4787" priority="3301" operator="equal">
      <formula>0</formula>
    </cfRule>
  </conditionalFormatting>
  <conditionalFormatting sqref="Z26:Z41">
    <cfRule type="cellIs" dxfId="4786" priority="3296" operator="greaterThan">
      <formula>0</formula>
    </cfRule>
    <cfRule type="cellIs" dxfId="4785" priority="3297" operator="lessThan">
      <formula>0</formula>
    </cfRule>
    <cfRule type="cellIs" dxfId="4784" priority="3298" operator="equal">
      <formula>0</formula>
    </cfRule>
  </conditionalFormatting>
  <conditionalFormatting sqref="Z26:Z41">
    <cfRule type="cellIs" dxfId="4783" priority="3293" operator="greaterThan">
      <formula>0</formula>
    </cfRule>
    <cfRule type="cellIs" dxfId="4782" priority="3294" operator="lessThan">
      <formula>0</formula>
    </cfRule>
    <cfRule type="cellIs" dxfId="4781" priority="3295" operator="equal">
      <formula>0</formula>
    </cfRule>
  </conditionalFormatting>
  <conditionalFormatting sqref="Z26:Z41">
    <cfRule type="cellIs" dxfId="4780" priority="3290" operator="greaterThan">
      <formula>0</formula>
    </cfRule>
    <cfRule type="cellIs" dxfId="4779" priority="3291" operator="lessThan">
      <formula>0</formula>
    </cfRule>
    <cfRule type="cellIs" dxfId="4778" priority="3292" operator="equal">
      <formula>0</formula>
    </cfRule>
  </conditionalFormatting>
  <conditionalFormatting sqref="Z26:Z41">
    <cfRule type="cellIs" dxfId="4777" priority="3287" operator="greaterThan">
      <formula>0</formula>
    </cfRule>
    <cfRule type="cellIs" dxfId="4776" priority="3288" operator="lessThan">
      <formula>0</formula>
    </cfRule>
    <cfRule type="cellIs" dxfId="4775" priority="3289" operator="equal">
      <formula>0</formula>
    </cfRule>
  </conditionalFormatting>
  <conditionalFormatting sqref="Z26:Z41">
    <cfRule type="cellIs" dxfId="4774" priority="3284" operator="greaterThan">
      <formula>0</formula>
    </cfRule>
    <cfRule type="cellIs" dxfId="4773" priority="3285" operator="lessThan">
      <formula>0</formula>
    </cfRule>
    <cfRule type="cellIs" dxfId="4772" priority="3286" operator="equal">
      <formula>0</formula>
    </cfRule>
  </conditionalFormatting>
  <conditionalFormatting sqref="Z26:Z41">
    <cfRule type="cellIs" dxfId="4771" priority="3281" operator="greaterThan">
      <formula>0</formula>
    </cfRule>
    <cfRule type="cellIs" dxfId="4770" priority="3282" operator="lessThan">
      <formula>0</formula>
    </cfRule>
    <cfRule type="cellIs" dxfId="4769" priority="3283" operator="equal">
      <formula>0</formula>
    </cfRule>
  </conditionalFormatting>
  <conditionalFormatting sqref="Z26:Z41">
    <cfRule type="cellIs" dxfId="4768" priority="3278" operator="greaterThan">
      <formula>0</formula>
    </cfRule>
    <cfRule type="cellIs" dxfId="4767" priority="3279" operator="lessThan">
      <formula>0</formula>
    </cfRule>
    <cfRule type="cellIs" dxfId="4766" priority="3280" operator="equal">
      <formula>0</formula>
    </cfRule>
  </conditionalFormatting>
  <conditionalFormatting sqref="Z26:Z41">
    <cfRule type="cellIs" dxfId="4765" priority="3275" operator="greaterThan">
      <formula>0</formula>
    </cfRule>
    <cfRule type="cellIs" dxfId="4764" priority="3276" operator="lessThan">
      <formula>0</formula>
    </cfRule>
    <cfRule type="cellIs" dxfId="4763" priority="3277" operator="equal">
      <formula>0</formula>
    </cfRule>
  </conditionalFormatting>
  <conditionalFormatting sqref="Z26:Z41">
    <cfRule type="cellIs" dxfId="4762" priority="3272" operator="greaterThan">
      <formula>0</formula>
    </cfRule>
    <cfRule type="cellIs" dxfId="4761" priority="3273" operator="lessThan">
      <formula>0</formula>
    </cfRule>
    <cfRule type="cellIs" dxfId="4760" priority="3274" operator="equal">
      <formula>0</formula>
    </cfRule>
  </conditionalFormatting>
  <conditionalFormatting sqref="Z26:Z41">
    <cfRule type="cellIs" dxfId="4759" priority="3269" operator="greaterThan">
      <formula>0</formula>
    </cfRule>
    <cfRule type="cellIs" dxfId="4758" priority="3270" operator="lessThan">
      <formula>0</formula>
    </cfRule>
    <cfRule type="cellIs" dxfId="4757" priority="3271" operator="equal">
      <formula>0</formula>
    </cfRule>
  </conditionalFormatting>
  <conditionalFormatting sqref="Z26:Z41">
    <cfRule type="cellIs" dxfId="4756" priority="3266" operator="greaterThan">
      <formula>0</formula>
    </cfRule>
    <cfRule type="cellIs" dxfId="4755" priority="3267" operator="lessThan">
      <formula>0</formula>
    </cfRule>
    <cfRule type="cellIs" dxfId="4754" priority="3268" operator="equal">
      <formula>0</formula>
    </cfRule>
  </conditionalFormatting>
  <conditionalFormatting sqref="Z26:Z41">
    <cfRule type="cellIs" dxfId="4753" priority="3263" operator="greaterThan">
      <formula>0</formula>
    </cfRule>
    <cfRule type="cellIs" dxfId="4752" priority="3264" operator="lessThan">
      <formula>0</formula>
    </cfRule>
    <cfRule type="cellIs" dxfId="4751" priority="3265" operator="equal">
      <formula>0</formula>
    </cfRule>
  </conditionalFormatting>
  <conditionalFormatting sqref="Z26:Z41">
    <cfRule type="cellIs" dxfId="4750" priority="3260" operator="greaterThan">
      <formula>0</formula>
    </cfRule>
    <cfRule type="cellIs" dxfId="4749" priority="3261" operator="lessThan">
      <formula>0</formula>
    </cfRule>
    <cfRule type="cellIs" dxfId="4748" priority="3262" operator="equal">
      <formula>0</formula>
    </cfRule>
  </conditionalFormatting>
  <conditionalFormatting sqref="Z26:Z41">
    <cfRule type="cellIs" dxfId="4747" priority="3257" operator="greaterThan">
      <formula>0</formula>
    </cfRule>
    <cfRule type="cellIs" dxfId="4746" priority="3258" operator="lessThan">
      <formula>0</formula>
    </cfRule>
    <cfRule type="cellIs" dxfId="4745" priority="3259" operator="equal">
      <formula>0</formula>
    </cfRule>
  </conditionalFormatting>
  <conditionalFormatting sqref="Z26:Z41">
    <cfRule type="cellIs" dxfId="4744" priority="3254" operator="greaterThan">
      <formula>0</formula>
    </cfRule>
    <cfRule type="cellIs" dxfId="4743" priority="3255" operator="lessThan">
      <formula>0</formula>
    </cfRule>
    <cfRule type="cellIs" dxfId="4742" priority="3256" operator="equal">
      <formula>0</formula>
    </cfRule>
  </conditionalFormatting>
  <conditionalFormatting sqref="Z26:Z41">
    <cfRule type="cellIs" dxfId="4741" priority="3251" operator="greaterThan">
      <formula>0</formula>
    </cfRule>
    <cfRule type="cellIs" dxfId="4740" priority="3252" operator="lessThan">
      <formula>0</formula>
    </cfRule>
    <cfRule type="cellIs" dxfId="4739" priority="3253" operator="equal">
      <formula>0</formula>
    </cfRule>
  </conditionalFormatting>
  <conditionalFormatting sqref="Z26:Z41">
    <cfRule type="cellIs" dxfId="4738" priority="3248" operator="greaterThan">
      <formula>0</formula>
    </cfRule>
    <cfRule type="cellIs" dxfId="4737" priority="3249" operator="lessThan">
      <formula>0</formula>
    </cfRule>
    <cfRule type="cellIs" dxfId="4736" priority="3250" operator="equal">
      <formula>0</formula>
    </cfRule>
  </conditionalFormatting>
  <conditionalFormatting sqref="Z26:Z41">
    <cfRule type="cellIs" dxfId="4735" priority="3245" operator="greaterThan">
      <formula>0</formula>
    </cfRule>
    <cfRule type="cellIs" dxfId="4734" priority="3246" operator="lessThan">
      <formula>0</formula>
    </cfRule>
    <cfRule type="cellIs" dxfId="4733" priority="3247" operator="equal">
      <formula>0</formula>
    </cfRule>
  </conditionalFormatting>
  <conditionalFormatting sqref="Z4:Z19">
    <cfRule type="cellIs" dxfId="4732" priority="3242" operator="greaterThan">
      <formula>0</formula>
    </cfRule>
    <cfRule type="cellIs" dxfId="4731" priority="3243" operator="lessThan">
      <formula>0</formula>
    </cfRule>
    <cfRule type="cellIs" dxfId="4730" priority="3244" operator="equal">
      <formula>0</formula>
    </cfRule>
  </conditionalFormatting>
  <conditionalFormatting sqref="Z4:Z19">
    <cfRule type="cellIs" dxfId="4729" priority="3239" operator="greaterThan">
      <formula>0</formula>
    </cfRule>
    <cfRule type="cellIs" dxfId="4728" priority="3240" operator="lessThan">
      <formula>0</formula>
    </cfRule>
    <cfRule type="cellIs" dxfId="4727" priority="3241" operator="equal">
      <formula>0</formula>
    </cfRule>
  </conditionalFormatting>
  <conditionalFormatting sqref="Z4:Z19">
    <cfRule type="cellIs" dxfId="4726" priority="3236" operator="greaterThan">
      <formula>0</formula>
    </cfRule>
    <cfRule type="cellIs" dxfId="4725" priority="3237" operator="lessThan">
      <formula>0</formula>
    </cfRule>
    <cfRule type="cellIs" dxfId="4724" priority="3238" operator="equal">
      <formula>0</formula>
    </cfRule>
  </conditionalFormatting>
  <conditionalFormatting sqref="Z4:Z19">
    <cfRule type="cellIs" dxfId="4723" priority="3233" operator="greaterThan">
      <formula>0</formula>
    </cfRule>
    <cfRule type="cellIs" dxfId="4722" priority="3234" operator="lessThan">
      <formula>0</formula>
    </cfRule>
    <cfRule type="cellIs" dxfId="4721" priority="3235" operator="equal">
      <formula>0</formula>
    </cfRule>
  </conditionalFormatting>
  <conditionalFormatting sqref="Z4:Z19">
    <cfRule type="cellIs" dxfId="4720" priority="3230" operator="greaterThan">
      <formula>0</formula>
    </cfRule>
    <cfRule type="cellIs" dxfId="4719" priority="3231" operator="lessThan">
      <formula>0</formula>
    </cfRule>
    <cfRule type="cellIs" dxfId="4718" priority="3232" operator="equal">
      <formula>0</formula>
    </cfRule>
  </conditionalFormatting>
  <conditionalFormatting sqref="Z4:Z19">
    <cfRule type="cellIs" dxfId="4717" priority="3227" operator="greaterThan">
      <formula>0</formula>
    </cfRule>
    <cfRule type="cellIs" dxfId="4716" priority="3228" operator="lessThan">
      <formula>0</formula>
    </cfRule>
    <cfRule type="cellIs" dxfId="4715" priority="3229" operator="equal">
      <formula>0</formula>
    </cfRule>
  </conditionalFormatting>
  <conditionalFormatting sqref="Z4:Z19">
    <cfRule type="cellIs" dxfId="4714" priority="3224" operator="greaterThan">
      <formula>0</formula>
    </cfRule>
    <cfRule type="cellIs" dxfId="4713" priority="3225" operator="lessThan">
      <formula>0</formula>
    </cfRule>
    <cfRule type="cellIs" dxfId="4712" priority="3226" operator="equal">
      <formula>0</formula>
    </cfRule>
  </conditionalFormatting>
  <conditionalFormatting sqref="Z4:Z19">
    <cfRule type="cellIs" dxfId="4711" priority="3221" operator="greaterThan">
      <formula>0</formula>
    </cfRule>
    <cfRule type="cellIs" dxfId="4710" priority="3222" operator="lessThan">
      <formula>0</formula>
    </cfRule>
    <cfRule type="cellIs" dxfId="4709" priority="3223" operator="equal">
      <formula>0</formula>
    </cfRule>
  </conditionalFormatting>
  <conditionalFormatting sqref="Z4:Z19">
    <cfRule type="cellIs" dxfId="4708" priority="3218" operator="greaterThan">
      <formula>0</formula>
    </cfRule>
    <cfRule type="cellIs" dxfId="4707" priority="3219" operator="lessThan">
      <formula>0</formula>
    </cfRule>
    <cfRule type="cellIs" dxfId="4706" priority="3220" operator="equal">
      <formula>0</formula>
    </cfRule>
  </conditionalFormatting>
  <conditionalFormatting sqref="Z4:Z19">
    <cfRule type="cellIs" dxfId="4705" priority="3215" operator="greaterThan">
      <formula>0</formula>
    </cfRule>
    <cfRule type="cellIs" dxfId="4704" priority="3216" operator="lessThan">
      <formula>0</formula>
    </cfRule>
    <cfRule type="cellIs" dxfId="4703" priority="3217" operator="equal">
      <formula>0</formula>
    </cfRule>
  </conditionalFormatting>
  <conditionalFormatting sqref="Z4:Z19">
    <cfRule type="cellIs" dxfId="4702" priority="3212" operator="greaterThan">
      <formula>0</formula>
    </cfRule>
    <cfRule type="cellIs" dxfId="4701" priority="3213" operator="lessThan">
      <formula>0</formula>
    </cfRule>
    <cfRule type="cellIs" dxfId="4700" priority="3214" operator="equal">
      <formula>0</formula>
    </cfRule>
  </conditionalFormatting>
  <conditionalFormatting sqref="Z4:Z19">
    <cfRule type="cellIs" dxfId="4699" priority="3209" operator="greaterThan">
      <formula>0</formula>
    </cfRule>
    <cfRule type="cellIs" dxfId="4698" priority="3210" operator="lessThan">
      <formula>0</formula>
    </cfRule>
    <cfRule type="cellIs" dxfId="4697" priority="3211" operator="equal">
      <formula>0</formula>
    </cfRule>
  </conditionalFormatting>
  <conditionalFormatting sqref="Z4:Z19">
    <cfRule type="cellIs" dxfId="4696" priority="3206" operator="greaterThan">
      <formula>0</formula>
    </cfRule>
    <cfRule type="cellIs" dxfId="4695" priority="3207" operator="lessThan">
      <formula>0</formula>
    </cfRule>
    <cfRule type="cellIs" dxfId="4694" priority="3208" operator="equal">
      <formula>0</formula>
    </cfRule>
  </conditionalFormatting>
  <conditionalFormatting sqref="Z4:Z19">
    <cfRule type="cellIs" dxfId="4693" priority="3203" operator="greaterThan">
      <formula>0</formula>
    </cfRule>
    <cfRule type="cellIs" dxfId="4692" priority="3204" operator="lessThan">
      <formula>0</formula>
    </cfRule>
    <cfRule type="cellIs" dxfId="4691" priority="3205" operator="equal">
      <formula>0</formula>
    </cfRule>
  </conditionalFormatting>
  <conditionalFormatting sqref="Z4:Z19">
    <cfRule type="cellIs" dxfId="4690" priority="3200" operator="greaterThan">
      <formula>0</formula>
    </cfRule>
    <cfRule type="cellIs" dxfId="4689" priority="3201" operator="lessThan">
      <formula>0</formula>
    </cfRule>
    <cfRule type="cellIs" dxfId="4688" priority="3202" operator="equal">
      <formula>0</formula>
    </cfRule>
  </conditionalFormatting>
  <conditionalFormatting sqref="Z4:Z19">
    <cfRule type="cellIs" dxfId="4687" priority="3197" operator="greaterThan">
      <formula>0</formula>
    </cfRule>
    <cfRule type="cellIs" dxfId="4686" priority="3198" operator="lessThan">
      <formula>0</formula>
    </cfRule>
    <cfRule type="cellIs" dxfId="4685" priority="3199" operator="equal">
      <formula>0</formula>
    </cfRule>
  </conditionalFormatting>
  <conditionalFormatting sqref="Z26:Z41">
    <cfRule type="cellIs" dxfId="4684" priority="3194" operator="greaterThan">
      <formula>0</formula>
    </cfRule>
    <cfRule type="cellIs" dxfId="4683" priority="3195" operator="lessThan">
      <formula>0</formula>
    </cfRule>
    <cfRule type="cellIs" dxfId="4682" priority="3196" operator="equal">
      <formula>0</formula>
    </cfRule>
  </conditionalFormatting>
  <conditionalFormatting sqref="Z26:Z41">
    <cfRule type="cellIs" dxfId="4681" priority="3191" operator="greaterThan">
      <formula>0</formula>
    </cfRule>
    <cfRule type="cellIs" dxfId="4680" priority="3192" operator="lessThan">
      <formula>0</formula>
    </cfRule>
    <cfRule type="cellIs" dxfId="4679" priority="3193" operator="equal">
      <formula>0</formula>
    </cfRule>
  </conditionalFormatting>
  <conditionalFormatting sqref="Z26:Z41">
    <cfRule type="cellIs" dxfId="4678" priority="3188" operator="greaterThan">
      <formula>0</formula>
    </cfRule>
    <cfRule type="cellIs" dxfId="4677" priority="3189" operator="lessThan">
      <formula>0</formula>
    </cfRule>
    <cfRule type="cellIs" dxfId="4676" priority="3190" operator="equal">
      <formula>0</formula>
    </cfRule>
  </conditionalFormatting>
  <conditionalFormatting sqref="Z26:Z41">
    <cfRule type="cellIs" dxfId="4675" priority="3185" operator="greaterThan">
      <formula>0</formula>
    </cfRule>
    <cfRule type="cellIs" dxfId="4674" priority="3186" operator="lessThan">
      <formula>0</formula>
    </cfRule>
    <cfRule type="cellIs" dxfId="4673" priority="3187" operator="equal">
      <formula>0</formula>
    </cfRule>
  </conditionalFormatting>
  <conditionalFormatting sqref="Z26:Z41">
    <cfRule type="cellIs" dxfId="4672" priority="3182" operator="greaterThan">
      <formula>0</formula>
    </cfRule>
    <cfRule type="cellIs" dxfId="4671" priority="3183" operator="lessThan">
      <formula>0</formula>
    </cfRule>
    <cfRule type="cellIs" dxfId="4670" priority="3184" operator="equal">
      <formula>0</formula>
    </cfRule>
  </conditionalFormatting>
  <conditionalFormatting sqref="Z26:Z41">
    <cfRule type="cellIs" dxfId="4669" priority="3179" operator="greaterThan">
      <formula>0</formula>
    </cfRule>
    <cfRule type="cellIs" dxfId="4668" priority="3180" operator="lessThan">
      <formula>0</formula>
    </cfRule>
    <cfRule type="cellIs" dxfId="4667" priority="3181" operator="equal">
      <formula>0</formula>
    </cfRule>
  </conditionalFormatting>
  <conditionalFormatting sqref="Z26:Z41">
    <cfRule type="cellIs" dxfId="4666" priority="3176" operator="greaterThan">
      <formula>0</formula>
    </cfRule>
    <cfRule type="cellIs" dxfId="4665" priority="3177" operator="lessThan">
      <formula>0</formula>
    </cfRule>
    <cfRule type="cellIs" dxfId="4664" priority="3178" operator="equal">
      <formula>0</formula>
    </cfRule>
  </conditionalFormatting>
  <conditionalFormatting sqref="Z26:Z41">
    <cfRule type="cellIs" dxfId="4663" priority="3173" operator="greaterThan">
      <formula>0</formula>
    </cfRule>
    <cfRule type="cellIs" dxfId="4662" priority="3174" operator="lessThan">
      <formula>0</formula>
    </cfRule>
    <cfRule type="cellIs" dxfId="4661" priority="3175" operator="equal">
      <formula>0</formula>
    </cfRule>
  </conditionalFormatting>
  <conditionalFormatting sqref="Z26:Z41">
    <cfRule type="cellIs" dxfId="4660" priority="3170" operator="greaterThan">
      <formula>0</formula>
    </cfRule>
    <cfRule type="cellIs" dxfId="4659" priority="3171" operator="lessThan">
      <formula>0</formula>
    </cfRule>
    <cfRule type="cellIs" dxfId="4658" priority="3172" operator="equal">
      <formula>0</formula>
    </cfRule>
  </conditionalFormatting>
  <conditionalFormatting sqref="Z26:Z41">
    <cfRule type="cellIs" dxfId="4657" priority="3167" operator="greaterThan">
      <formula>0</formula>
    </cfRule>
    <cfRule type="cellIs" dxfId="4656" priority="3168" operator="lessThan">
      <formula>0</formula>
    </cfRule>
    <cfRule type="cellIs" dxfId="4655" priority="3169" operator="equal">
      <formula>0</formula>
    </cfRule>
  </conditionalFormatting>
  <conditionalFormatting sqref="Z26:Z41">
    <cfRule type="cellIs" dxfId="4654" priority="3164" operator="greaterThan">
      <formula>0</formula>
    </cfRule>
    <cfRule type="cellIs" dxfId="4653" priority="3165" operator="lessThan">
      <formula>0</formula>
    </cfRule>
    <cfRule type="cellIs" dxfId="4652" priority="3166" operator="equal">
      <formula>0</formula>
    </cfRule>
  </conditionalFormatting>
  <conditionalFormatting sqref="Z26:Z41">
    <cfRule type="cellIs" dxfId="4651" priority="3161" operator="greaterThan">
      <formula>0</formula>
    </cfRule>
    <cfRule type="cellIs" dxfId="4650" priority="3162" operator="lessThan">
      <formula>0</formula>
    </cfRule>
    <cfRule type="cellIs" dxfId="4649" priority="3163" operator="equal">
      <formula>0</formula>
    </cfRule>
  </conditionalFormatting>
  <conditionalFormatting sqref="Z26:Z41">
    <cfRule type="cellIs" dxfId="4648" priority="3158" operator="greaterThan">
      <formula>0</formula>
    </cfRule>
    <cfRule type="cellIs" dxfId="4647" priority="3159" operator="lessThan">
      <formula>0</formula>
    </cfRule>
    <cfRule type="cellIs" dxfId="4646" priority="3160" operator="equal">
      <formula>0</formula>
    </cfRule>
  </conditionalFormatting>
  <conditionalFormatting sqref="Z26:Z41">
    <cfRule type="cellIs" dxfId="4645" priority="3155" operator="greaterThan">
      <formula>0</formula>
    </cfRule>
    <cfRule type="cellIs" dxfId="4644" priority="3156" operator="lessThan">
      <formula>0</formula>
    </cfRule>
    <cfRule type="cellIs" dxfId="4643" priority="3157" operator="equal">
      <formula>0</formula>
    </cfRule>
  </conditionalFormatting>
  <conditionalFormatting sqref="Z26:Z41">
    <cfRule type="cellIs" dxfId="4642" priority="3152" operator="greaterThan">
      <formula>0</formula>
    </cfRule>
    <cfRule type="cellIs" dxfId="4641" priority="3153" operator="lessThan">
      <formula>0</formula>
    </cfRule>
    <cfRule type="cellIs" dxfId="4640" priority="3154" operator="equal">
      <formula>0</formula>
    </cfRule>
  </conditionalFormatting>
  <conditionalFormatting sqref="Z26:Z41">
    <cfRule type="cellIs" dxfId="4639" priority="3149" operator="greaterThan">
      <formula>0</formula>
    </cfRule>
    <cfRule type="cellIs" dxfId="4638" priority="3150" operator="lessThan">
      <formula>0</formula>
    </cfRule>
    <cfRule type="cellIs" dxfId="4637" priority="3151" operator="equal">
      <formula>0</formula>
    </cfRule>
  </conditionalFormatting>
  <conditionalFormatting sqref="Z26:Z41">
    <cfRule type="cellIs" dxfId="4636" priority="3146" operator="greaterThan">
      <formula>0</formula>
    </cfRule>
    <cfRule type="cellIs" dxfId="4635" priority="3147" operator="lessThan">
      <formula>0</formula>
    </cfRule>
    <cfRule type="cellIs" dxfId="4634" priority="3148" operator="equal">
      <formula>0</formula>
    </cfRule>
  </conditionalFormatting>
  <conditionalFormatting sqref="Z26:Z41">
    <cfRule type="cellIs" dxfId="4633" priority="3143" operator="greaterThan">
      <formula>0</formula>
    </cfRule>
    <cfRule type="cellIs" dxfId="4632" priority="3144" operator="lessThan">
      <formula>0</formula>
    </cfRule>
    <cfRule type="cellIs" dxfId="4631" priority="3145" operator="equal">
      <formula>0</formula>
    </cfRule>
  </conditionalFormatting>
  <conditionalFormatting sqref="Z26:Z41">
    <cfRule type="cellIs" dxfId="4630" priority="3140" operator="greaterThan">
      <formula>0</formula>
    </cfRule>
    <cfRule type="cellIs" dxfId="4629" priority="3141" operator="lessThan">
      <formula>0</formula>
    </cfRule>
    <cfRule type="cellIs" dxfId="4628" priority="3142" operator="equal">
      <formula>0</formula>
    </cfRule>
  </conditionalFormatting>
  <conditionalFormatting sqref="Z26:Z41">
    <cfRule type="cellIs" dxfId="4627" priority="3137" operator="greaterThan">
      <formula>0</formula>
    </cfRule>
    <cfRule type="cellIs" dxfId="4626" priority="3138" operator="lessThan">
      <formula>0</formula>
    </cfRule>
    <cfRule type="cellIs" dxfId="4625" priority="3139" operator="equal">
      <formula>0</formula>
    </cfRule>
  </conditionalFormatting>
  <conditionalFormatting sqref="M4:M19">
    <cfRule type="cellIs" dxfId="4624" priority="3136" operator="equal">
      <formula>"DNP"</formula>
    </cfRule>
  </conditionalFormatting>
  <conditionalFormatting sqref="E4:E19">
    <cfRule type="cellIs" dxfId="4623" priority="3135" operator="equal">
      <formula>"DNP"</formula>
    </cfRule>
  </conditionalFormatting>
  <conditionalFormatting sqref="M4:M19">
    <cfRule type="cellIs" dxfId="4622" priority="3134" operator="equal">
      <formula>"DNP"</formula>
    </cfRule>
  </conditionalFormatting>
  <conditionalFormatting sqref="Z4:Z19">
    <cfRule type="cellIs" dxfId="4621" priority="3131" operator="greaterThan">
      <formula>0</formula>
    </cfRule>
    <cfRule type="cellIs" dxfId="4620" priority="3132" operator="lessThan">
      <formula>0</formula>
    </cfRule>
    <cfRule type="cellIs" dxfId="4619" priority="3133" operator="equal">
      <formula>0</formula>
    </cfRule>
  </conditionalFormatting>
  <conditionalFormatting sqref="Z4:Z19">
    <cfRule type="cellIs" dxfId="4618" priority="3128" operator="greaterThan">
      <formula>0</formula>
    </cfRule>
    <cfRule type="cellIs" dxfId="4617" priority="3129" operator="lessThan">
      <formula>0</formula>
    </cfRule>
    <cfRule type="cellIs" dxfId="4616" priority="3130" operator="equal">
      <formula>0</formula>
    </cfRule>
  </conditionalFormatting>
  <conditionalFormatting sqref="Z4:Z19">
    <cfRule type="cellIs" dxfId="4615" priority="3125" operator="greaterThan">
      <formula>0</formula>
    </cfRule>
    <cfRule type="cellIs" dxfId="4614" priority="3126" operator="lessThan">
      <formula>0</formula>
    </cfRule>
    <cfRule type="cellIs" dxfId="4613" priority="3127" operator="equal">
      <formula>0</formula>
    </cfRule>
  </conditionalFormatting>
  <conditionalFormatting sqref="Z4:Z19">
    <cfRule type="cellIs" dxfId="4612" priority="3122" operator="greaterThan">
      <formula>0</formula>
    </cfRule>
    <cfRule type="cellIs" dxfId="4611" priority="3123" operator="lessThan">
      <formula>0</formula>
    </cfRule>
    <cfRule type="cellIs" dxfId="4610" priority="3124" operator="equal">
      <formula>0</formula>
    </cfRule>
  </conditionalFormatting>
  <conditionalFormatting sqref="Z4:Z19">
    <cfRule type="cellIs" dxfId="4609" priority="3119" operator="greaterThan">
      <formula>0</formula>
    </cfRule>
    <cfRule type="cellIs" dxfId="4608" priority="3120" operator="lessThan">
      <formula>0</formula>
    </cfRule>
    <cfRule type="cellIs" dxfId="4607" priority="3121" operator="equal">
      <formula>0</formula>
    </cfRule>
  </conditionalFormatting>
  <conditionalFormatting sqref="Z4:Z19">
    <cfRule type="cellIs" dxfId="4606" priority="3116" operator="greaterThan">
      <formula>0</formula>
    </cfRule>
    <cfRule type="cellIs" dxfId="4605" priority="3117" operator="lessThan">
      <formula>0</formula>
    </cfRule>
    <cfRule type="cellIs" dxfId="4604" priority="3118" operator="equal">
      <formula>0</formula>
    </cfRule>
  </conditionalFormatting>
  <conditionalFormatting sqref="Z4:Z19">
    <cfRule type="cellIs" dxfId="4603" priority="3113" operator="greaterThan">
      <formula>0</formula>
    </cfRule>
    <cfRule type="cellIs" dxfId="4602" priority="3114" operator="lessThan">
      <formula>0</formula>
    </cfRule>
    <cfRule type="cellIs" dxfId="4601" priority="3115" operator="equal">
      <formula>0</formula>
    </cfRule>
  </conditionalFormatting>
  <conditionalFormatting sqref="Z4:Z19">
    <cfRule type="cellIs" dxfId="4600" priority="3110" operator="greaterThan">
      <formula>0</formula>
    </cfRule>
    <cfRule type="cellIs" dxfId="4599" priority="3111" operator="lessThan">
      <formula>0</formula>
    </cfRule>
    <cfRule type="cellIs" dxfId="4598" priority="3112" operator="equal">
      <formula>0</formula>
    </cfRule>
  </conditionalFormatting>
  <conditionalFormatting sqref="Z4:Z19">
    <cfRule type="cellIs" dxfId="4597" priority="3107" operator="greaterThan">
      <formula>0</formula>
    </cfRule>
    <cfRule type="cellIs" dxfId="4596" priority="3108" operator="lessThan">
      <formula>0</formula>
    </cfRule>
    <cfRule type="cellIs" dxfId="4595" priority="3109" operator="equal">
      <formula>0</formula>
    </cfRule>
  </conditionalFormatting>
  <conditionalFormatting sqref="Z4:Z19">
    <cfRule type="cellIs" dxfId="4594" priority="3104" operator="greaterThan">
      <formula>0</formula>
    </cfRule>
    <cfRule type="cellIs" dxfId="4593" priority="3105" operator="lessThan">
      <formula>0</formula>
    </cfRule>
    <cfRule type="cellIs" dxfId="4592" priority="3106" operator="equal">
      <formula>0</formula>
    </cfRule>
  </conditionalFormatting>
  <conditionalFormatting sqref="Z4:Z19">
    <cfRule type="cellIs" dxfId="4591" priority="3101" operator="greaterThan">
      <formula>0</formula>
    </cfRule>
    <cfRule type="cellIs" dxfId="4590" priority="3102" operator="lessThan">
      <formula>0</formula>
    </cfRule>
    <cfRule type="cellIs" dxfId="4589" priority="3103" operator="equal">
      <formula>0</formula>
    </cfRule>
  </conditionalFormatting>
  <conditionalFormatting sqref="Z4:Z19">
    <cfRule type="cellIs" dxfId="4588" priority="3098" operator="greaterThan">
      <formula>0</formula>
    </cfRule>
    <cfRule type="cellIs" dxfId="4587" priority="3099" operator="lessThan">
      <formula>0</formula>
    </cfRule>
    <cfRule type="cellIs" dxfId="4586" priority="3100" operator="equal">
      <formula>0</formula>
    </cfRule>
  </conditionalFormatting>
  <conditionalFormatting sqref="Z4:Z19">
    <cfRule type="cellIs" dxfId="4585" priority="3095" operator="greaterThan">
      <formula>0</formula>
    </cfRule>
    <cfRule type="cellIs" dxfId="4584" priority="3096" operator="lessThan">
      <formula>0</formula>
    </cfRule>
    <cfRule type="cellIs" dxfId="4583" priority="3097" operator="equal">
      <formula>0</formula>
    </cfRule>
  </conditionalFormatting>
  <conditionalFormatting sqref="Z4:Z19">
    <cfRule type="cellIs" dxfId="4582" priority="3092" operator="greaterThan">
      <formula>0</formula>
    </cfRule>
    <cfRule type="cellIs" dxfId="4581" priority="3093" operator="lessThan">
      <formula>0</formula>
    </cfRule>
    <cfRule type="cellIs" dxfId="4580" priority="3094" operator="equal">
      <formula>0</formula>
    </cfRule>
  </conditionalFormatting>
  <conditionalFormatting sqref="Z4:Z19">
    <cfRule type="cellIs" dxfId="4579" priority="3089" operator="greaterThan">
      <formula>0</formula>
    </cfRule>
    <cfRule type="cellIs" dxfId="4578" priority="3090" operator="lessThan">
      <formula>0</formula>
    </cfRule>
    <cfRule type="cellIs" dxfId="4577" priority="3091" operator="equal">
      <formula>0</formula>
    </cfRule>
  </conditionalFormatting>
  <conditionalFormatting sqref="Z4:Z19">
    <cfRule type="cellIs" dxfId="4576" priority="3086" operator="greaterThan">
      <formula>0</formula>
    </cfRule>
    <cfRule type="cellIs" dxfId="4575" priority="3087" operator="lessThan">
      <formula>0</formula>
    </cfRule>
    <cfRule type="cellIs" dxfId="4574" priority="3088" operator="equal">
      <formula>0</formula>
    </cfRule>
  </conditionalFormatting>
  <conditionalFormatting sqref="U4:U19">
    <cfRule type="cellIs" dxfId="4573" priority="3085" operator="equal">
      <formula>"DNP"</formula>
    </cfRule>
  </conditionalFormatting>
  <conditionalFormatting sqref="AC4:AC19">
    <cfRule type="cellIs" dxfId="4572" priority="3084" operator="equal">
      <formula>"DNP"</formula>
    </cfRule>
  </conditionalFormatting>
  <conditionalFormatting sqref="Z4:Z19">
    <cfRule type="cellIs" dxfId="4571" priority="3081" operator="greaterThan">
      <formula>0</formula>
    </cfRule>
    <cfRule type="cellIs" dxfId="4570" priority="3082" operator="lessThan">
      <formula>0</formula>
    </cfRule>
    <cfRule type="cellIs" dxfId="4569" priority="3083" operator="equal">
      <formula>0</formula>
    </cfRule>
  </conditionalFormatting>
  <conditionalFormatting sqref="Z4:Z19">
    <cfRule type="cellIs" dxfId="4568" priority="3078" operator="greaterThan">
      <formula>0</formula>
    </cfRule>
    <cfRule type="cellIs" dxfId="4567" priority="3079" operator="lessThan">
      <formula>0</formula>
    </cfRule>
    <cfRule type="cellIs" dxfId="4566" priority="3080" operator="equal">
      <formula>0</formula>
    </cfRule>
  </conditionalFormatting>
  <conditionalFormatting sqref="Z4:Z19">
    <cfRule type="cellIs" dxfId="4565" priority="3075" operator="greaterThan">
      <formula>0</formula>
    </cfRule>
    <cfRule type="cellIs" dxfId="4564" priority="3076" operator="lessThan">
      <formula>0</formula>
    </cfRule>
    <cfRule type="cellIs" dxfId="4563" priority="3077" operator="equal">
      <formula>0</formula>
    </cfRule>
  </conditionalFormatting>
  <conditionalFormatting sqref="Z4:Z19">
    <cfRule type="cellIs" dxfId="4562" priority="3072" operator="greaterThan">
      <formula>0</formula>
    </cfRule>
    <cfRule type="cellIs" dxfId="4561" priority="3073" operator="lessThan">
      <formula>0</formula>
    </cfRule>
    <cfRule type="cellIs" dxfId="4560" priority="3074" operator="equal">
      <formula>0</formula>
    </cfRule>
  </conditionalFormatting>
  <conditionalFormatting sqref="Z4:Z19">
    <cfRule type="cellIs" dxfId="4559" priority="3069" operator="greaterThan">
      <formula>0</formula>
    </cfRule>
    <cfRule type="cellIs" dxfId="4558" priority="3070" operator="lessThan">
      <formula>0</formula>
    </cfRule>
    <cfRule type="cellIs" dxfId="4557" priority="3071" operator="equal">
      <formula>0</formula>
    </cfRule>
  </conditionalFormatting>
  <conditionalFormatting sqref="Z4:Z19">
    <cfRule type="cellIs" dxfId="4556" priority="3066" operator="greaterThan">
      <formula>0</formula>
    </cfRule>
    <cfRule type="cellIs" dxfId="4555" priority="3067" operator="lessThan">
      <formula>0</formula>
    </cfRule>
    <cfRule type="cellIs" dxfId="4554" priority="3068" operator="equal">
      <formula>0</formula>
    </cfRule>
  </conditionalFormatting>
  <conditionalFormatting sqref="Z4:Z19">
    <cfRule type="cellIs" dxfId="4553" priority="3063" operator="greaterThan">
      <formula>0</formula>
    </cfRule>
    <cfRule type="cellIs" dxfId="4552" priority="3064" operator="lessThan">
      <formula>0</formula>
    </cfRule>
    <cfRule type="cellIs" dxfId="4551" priority="3065" operator="equal">
      <formula>0</formula>
    </cfRule>
  </conditionalFormatting>
  <conditionalFormatting sqref="Z4:Z19">
    <cfRule type="cellIs" dxfId="4550" priority="3060" operator="greaterThan">
      <formula>0</formula>
    </cfRule>
    <cfRule type="cellIs" dxfId="4549" priority="3061" operator="lessThan">
      <formula>0</formula>
    </cfRule>
    <cfRule type="cellIs" dxfId="4548" priority="3062" operator="equal">
      <formula>0</formula>
    </cfRule>
  </conditionalFormatting>
  <conditionalFormatting sqref="Z4:Z19">
    <cfRule type="cellIs" dxfId="4547" priority="3057" operator="greaterThan">
      <formula>0</formula>
    </cfRule>
    <cfRule type="cellIs" dxfId="4546" priority="3058" operator="lessThan">
      <formula>0</formula>
    </cfRule>
    <cfRule type="cellIs" dxfId="4545" priority="3059" operator="equal">
      <formula>0</formula>
    </cfRule>
  </conditionalFormatting>
  <conditionalFormatting sqref="Z4:Z19">
    <cfRule type="cellIs" dxfId="4544" priority="3054" operator="greaterThan">
      <formula>0</formula>
    </cfRule>
    <cfRule type="cellIs" dxfId="4543" priority="3055" operator="lessThan">
      <formula>0</formula>
    </cfRule>
    <cfRule type="cellIs" dxfId="4542" priority="3056" operator="equal">
      <formula>0</formula>
    </cfRule>
  </conditionalFormatting>
  <conditionalFormatting sqref="Z4:Z19">
    <cfRule type="cellIs" dxfId="4541" priority="3051" operator="greaterThan">
      <formula>0</formula>
    </cfRule>
    <cfRule type="cellIs" dxfId="4540" priority="3052" operator="lessThan">
      <formula>0</formula>
    </cfRule>
    <cfRule type="cellIs" dxfId="4539" priority="3053" operator="equal">
      <formula>0</formula>
    </cfRule>
  </conditionalFormatting>
  <conditionalFormatting sqref="Z4:Z19">
    <cfRule type="cellIs" dxfId="4538" priority="3048" operator="greaterThan">
      <formula>0</formula>
    </cfRule>
    <cfRule type="cellIs" dxfId="4537" priority="3049" operator="lessThan">
      <formula>0</formula>
    </cfRule>
    <cfRule type="cellIs" dxfId="4536" priority="3050" operator="equal">
      <formula>0</formula>
    </cfRule>
  </conditionalFormatting>
  <conditionalFormatting sqref="Z4:Z19">
    <cfRule type="cellIs" dxfId="4535" priority="3045" operator="greaterThan">
      <formula>0</formula>
    </cfRule>
    <cfRule type="cellIs" dxfId="4534" priority="3046" operator="lessThan">
      <formula>0</formula>
    </cfRule>
    <cfRule type="cellIs" dxfId="4533" priority="3047" operator="equal">
      <formula>0</formula>
    </cfRule>
  </conditionalFormatting>
  <conditionalFormatting sqref="Z4:Z19">
    <cfRule type="cellIs" dxfId="4532" priority="3042" operator="greaterThan">
      <formula>0</formula>
    </cfRule>
    <cfRule type="cellIs" dxfId="4531" priority="3043" operator="lessThan">
      <formula>0</formula>
    </cfRule>
    <cfRule type="cellIs" dxfId="4530" priority="3044" operator="equal">
      <formula>0</formula>
    </cfRule>
  </conditionalFormatting>
  <conditionalFormatting sqref="Z4:Z19">
    <cfRule type="cellIs" dxfId="4529" priority="3039" operator="greaterThan">
      <formula>0</formula>
    </cfRule>
    <cfRule type="cellIs" dxfId="4528" priority="3040" operator="lessThan">
      <formula>0</formula>
    </cfRule>
    <cfRule type="cellIs" dxfId="4527" priority="3041" operator="equal">
      <formula>0</formula>
    </cfRule>
  </conditionalFormatting>
  <conditionalFormatting sqref="Z4:Z19">
    <cfRule type="cellIs" dxfId="4526" priority="3036" operator="greaterThan">
      <formula>0</formula>
    </cfRule>
    <cfRule type="cellIs" dxfId="4525" priority="3037" operator="lessThan">
      <formula>0</formula>
    </cfRule>
    <cfRule type="cellIs" dxfId="4524" priority="3038" operator="equal">
      <formula>0</formula>
    </cfRule>
  </conditionalFormatting>
  <conditionalFormatting sqref="U4:U19">
    <cfRule type="cellIs" dxfId="4523" priority="3035" operator="equal">
      <formula>"DNP"</formula>
    </cfRule>
  </conditionalFormatting>
  <conditionalFormatting sqref="AC4:AC19">
    <cfRule type="cellIs" dxfId="4522" priority="3034" operator="equal">
      <formula>"DNP"</formula>
    </cfRule>
  </conditionalFormatting>
  <conditionalFormatting sqref="E26:E41">
    <cfRule type="cellIs" dxfId="4521" priority="3033" operator="equal">
      <formula>"DNP"</formula>
    </cfRule>
  </conditionalFormatting>
  <conditionalFormatting sqref="M26:M41">
    <cfRule type="cellIs" dxfId="4520" priority="3032" operator="equal">
      <formula>"DNP"</formula>
    </cfRule>
  </conditionalFormatting>
  <conditionalFormatting sqref="Z26:Z41">
    <cfRule type="cellIs" dxfId="4519" priority="3029" operator="greaterThan">
      <formula>0</formula>
    </cfRule>
    <cfRule type="cellIs" dxfId="4518" priority="3030" operator="lessThan">
      <formula>0</formula>
    </cfRule>
    <cfRule type="cellIs" dxfId="4517" priority="3031" operator="equal">
      <formula>0</formula>
    </cfRule>
  </conditionalFormatting>
  <conditionalFormatting sqref="Z26:Z41">
    <cfRule type="cellIs" dxfId="4516" priority="3026" operator="greaterThan">
      <formula>0</formula>
    </cfRule>
    <cfRule type="cellIs" dxfId="4515" priority="3027" operator="lessThan">
      <formula>0</formula>
    </cfRule>
    <cfRule type="cellIs" dxfId="4514" priority="3028" operator="equal">
      <formula>0</formula>
    </cfRule>
  </conditionalFormatting>
  <conditionalFormatting sqref="Z26:Z41">
    <cfRule type="cellIs" dxfId="4513" priority="3023" operator="greaterThan">
      <formula>0</formula>
    </cfRule>
    <cfRule type="cellIs" dxfId="4512" priority="3024" operator="lessThan">
      <formula>0</formula>
    </cfRule>
    <cfRule type="cellIs" dxfId="4511" priority="3025" operator="equal">
      <formula>0</formula>
    </cfRule>
  </conditionalFormatting>
  <conditionalFormatting sqref="Z26:Z41">
    <cfRule type="cellIs" dxfId="4510" priority="3020" operator="greaterThan">
      <formula>0</formula>
    </cfRule>
    <cfRule type="cellIs" dxfId="4509" priority="3021" operator="lessThan">
      <formula>0</formula>
    </cfRule>
    <cfRule type="cellIs" dxfId="4508" priority="3022" operator="equal">
      <formula>0</formula>
    </cfRule>
  </conditionalFormatting>
  <conditionalFormatting sqref="Z26:Z41">
    <cfRule type="cellIs" dxfId="4507" priority="3017" operator="greaterThan">
      <formula>0</formula>
    </cfRule>
    <cfRule type="cellIs" dxfId="4506" priority="3018" operator="lessThan">
      <formula>0</formula>
    </cfRule>
    <cfRule type="cellIs" dxfId="4505" priority="3019" operator="equal">
      <formula>0</formula>
    </cfRule>
  </conditionalFormatting>
  <conditionalFormatting sqref="Z26:Z41">
    <cfRule type="cellIs" dxfId="4504" priority="3014" operator="greaterThan">
      <formula>0</formula>
    </cfRule>
    <cfRule type="cellIs" dxfId="4503" priority="3015" operator="lessThan">
      <formula>0</formula>
    </cfRule>
    <cfRule type="cellIs" dxfId="4502" priority="3016" operator="equal">
      <formula>0</formula>
    </cfRule>
  </conditionalFormatting>
  <conditionalFormatting sqref="Z26:Z41">
    <cfRule type="cellIs" dxfId="4501" priority="3011" operator="greaterThan">
      <formula>0</formula>
    </cfRule>
    <cfRule type="cellIs" dxfId="4500" priority="3012" operator="lessThan">
      <formula>0</formula>
    </cfRule>
    <cfRule type="cellIs" dxfId="4499" priority="3013" operator="equal">
      <formula>0</formula>
    </cfRule>
  </conditionalFormatting>
  <conditionalFormatting sqref="Z26:Z41">
    <cfRule type="cellIs" dxfId="4498" priority="3008" operator="greaterThan">
      <formula>0</formula>
    </cfRule>
    <cfRule type="cellIs" dxfId="4497" priority="3009" operator="lessThan">
      <formula>0</formula>
    </cfRule>
    <cfRule type="cellIs" dxfId="4496" priority="3010" operator="equal">
      <formula>0</formula>
    </cfRule>
  </conditionalFormatting>
  <conditionalFormatting sqref="Z26:Z41">
    <cfRule type="cellIs" dxfId="4495" priority="3005" operator="greaterThan">
      <formula>0</formula>
    </cfRule>
    <cfRule type="cellIs" dxfId="4494" priority="3006" operator="lessThan">
      <formula>0</formula>
    </cfRule>
    <cfRule type="cellIs" dxfId="4493" priority="3007" operator="equal">
      <formula>0</formula>
    </cfRule>
  </conditionalFormatting>
  <conditionalFormatting sqref="Z26:Z41">
    <cfRule type="cellIs" dxfId="4492" priority="3002" operator="greaterThan">
      <formula>0</formula>
    </cfRule>
    <cfRule type="cellIs" dxfId="4491" priority="3003" operator="lessThan">
      <formula>0</formula>
    </cfRule>
    <cfRule type="cellIs" dxfId="4490" priority="3004" operator="equal">
      <formula>0</formula>
    </cfRule>
  </conditionalFormatting>
  <conditionalFormatting sqref="Z26:Z41">
    <cfRule type="cellIs" dxfId="4489" priority="2999" operator="greaterThan">
      <formula>0</formula>
    </cfRule>
    <cfRule type="cellIs" dxfId="4488" priority="3000" operator="lessThan">
      <formula>0</formula>
    </cfRule>
    <cfRule type="cellIs" dxfId="4487" priority="3001" operator="equal">
      <formula>0</formula>
    </cfRule>
  </conditionalFormatting>
  <conditionalFormatting sqref="Z26:Z41">
    <cfRule type="cellIs" dxfId="4486" priority="2996" operator="greaterThan">
      <formula>0</formula>
    </cfRule>
    <cfRule type="cellIs" dxfId="4485" priority="2997" operator="lessThan">
      <formula>0</formula>
    </cfRule>
    <cfRule type="cellIs" dxfId="4484" priority="2998" operator="equal">
      <formula>0</formula>
    </cfRule>
  </conditionalFormatting>
  <conditionalFormatting sqref="Z26:Z41">
    <cfRule type="cellIs" dxfId="4483" priority="2993" operator="greaterThan">
      <formula>0</formula>
    </cfRule>
    <cfRule type="cellIs" dxfId="4482" priority="2994" operator="lessThan">
      <formula>0</formula>
    </cfRule>
    <cfRule type="cellIs" dxfId="4481" priority="2995" operator="equal">
      <formula>0</formula>
    </cfRule>
  </conditionalFormatting>
  <conditionalFormatting sqref="Z26:Z41">
    <cfRule type="cellIs" dxfId="4480" priority="2990" operator="greaterThan">
      <formula>0</formula>
    </cfRule>
    <cfRule type="cellIs" dxfId="4479" priority="2991" operator="lessThan">
      <formula>0</formula>
    </cfRule>
    <cfRule type="cellIs" dxfId="4478" priority="2992" operator="equal">
      <formula>0</formula>
    </cfRule>
  </conditionalFormatting>
  <conditionalFormatting sqref="Z26:Z41">
    <cfRule type="cellIs" dxfId="4477" priority="2987" operator="greaterThan">
      <formula>0</formula>
    </cfRule>
    <cfRule type="cellIs" dxfId="4476" priority="2988" operator="lessThan">
      <formula>0</formula>
    </cfRule>
    <cfRule type="cellIs" dxfId="4475" priority="2989" operator="equal">
      <formula>0</formula>
    </cfRule>
  </conditionalFormatting>
  <conditionalFormatting sqref="Z26:Z41">
    <cfRule type="cellIs" dxfId="4474" priority="2984" operator="greaterThan">
      <formula>0</formula>
    </cfRule>
    <cfRule type="cellIs" dxfId="4473" priority="2985" operator="lessThan">
      <formula>0</formula>
    </cfRule>
    <cfRule type="cellIs" dxfId="4472" priority="2986" operator="equal">
      <formula>0</formula>
    </cfRule>
  </conditionalFormatting>
  <conditionalFormatting sqref="Z26:Z41">
    <cfRule type="cellIs" dxfId="4471" priority="2981" operator="greaterThan">
      <formula>0</formula>
    </cfRule>
    <cfRule type="cellIs" dxfId="4470" priority="2982" operator="lessThan">
      <formula>0</formula>
    </cfRule>
    <cfRule type="cellIs" dxfId="4469" priority="2983" operator="equal">
      <formula>0</formula>
    </cfRule>
  </conditionalFormatting>
  <conditionalFormatting sqref="Z26:Z41">
    <cfRule type="cellIs" dxfId="4468" priority="2978" operator="greaterThan">
      <formula>0</formula>
    </cfRule>
    <cfRule type="cellIs" dxfId="4467" priority="2979" operator="lessThan">
      <formula>0</formula>
    </cfRule>
    <cfRule type="cellIs" dxfId="4466" priority="2980" operator="equal">
      <formula>0</formula>
    </cfRule>
  </conditionalFormatting>
  <conditionalFormatting sqref="Z26:Z41">
    <cfRule type="cellIs" dxfId="4465" priority="2975" operator="greaterThan">
      <formula>0</formula>
    </cfRule>
    <cfRule type="cellIs" dxfId="4464" priority="2976" operator="lessThan">
      <formula>0</formula>
    </cfRule>
    <cfRule type="cellIs" dxfId="4463" priority="2977" operator="equal">
      <formula>0</formula>
    </cfRule>
  </conditionalFormatting>
  <conditionalFormatting sqref="Z26:Z41">
    <cfRule type="cellIs" dxfId="4462" priority="2972" operator="greaterThan">
      <formula>0</formula>
    </cfRule>
    <cfRule type="cellIs" dxfId="4461" priority="2973" operator="lessThan">
      <formula>0</formula>
    </cfRule>
    <cfRule type="cellIs" dxfId="4460" priority="2974" operator="equal">
      <formula>0</formula>
    </cfRule>
  </conditionalFormatting>
  <conditionalFormatting sqref="U26:U41">
    <cfRule type="cellIs" dxfId="4459" priority="2971" operator="equal">
      <formula>"DNP"</formula>
    </cfRule>
  </conditionalFormatting>
  <conditionalFormatting sqref="AC26:AC41">
    <cfRule type="cellIs" dxfId="4458" priority="2970" operator="equal">
      <formula>"DNP"</formula>
    </cfRule>
  </conditionalFormatting>
  <conditionalFormatting sqref="H4:H19">
    <cfRule type="containsText" dxfId="4457" priority="2969" operator="containsText" text="Y">
      <formula>NOT(ISERROR(SEARCH("Y",H4)))</formula>
    </cfRule>
  </conditionalFormatting>
  <conditionalFormatting sqref="P4:P19">
    <cfRule type="containsText" dxfId="4456" priority="2968" operator="containsText" text="Y">
      <formula>NOT(ISERROR(SEARCH("Y",P4)))</formula>
    </cfRule>
  </conditionalFormatting>
  <conditionalFormatting sqref="X4:X19">
    <cfRule type="containsText" dxfId="4455" priority="2967" operator="containsText" text="Y">
      <formula>NOT(ISERROR(SEARCH("Y",X4)))</formula>
    </cfRule>
  </conditionalFormatting>
  <conditionalFormatting sqref="AF4:AF19">
    <cfRule type="containsText" dxfId="4454" priority="2966" operator="containsText" text="Y">
      <formula>NOT(ISERROR(SEARCH("Y",AF4)))</formula>
    </cfRule>
  </conditionalFormatting>
  <conditionalFormatting sqref="H26:H41">
    <cfRule type="containsText" dxfId="4453" priority="2965" operator="containsText" text="Y">
      <formula>NOT(ISERROR(SEARCH("Y",H26)))</formula>
    </cfRule>
  </conditionalFormatting>
  <conditionalFormatting sqref="P26:P41">
    <cfRule type="containsText" dxfId="4452" priority="2964" operator="containsText" text="Y">
      <formula>NOT(ISERROR(SEARCH("Y",P26)))</formula>
    </cfRule>
  </conditionalFormatting>
  <conditionalFormatting sqref="X26:X41">
    <cfRule type="containsText" dxfId="4451" priority="2963" operator="containsText" text="Y">
      <formula>NOT(ISERROR(SEARCH("Y",X26)))</formula>
    </cfRule>
  </conditionalFormatting>
  <conditionalFormatting sqref="AF26:AF41">
    <cfRule type="containsText" dxfId="4450" priority="2962" operator="containsText" text="Y">
      <formula>NOT(ISERROR(SEARCH("Y",AF26)))</formula>
    </cfRule>
  </conditionalFormatting>
  <conditionalFormatting sqref="K26:K41 T26:T41 AC26:AC41 AL26:AL41 AC4:AC19 K4:K19 T4:T19 AL4:AL19">
    <cfRule type="cellIs" dxfId="4449" priority="2959" operator="greaterThan">
      <formula>0</formula>
    </cfRule>
    <cfRule type="cellIs" dxfId="4448" priority="2960" operator="lessThan">
      <formula>0</formula>
    </cfRule>
    <cfRule type="cellIs" dxfId="4447" priority="2961" operator="equal">
      <formula>0</formula>
    </cfRule>
  </conditionalFormatting>
  <conditionalFormatting sqref="F4:F19 X4:X19 AG4:AG19 F26:F41 O26:O41 X26:X41 AG26:AG41 O4:O19">
    <cfRule type="cellIs" dxfId="4446" priority="2958" operator="equal">
      <formula>"DNP"</formula>
    </cfRule>
  </conditionalFormatting>
  <conditionalFormatting sqref="AJ4:AJ19 AA4:AA19 AJ26:AJ41 I4:I19 AA26:AA41 I26:I41">
    <cfRule type="containsText" dxfId="4445" priority="2957" operator="containsText" text="Y">
      <formula>NOT(ISERROR(SEARCH("Y",I4)))</formula>
    </cfRule>
  </conditionalFormatting>
  <conditionalFormatting sqref="I4:I19 AJ26:AJ41 AA4:AA19 AJ4:AJ19 I26:I41 AA26:AA41">
    <cfRule type="cellIs" dxfId="4444" priority="2956" operator="equal">
      <formula>"Y"</formula>
    </cfRule>
  </conditionalFormatting>
  <conditionalFormatting sqref="I1:I1048576">
    <cfRule type="containsText" dxfId="4443" priority="2955" operator="containsText" text="Y">
      <formula>NOT(ISERROR(SEARCH("Y",I1)))</formula>
    </cfRule>
  </conditionalFormatting>
  <conditionalFormatting sqref="R1:R3 R20:R25 R42:R1048576">
    <cfRule type="containsText" dxfId="4442" priority="2954" operator="containsText" text="Y">
      <formula>NOT(ISERROR(SEARCH("Y",R1)))</formula>
    </cfRule>
  </conditionalFormatting>
  <conditionalFormatting sqref="AA1:AA1048576">
    <cfRule type="containsText" dxfId="4441" priority="2953" operator="containsText" text="Y">
      <formula>NOT(ISERROR(SEARCH("Y",AA1)))</formula>
    </cfRule>
  </conditionalFormatting>
  <conditionalFormatting sqref="AJ1:AJ1048576">
    <cfRule type="containsText" dxfId="4440" priority="2952" operator="containsText" text="Y">
      <formula>NOT(ISERROR(SEARCH("Y",AJ1)))</formula>
    </cfRule>
  </conditionalFormatting>
  <conditionalFormatting sqref="K4:K19">
    <cfRule type="cellIs" dxfId="4439" priority="2949" operator="greaterThan">
      <formula>0</formula>
    </cfRule>
    <cfRule type="cellIs" dxfId="4438" priority="2950" operator="lessThan">
      <formula>0</formula>
    </cfRule>
    <cfRule type="cellIs" dxfId="4437" priority="2951" operator="equal">
      <formula>0</formula>
    </cfRule>
  </conditionalFormatting>
  <conditionalFormatting sqref="K4:K19">
    <cfRule type="cellIs" dxfId="4436" priority="2946" operator="greaterThan">
      <formula>0</formula>
    </cfRule>
    <cfRule type="cellIs" dxfId="4435" priority="2947" operator="lessThan">
      <formula>0</formula>
    </cfRule>
    <cfRule type="cellIs" dxfId="4434" priority="2948" operator="equal">
      <formula>0</formula>
    </cfRule>
  </conditionalFormatting>
  <conditionalFormatting sqref="K4:K19">
    <cfRule type="cellIs" dxfId="4433" priority="2943" operator="greaterThan">
      <formula>0</formula>
    </cfRule>
    <cfRule type="cellIs" dxfId="4432" priority="2944" operator="lessThan">
      <formula>0</formula>
    </cfRule>
    <cfRule type="cellIs" dxfId="4431" priority="2945" operator="equal">
      <formula>0</formula>
    </cfRule>
  </conditionalFormatting>
  <conditionalFormatting sqref="K4:K19">
    <cfRule type="cellIs" dxfId="4430" priority="2940" operator="greaterThan">
      <formula>0</formula>
    </cfRule>
    <cfRule type="cellIs" dxfId="4429" priority="2941" operator="lessThan">
      <formula>0</formula>
    </cfRule>
    <cfRule type="cellIs" dxfId="4428" priority="2942" operator="equal">
      <formula>0</formula>
    </cfRule>
  </conditionalFormatting>
  <conditionalFormatting sqref="K4:K19">
    <cfRule type="cellIs" dxfId="4427" priority="2937" operator="greaterThan">
      <formula>0</formula>
    </cfRule>
    <cfRule type="cellIs" dxfId="4426" priority="2938" operator="lessThan">
      <formula>0</formula>
    </cfRule>
    <cfRule type="cellIs" dxfId="4425" priority="2939" operator="equal">
      <formula>0</formula>
    </cfRule>
  </conditionalFormatting>
  <conditionalFormatting sqref="K4:K19">
    <cfRule type="cellIs" dxfId="4424" priority="2934" operator="greaterThan">
      <formula>0</formula>
    </cfRule>
    <cfRule type="cellIs" dxfId="4423" priority="2935" operator="lessThan">
      <formula>0</formula>
    </cfRule>
    <cfRule type="cellIs" dxfId="4422" priority="2936" operator="equal">
      <formula>0</formula>
    </cfRule>
  </conditionalFormatting>
  <conditionalFormatting sqref="K4:K19">
    <cfRule type="cellIs" dxfId="4421" priority="2931" operator="greaterThan">
      <formula>0</formula>
    </cfRule>
    <cfRule type="cellIs" dxfId="4420" priority="2932" operator="lessThan">
      <formula>0</formula>
    </cfRule>
    <cfRule type="cellIs" dxfId="4419" priority="2933" operator="equal">
      <formula>0</formula>
    </cfRule>
  </conditionalFormatting>
  <conditionalFormatting sqref="K4:K19">
    <cfRule type="cellIs" dxfId="4418" priority="2928" operator="greaterThan">
      <formula>0</formula>
    </cfRule>
    <cfRule type="cellIs" dxfId="4417" priority="2929" operator="lessThan">
      <formula>0</formula>
    </cfRule>
    <cfRule type="cellIs" dxfId="4416" priority="2930" operator="equal">
      <formula>0</formula>
    </cfRule>
  </conditionalFormatting>
  <conditionalFormatting sqref="K4:K19">
    <cfRule type="cellIs" dxfId="4415" priority="2925" operator="greaterThan">
      <formula>0</formula>
    </cfRule>
    <cfRule type="cellIs" dxfId="4414" priority="2926" operator="lessThan">
      <formula>0</formula>
    </cfRule>
    <cfRule type="cellIs" dxfId="4413" priority="2927" operator="equal">
      <formula>0</formula>
    </cfRule>
  </conditionalFormatting>
  <conditionalFormatting sqref="K4:K19">
    <cfRule type="cellIs" dxfId="4412" priority="2922" operator="greaterThan">
      <formula>0</formula>
    </cfRule>
    <cfRule type="cellIs" dxfId="4411" priority="2923" operator="lessThan">
      <formula>0</formula>
    </cfRule>
    <cfRule type="cellIs" dxfId="4410" priority="2924" operator="equal">
      <formula>0</formula>
    </cfRule>
  </conditionalFormatting>
  <conditionalFormatting sqref="K4:K19">
    <cfRule type="cellIs" dxfId="4409" priority="2919" operator="greaterThan">
      <formula>0</formula>
    </cfRule>
    <cfRule type="cellIs" dxfId="4408" priority="2920" operator="lessThan">
      <formula>0</formula>
    </cfRule>
    <cfRule type="cellIs" dxfId="4407" priority="2921" operator="equal">
      <formula>0</formula>
    </cfRule>
  </conditionalFormatting>
  <conditionalFormatting sqref="K4:K19">
    <cfRule type="cellIs" dxfId="4406" priority="2916" operator="greaterThan">
      <formula>0</formula>
    </cfRule>
    <cfRule type="cellIs" dxfId="4405" priority="2917" operator="lessThan">
      <formula>0</formula>
    </cfRule>
    <cfRule type="cellIs" dxfId="4404" priority="2918" operator="equal">
      <formula>0</formula>
    </cfRule>
  </conditionalFormatting>
  <conditionalFormatting sqref="K4:K19">
    <cfRule type="cellIs" dxfId="4403" priority="2913" operator="greaterThan">
      <formula>0</formula>
    </cfRule>
    <cfRule type="cellIs" dxfId="4402" priority="2914" operator="lessThan">
      <formula>0</formula>
    </cfRule>
    <cfRule type="cellIs" dxfId="4401" priority="2915" operator="equal">
      <formula>0</formula>
    </cfRule>
  </conditionalFormatting>
  <conditionalFormatting sqref="K4:K19">
    <cfRule type="cellIs" dxfId="4400" priority="2910" operator="greaterThan">
      <formula>0</formula>
    </cfRule>
    <cfRule type="cellIs" dxfId="4399" priority="2911" operator="lessThan">
      <formula>0</formula>
    </cfRule>
    <cfRule type="cellIs" dxfId="4398" priority="2912" operator="equal">
      <formula>0</formula>
    </cfRule>
  </conditionalFormatting>
  <conditionalFormatting sqref="F4:F19">
    <cfRule type="cellIs" dxfId="4397" priority="2909" operator="equal">
      <formula>"DNP"</formula>
    </cfRule>
  </conditionalFormatting>
  <conditionalFormatting sqref="I4:I19">
    <cfRule type="cellIs" dxfId="4396" priority="2908" operator="equal">
      <formula>"Y"</formula>
    </cfRule>
  </conditionalFormatting>
  <conditionalFormatting sqref="T4:T19">
    <cfRule type="cellIs" dxfId="4395" priority="2905" operator="greaterThan">
      <formula>0</formula>
    </cfRule>
    <cfRule type="cellIs" dxfId="4394" priority="2906" operator="lessThan">
      <formula>0</formula>
    </cfRule>
    <cfRule type="cellIs" dxfId="4393" priority="2907" operator="equal">
      <formula>0</formula>
    </cfRule>
  </conditionalFormatting>
  <conditionalFormatting sqref="T4:T19">
    <cfRule type="cellIs" dxfId="4392" priority="2902" operator="greaterThan">
      <formula>0</formula>
    </cfRule>
    <cfRule type="cellIs" dxfId="4391" priority="2903" operator="lessThan">
      <formula>0</formula>
    </cfRule>
    <cfRule type="cellIs" dxfId="4390" priority="2904" operator="equal">
      <formula>0</formula>
    </cfRule>
  </conditionalFormatting>
  <conditionalFormatting sqref="T4:T19">
    <cfRule type="cellIs" dxfId="4389" priority="2899" operator="greaterThan">
      <formula>0</formula>
    </cfRule>
    <cfRule type="cellIs" dxfId="4388" priority="2900" operator="lessThan">
      <formula>0</formula>
    </cfRule>
    <cfRule type="cellIs" dxfId="4387" priority="2901" operator="equal">
      <formula>0</formula>
    </cfRule>
  </conditionalFormatting>
  <conditionalFormatting sqref="T4:T19">
    <cfRule type="cellIs" dxfId="4386" priority="2896" operator="greaterThan">
      <formula>0</formula>
    </cfRule>
    <cfRule type="cellIs" dxfId="4385" priority="2897" operator="lessThan">
      <formula>0</formula>
    </cfRule>
    <cfRule type="cellIs" dxfId="4384" priority="2898" operator="equal">
      <formula>0</formula>
    </cfRule>
  </conditionalFormatting>
  <conditionalFormatting sqref="T4:T19">
    <cfRule type="cellIs" dxfId="4383" priority="2893" operator="greaterThan">
      <formula>0</formula>
    </cfRule>
    <cfRule type="cellIs" dxfId="4382" priority="2894" operator="lessThan">
      <formula>0</formula>
    </cfRule>
    <cfRule type="cellIs" dxfId="4381" priority="2895" operator="equal">
      <formula>0</formula>
    </cfRule>
  </conditionalFormatting>
  <conditionalFormatting sqref="T4:T19">
    <cfRule type="cellIs" dxfId="4380" priority="2890" operator="greaterThan">
      <formula>0</formula>
    </cfRule>
    <cfRule type="cellIs" dxfId="4379" priority="2891" operator="lessThan">
      <formula>0</formula>
    </cfRule>
    <cfRule type="cellIs" dxfId="4378" priority="2892" operator="equal">
      <formula>0</formula>
    </cfRule>
  </conditionalFormatting>
  <conditionalFormatting sqref="T4:T19">
    <cfRule type="cellIs" dxfId="4377" priority="2887" operator="greaterThan">
      <formula>0</formula>
    </cfRule>
    <cfRule type="cellIs" dxfId="4376" priority="2888" operator="lessThan">
      <formula>0</formula>
    </cfRule>
    <cfRule type="cellIs" dxfId="4375" priority="2889" operator="equal">
      <formula>0</formula>
    </cfRule>
  </conditionalFormatting>
  <conditionalFormatting sqref="T4:T19">
    <cfRule type="cellIs" dxfId="4374" priority="2884" operator="greaterThan">
      <formula>0</formula>
    </cfRule>
    <cfRule type="cellIs" dxfId="4373" priority="2885" operator="lessThan">
      <formula>0</formula>
    </cfRule>
    <cfRule type="cellIs" dxfId="4372" priority="2886" operator="equal">
      <formula>0</formula>
    </cfRule>
  </conditionalFormatting>
  <conditionalFormatting sqref="T4:T19">
    <cfRule type="cellIs" dxfId="4371" priority="2881" operator="greaterThan">
      <formula>0</formula>
    </cfRule>
    <cfRule type="cellIs" dxfId="4370" priority="2882" operator="lessThan">
      <formula>0</formula>
    </cfRule>
    <cfRule type="cellIs" dxfId="4369" priority="2883" operator="equal">
      <formula>0</formula>
    </cfRule>
  </conditionalFormatting>
  <conditionalFormatting sqref="T4:T19">
    <cfRule type="cellIs" dxfId="4368" priority="2878" operator="greaterThan">
      <formula>0</formula>
    </cfRule>
    <cfRule type="cellIs" dxfId="4367" priority="2879" operator="lessThan">
      <formula>0</formula>
    </cfRule>
    <cfRule type="cellIs" dxfId="4366" priority="2880" operator="equal">
      <formula>0</formula>
    </cfRule>
  </conditionalFormatting>
  <conditionalFormatting sqref="T4:T19">
    <cfRule type="cellIs" dxfId="4365" priority="2875" operator="greaterThan">
      <formula>0</formula>
    </cfRule>
    <cfRule type="cellIs" dxfId="4364" priority="2876" operator="lessThan">
      <formula>0</formula>
    </cfRule>
    <cfRule type="cellIs" dxfId="4363" priority="2877" operator="equal">
      <formula>0</formula>
    </cfRule>
  </conditionalFormatting>
  <conditionalFormatting sqref="T4:T19">
    <cfRule type="cellIs" dxfId="4362" priority="2872" operator="greaterThan">
      <formula>0</formula>
    </cfRule>
    <cfRule type="cellIs" dxfId="4361" priority="2873" operator="lessThan">
      <formula>0</formula>
    </cfRule>
    <cfRule type="cellIs" dxfId="4360" priority="2874" operator="equal">
      <formula>0</formula>
    </cfRule>
  </conditionalFormatting>
  <conditionalFormatting sqref="T4:T19">
    <cfRule type="cellIs" dxfId="4359" priority="2869" operator="greaterThan">
      <formula>0</formula>
    </cfRule>
    <cfRule type="cellIs" dxfId="4358" priority="2870" operator="lessThan">
      <formula>0</formula>
    </cfRule>
    <cfRule type="cellIs" dxfId="4357" priority="2871" operator="equal">
      <formula>0</formula>
    </cfRule>
  </conditionalFormatting>
  <conditionalFormatting sqref="T4:T19">
    <cfRule type="cellIs" dxfId="4356" priority="2866" operator="greaterThan">
      <formula>0</formula>
    </cfRule>
    <cfRule type="cellIs" dxfId="4355" priority="2867" operator="lessThan">
      <formula>0</formula>
    </cfRule>
    <cfRule type="cellIs" dxfId="4354" priority="2868" operator="equal">
      <formula>0</formula>
    </cfRule>
  </conditionalFormatting>
  <conditionalFormatting sqref="T4:T19">
    <cfRule type="cellIs" dxfId="4353" priority="2863" operator="greaterThan">
      <formula>0</formula>
    </cfRule>
    <cfRule type="cellIs" dxfId="4352" priority="2864" operator="lessThan">
      <formula>0</formula>
    </cfRule>
    <cfRule type="cellIs" dxfId="4351" priority="2865" operator="equal">
      <formula>0</formula>
    </cfRule>
  </conditionalFormatting>
  <conditionalFormatting sqref="O4:O19">
    <cfRule type="cellIs" dxfId="4350" priority="2862" operator="equal">
      <formula>"DNP"</formula>
    </cfRule>
  </conditionalFormatting>
  <conditionalFormatting sqref="K4:K19">
    <cfRule type="cellIs" dxfId="4349" priority="2859" operator="greaterThan">
      <formula>0</formula>
    </cfRule>
    <cfRule type="cellIs" dxfId="4348" priority="2860" operator="lessThan">
      <formula>0</formula>
    </cfRule>
    <cfRule type="cellIs" dxfId="4347" priority="2861" operator="equal">
      <formula>0</formula>
    </cfRule>
  </conditionalFormatting>
  <conditionalFormatting sqref="K4:K19">
    <cfRule type="cellIs" dxfId="4346" priority="2856" operator="greaterThan">
      <formula>0</formula>
    </cfRule>
    <cfRule type="cellIs" dxfId="4345" priority="2857" operator="lessThan">
      <formula>0</formula>
    </cfRule>
    <cfRule type="cellIs" dxfId="4344" priority="2858" operator="equal">
      <formula>0</formula>
    </cfRule>
  </conditionalFormatting>
  <conditionalFormatting sqref="K4:K19">
    <cfRule type="cellIs" dxfId="4343" priority="2853" operator="greaterThan">
      <formula>0</formula>
    </cfRule>
    <cfRule type="cellIs" dxfId="4342" priority="2854" operator="lessThan">
      <formula>0</formula>
    </cfRule>
    <cfRule type="cellIs" dxfId="4341" priority="2855" operator="equal">
      <formula>0</formula>
    </cfRule>
  </conditionalFormatting>
  <conditionalFormatting sqref="K4:K19">
    <cfRule type="cellIs" dxfId="4340" priority="2850" operator="greaterThan">
      <formula>0</formula>
    </cfRule>
    <cfRule type="cellIs" dxfId="4339" priority="2851" operator="lessThan">
      <formula>0</formula>
    </cfRule>
    <cfRule type="cellIs" dxfId="4338" priority="2852" operator="equal">
      <formula>0</formula>
    </cfRule>
  </conditionalFormatting>
  <conditionalFormatting sqref="K4:K19">
    <cfRule type="cellIs" dxfId="4337" priority="2847" operator="greaterThan">
      <formula>0</formula>
    </cfRule>
    <cfRule type="cellIs" dxfId="4336" priority="2848" operator="lessThan">
      <formula>0</formula>
    </cfRule>
    <cfRule type="cellIs" dxfId="4335" priority="2849" operator="equal">
      <formula>0</formula>
    </cfRule>
  </conditionalFormatting>
  <conditionalFormatting sqref="K4:K19">
    <cfRule type="cellIs" dxfId="4334" priority="2844" operator="greaterThan">
      <formula>0</formula>
    </cfRule>
    <cfRule type="cellIs" dxfId="4333" priority="2845" operator="lessThan">
      <formula>0</formula>
    </cfRule>
    <cfRule type="cellIs" dxfId="4332" priority="2846" operator="equal">
      <formula>0</formula>
    </cfRule>
  </conditionalFormatting>
  <conditionalFormatting sqref="K4:K19">
    <cfRule type="cellIs" dxfId="4331" priority="2841" operator="greaterThan">
      <formula>0</formula>
    </cfRule>
    <cfRule type="cellIs" dxfId="4330" priority="2842" operator="lessThan">
      <formula>0</formula>
    </cfRule>
    <cfRule type="cellIs" dxfId="4329" priority="2843" operator="equal">
      <formula>0</formula>
    </cfRule>
  </conditionalFormatting>
  <conditionalFormatting sqref="K4:K19">
    <cfRule type="cellIs" dxfId="4328" priority="2838" operator="greaterThan">
      <formula>0</formula>
    </cfRule>
    <cfRule type="cellIs" dxfId="4327" priority="2839" operator="lessThan">
      <formula>0</formula>
    </cfRule>
    <cfRule type="cellIs" dxfId="4326" priority="2840" operator="equal">
      <formula>0</formula>
    </cfRule>
  </conditionalFormatting>
  <conditionalFormatting sqref="K4:K19">
    <cfRule type="cellIs" dxfId="4325" priority="2835" operator="greaterThan">
      <formula>0</formula>
    </cfRule>
    <cfRule type="cellIs" dxfId="4324" priority="2836" operator="lessThan">
      <formula>0</formula>
    </cfRule>
    <cfRule type="cellIs" dxfId="4323" priority="2837" operator="equal">
      <formula>0</formula>
    </cfRule>
  </conditionalFormatting>
  <conditionalFormatting sqref="K4:K19">
    <cfRule type="cellIs" dxfId="4322" priority="2832" operator="greaterThan">
      <formula>0</formula>
    </cfRule>
    <cfRule type="cellIs" dxfId="4321" priority="2833" operator="lessThan">
      <formula>0</formula>
    </cfRule>
    <cfRule type="cellIs" dxfId="4320" priority="2834" operator="equal">
      <formula>0</formula>
    </cfRule>
  </conditionalFormatting>
  <conditionalFormatting sqref="K4:K19">
    <cfRule type="cellIs" dxfId="4319" priority="2829" operator="greaterThan">
      <formula>0</formula>
    </cfRule>
    <cfRule type="cellIs" dxfId="4318" priority="2830" operator="lessThan">
      <formula>0</formula>
    </cfRule>
    <cfRule type="cellIs" dxfId="4317" priority="2831" operator="equal">
      <formula>0</formula>
    </cfRule>
  </conditionalFormatting>
  <conditionalFormatting sqref="K4:K19">
    <cfRule type="cellIs" dxfId="4316" priority="2826" operator="greaterThan">
      <formula>0</formula>
    </cfRule>
    <cfRule type="cellIs" dxfId="4315" priority="2827" operator="lessThan">
      <formula>0</formula>
    </cfRule>
    <cfRule type="cellIs" dxfId="4314" priority="2828" operator="equal">
      <formula>0</formula>
    </cfRule>
  </conditionalFormatting>
  <conditionalFormatting sqref="K4:K19">
    <cfRule type="cellIs" dxfId="4313" priority="2823" operator="greaterThan">
      <formula>0</formula>
    </cfRule>
    <cfRule type="cellIs" dxfId="4312" priority="2824" operator="lessThan">
      <formula>0</formula>
    </cfRule>
    <cfRule type="cellIs" dxfId="4311" priority="2825" operator="equal">
      <formula>0</formula>
    </cfRule>
  </conditionalFormatting>
  <conditionalFormatting sqref="K4:K19">
    <cfRule type="cellIs" dxfId="4310" priority="2820" operator="greaterThan">
      <formula>0</formula>
    </cfRule>
    <cfRule type="cellIs" dxfId="4309" priority="2821" operator="lessThan">
      <formula>0</formula>
    </cfRule>
    <cfRule type="cellIs" dxfId="4308" priority="2822" operator="equal">
      <formula>0</formula>
    </cfRule>
  </conditionalFormatting>
  <conditionalFormatting sqref="F4:F19">
    <cfRule type="cellIs" dxfId="4307" priority="2819" operator="equal">
      <formula>"DNP"</formula>
    </cfRule>
  </conditionalFormatting>
  <conditionalFormatting sqref="I4:I19">
    <cfRule type="cellIs" dxfId="4306" priority="2818" operator="equal">
      <formula>"Y"</formula>
    </cfRule>
  </conditionalFormatting>
  <conditionalFormatting sqref="R1:R1048576">
    <cfRule type="containsText" dxfId="4305" priority="2817" operator="containsText" text="Y">
      <formula>NOT(ISERROR(SEARCH("Y",R1)))</formula>
    </cfRule>
  </conditionalFormatting>
  <conditionalFormatting sqref="AC4:AC19">
    <cfRule type="cellIs" dxfId="4304" priority="2814" operator="greaterThan">
      <formula>0</formula>
    </cfRule>
    <cfRule type="cellIs" dxfId="4303" priority="2815" operator="lessThan">
      <formula>0</formula>
    </cfRule>
    <cfRule type="cellIs" dxfId="4302" priority="2816" operator="equal">
      <formula>0</formula>
    </cfRule>
  </conditionalFormatting>
  <conditionalFormatting sqref="AC4:AC19">
    <cfRule type="cellIs" dxfId="4301" priority="2811" operator="greaterThan">
      <formula>0</formula>
    </cfRule>
    <cfRule type="cellIs" dxfId="4300" priority="2812" operator="lessThan">
      <formula>0</formula>
    </cfRule>
    <cfRule type="cellIs" dxfId="4299" priority="2813" operator="equal">
      <formula>0</formula>
    </cfRule>
  </conditionalFormatting>
  <conditionalFormatting sqref="AC4:AC19">
    <cfRule type="cellIs" dxfId="4298" priority="2808" operator="greaterThan">
      <formula>0</formula>
    </cfRule>
    <cfRule type="cellIs" dxfId="4297" priority="2809" operator="lessThan">
      <formula>0</formula>
    </cfRule>
    <cfRule type="cellIs" dxfId="4296" priority="2810" operator="equal">
      <formula>0</formula>
    </cfRule>
  </conditionalFormatting>
  <conditionalFormatting sqref="AC4:AC19">
    <cfRule type="cellIs" dxfId="4295" priority="2805" operator="greaterThan">
      <formula>0</formula>
    </cfRule>
    <cfRule type="cellIs" dxfId="4294" priority="2806" operator="lessThan">
      <formula>0</formula>
    </cfRule>
    <cfRule type="cellIs" dxfId="4293" priority="2807" operator="equal">
      <formula>0</formula>
    </cfRule>
  </conditionalFormatting>
  <conditionalFormatting sqref="AC4:AC19">
    <cfRule type="cellIs" dxfId="4292" priority="2802" operator="greaterThan">
      <formula>0</formula>
    </cfRule>
    <cfRule type="cellIs" dxfId="4291" priority="2803" operator="lessThan">
      <formula>0</formula>
    </cfRule>
    <cfRule type="cellIs" dxfId="4290" priority="2804" operator="equal">
      <formula>0</formula>
    </cfRule>
  </conditionalFormatting>
  <conditionalFormatting sqref="AC4:AC19">
    <cfRule type="cellIs" dxfId="4289" priority="2799" operator="greaterThan">
      <formula>0</formula>
    </cfRule>
    <cfRule type="cellIs" dxfId="4288" priority="2800" operator="lessThan">
      <formula>0</formula>
    </cfRule>
    <cfRule type="cellIs" dxfId="4287" priority="2801" operator="equal">
      <formula>0</formula>
    </cfRule>
  </conditionalFormatting>
  <conditionalFormatting sqref="AC4:AC19">
    <cfRule type="cellIs" dxfId="4286" priority="2796" operator="greaterThan">
      <formula>0</formula>
    </cfRule>
    <cfRule type="cellIs" dxfId="4285" priority="2797" operator="lessThan">
      <formula>0</formula>
    </cfRule>
    <cfRule type="cellIs" dxfId="4284" priority="2798" operator="equal">
      <formula>0</formula>
    </cfRule>
  </conditionalFormatting>
  <conditionalFormatting sqref="AC4:AC19">
    <cfRule type="cellIs" dxfId="4283" priority="2793" operator="greaterThan">
      <formula>0</formula>
    </cfRule>
    <cfRule type="cellIs" dxfId="4282" priority="2794" operator="lessThan">
      <formula>0</formula>
    </cfRule>
    <cfRule type="cellIs" dxfId="4281" priority="2795" operator="equal">
      <formula>0</formula>
    </cfRule>
  </conditionalFormatting>
  <conditionalFormatting sqref="AC4:AC19">
    <cfRule type="cellIs" dxfId="4280" priority="2790" operator="greaterThan">
      <formula>0</formula>
    </cfRule>
    <cfRule type="cellIs" dxfId="4279" priority="2791" operator="lessThan">
      <formula>0</formula>
    </cfRule>
    <cfRule type="cellIs" dxfId="4278" priority="2792" operator="equal">
      <formula>0</formula>
    </cfRule>
  </conditionalFormatting>
  <conditionalFormatting sqref="AC4:AC19">
    <cfRule type="cellIs" dxfId="4277" priority="2787" operator="greaterThan">
      <formula>0</formula>
    </cfRule>
    <cfRule type="cellIs" dxfId="4276" priority="2788" operator="lessThan">
      <formula>0</formula>
    </cfRule>
    <cfRule type="cellIs" dxfId="4275" priority="2789" operator="equal">
      <formula>0</formula>
    </cfRule>
  </conditionalFormatting>
  <conditionalFormatting sqref="AC4:AC19">
    <cfRule type="cellIs" dxfId="4274" priority="2784" operator="greaterThan">
      <formula>0</formula>
    </cfRule>
    <cfRule type="cellIs" dxfId="4273" priority="2785" operator="lessThan">
      <formula>0</formula>
    </cfRule>
    <cfRule type="cellIs" dxfId="4272" priority="2786" operator="equal">
      <formula>0</formula>
    </cfRule>
  </conditionalFormatting>
  <conditionalFormatting sqref="AC4:AC19">
    <cfRule type="cellIs" dxfId="4271" priority="2781" operator="greaterThan">
      <formula>0</formula>
    </cfRule>
    <cfRule type="cellIs" dxfId="4270" priority="2782" operator="lessThan">
      <formula>0</formula>
    </cfRule>
    <cfRule type="cellIs" dxfId="4269" priority="2783" operator="equal">
      <formula>0</formula>
    </cfRule>
  </conditionalFormatting>
  <conditionalFormatting sqref="AC4:AC19">
    <cfRule type="cellIs" dxfId="4268" priority="2778" operator="greaterThan">
      <formula>0</formula>
    </cfRule>
    <cfRule type="cellIs" dxfId="4267" priority="2779" operator="lessThan">
      <formula>0</formula>
    </cfRule>
    <cfRule type="cellIs" dxfId="4266" priority="2780" operator="equal">
      <formula>0</formula>
    </cfRule>
  </conditionalFormatting>
  <conditionalFormatting sqref="AC4:AC19">
    <cfRule type="cellIs" dxfId="4265" priority="2775" operator="greaterThan">
      <formula>0</formula>
    </cfRule>
    <cfRule type="cellIs" dxfId="4264" priority="2776" operator="lessThan">
      <formula>0</formula>
    </cfRule>
    <cfRule type="cellIs" dxfId="4263" priority="2777" operator="equal">
      <formula>0</formula>
    </cfRule>
  </conditionalFormatting>
  <conditionalFormatting sqref="AC4:AC19">
    <cfRule type="cellIs" dxfId="4262" priority="2772" operator="greaterThan">
      <formula>0</formula>
    </cfRule>
    <cfRule type="cellIs" dxfId="4261" priority="2773" operator="lessThan">
      <formula>0</formula>
    </cfRule>
    <cfRule type="cellIs" dxfId="4260" priority="2774" operator="equal">
      <formula>0</formula>
    </cfRule>
  </conditionalFormatting>
  <conditionalFormatting sqref="AC4:AC19">
    <cfRule type="cellIs" dxfId="4259" priority="2769" operator="greaterThan">
      <formula>0</formula>
    </cfRule>
    <cfRule type="cellIs" dxfId="4258" priority="2770" operator="lessThan">
      <formula>0</formula>
    </cfRule>
    <cfRule type="cellIs" dxfId="4257" priority="2771" operator="equal">
      <formula>0</formula>
    </cfRule>
  </conditionalFormatting>
  <conditionalFormatting sqref="X4:X19">
    <cfRule type="cellIs" dxfId="4256" priority="2768" operator="equal">
      <formula>"DNP"</formula>
    </cfRule>
  </conditionalFormatting>
  <conditionalFormatting sqref="AA4:AA19">
    <cfRule type="cellIs" dxfId="4255" priority="2767" operator="equal">
      <formula>"Y"</formula>
    </cfRule>
  </conditionalFormatting>
  <conditionalFormatting sqref="AL4:AL19">
    <cfRule type="cellIs" dxfId="4254" priority="2764" operator="greaterThan">
      <formula>0</formula>
    </cfRule>
    <cfRule type="cellIs" dxfId="4253" priority="2765" operator="lessThan">
      <formula>0</formula>
    </cfRule>
    <cfRule type="cellIs" dxfId="4252" priority="2766" operator="equal">
      <formula>0</formula>
    </cfRule>
  </conditionalFormatting>
  <conditionalFormatting sqref="AL4:AL19">
    <cfRule type="cellIs" dxfId="4251" priority="2761" operator="greaterThan">
      <formula>0</formula>
    </cfRule>
    <cfRule type="cellIs" dxfId="4250" priority="2762" operator="lessThan">
      <formula>0</formula>
    </cfRule>
    <cfRule type="cellIs" dxfId="4249" priority="2763" operator="equal">
      <formula>0</formula>
    </cfRule>
  </conditionalFormatting>
  <conditionalFormatting sqref="AL4:AL19">
    <cfRule type="cellIs" dxfId="4248" priority="2758" operator="greaterThan">
      <formula>0</formula>
    </cfRule>
    <cfRule type="cellIs" dxfId="4247" priority="2759" operator="lessThan">
      <formula>0</formula>
    </cfRule>
    <cfRule type="cellIs" dxfId="4246" priority="2760" operator="equal">
      <formula>0</formula>
    </cfRule>
  </conditionalFormatting>
  <conditionalFormatting sqref="AL4:AL19">
    <cfRule type="cellIs" dxfId="4245" priority="2755" operator="greaterThan">
      <formula>0</formula>
    </cfRule>
    <cfRule type="cellIs" dxfId="4244" priority="2756" operator="lessThan">
      <formula>0</formula>
    </cfRule>
    <cfRule type="cellIs" dxfId="4243" priority="2757" operator="equal">
      <formula>0</formula>
    </cfRule>
  </conditionalFormatting>
  <conditionalFormatting sqref="AL4:AL19">
    <cfRule type="cellIs" dxfId="4242" priority="2752" operator="greaterThan">
      <formula>0</formula>
    </cfRule>
    <cfRule type="cellIs" dxfId="4241" priority="2753" operator="lessThan">
      <formula>0</formula>
    </cfRule>
    <cfRule type="cellIs" dxfId="4240" priority="2754" operator="equal">
      <formula>0</formula>
    </cfRule>
  </conditionalFormatting>
  <conditionalFormatting sqref="AL4:AL19">
    <cfRule type="cellIs" dxfId="4239" priority="2749" operator="greaterThan">
      <formula>0</formula>
    </cfRule>
    <cfRule type="cellIs" dxfId="4238" priority="2750" operator="lessThan">
      <formula>0</formula>
    </cfRule>
    <cfRule type="cellIs" dxfId="4237" priority="2751" operator="equal">
      <formula>0</formula>
    </cfRule>
  </conditionalFormatting>
  <conditionalFormatting sqref="AL4:AL19">
    <cfRule type="cellIs" dxfId="4236" priority="2746" operator="greaterThan">
      <formula>0</formula>
    </cfRule>
    <cfRule type="cellIs" dxfId="4235" priority="2747" operator="lessThan">
      <formula>0</formula>
    </cfRule>
    <cfRule type="cellIs" dxfId="4234" priority="2748" operator="equal">
      <formula>0</formula>
    </cfRule>
  </conditionalFormatting>
  <conditionalFormatting sqref="AL4:AL19">
    <cfRule type="cellIs" dxfId="4233" priority="2743" operator="greaterThan">
      <formula>0</formula>
    </cfRule>
    <cfRule type="cellIs" dxfId="4232" priority="2744" operator="lessThan">
      <formula>0</formula>
    </cfRule>
    <cfRule type="cellIs" dxfId="4231" priority="2745" operator="equal">
      <formula>0</formula>
    </cfRule>
  </conditionalFormatting>
  <conditionalFormatting sqref="AL4:AL19">
    <cfRule type="cellIs" dxfId="4230" priority="2740" operator="greaterThan">
      <formula>0</formula>
    </cfRule>
    <cfRule type="cellIs" dxfId="4229" priority="2741" operator="lessThan">
      <formula>0</formula>
    </cfRule>
    <cfRule type="cellIs" dxfId="4228" priority="2742" operator="equal">
      <formula>0</formula>
    </cfRule>
  </conditionalFormatting>
  <conditionalFormatting sqref="AL4:AL19">
    <cfRule type="cellIs" dxfId="4227" priority="2737" operator="greaterThan">
      <formula>0</formula>
    </cfRule>
    <cfRule type="cellIs" dxfId="4226" priority="2738" operator="lessThan">
      <formula>0</formula>
    </cfRule>
    <cfRule type="cellIs" dxfId="4225" priority="2739" operator="equal">
      <formula>0</formula>
    </cfRule>
  </conditionalFormatting>
  <conditionalFormatting sqref="AL4:AL19">
    <cfRule type="cellIs" dxfId="4224" priority="2734" operator="greaterThan">
      <formula>0</formula>
    </cfRule>
    <cfRule type="cellIs" dxfId="4223" priority="2735" operator="lessThan">
      <formula>0</formula>
    </cfRule>
    <cfRule type="cellIs" dxfId="4222" priority="2736" operator="equal">
      <formula>0</formula>
    </cfRule>
  </conditionalFormatting>
  <conditionalFormatting sqref="AL4:AL19">
    <cfRule type="cellIs" dxfId="4221" priority="2731" operator="greaterThan">
      <formula>0</formula>
    </cfRule>
    <cfRule type="cellIs" dxfId="4220" priority="2732" operator="lessThan">
      <formula>0</formula>
    </cfRule>
    <cfRule type="cellIs" dxfId="4219" priority="2733" operator="equal">
      <formula>0</formula>
    </cfRule>
  </conditionalFormatting>
  <conditionalFormatting sqref="AL4:AL19">
    <cfRule type="cellIs" dxfId="4218" priority="2728" operator="greaterThan">
      <formula>0</formula>
    </cfRule>
    <cfRule type="cellIs" dxfId="4217" priority="2729" operator="lessThan">
      <formula>0</formula>
    </cfRule>
    <cfRule type="cellIs" dxfId="4216" priority="2730" operator="equal">
      <formula>0</formula>
    </cfRule>
  </conditionalFormatting>
  <conditionalFormatting sqref="AL4:AL19">
    <cfRule type="cellIs" dxfId="4215" priority="2725" operator="greaterThan">
      <formula>0</formula>
    </cfRule>
    <cfRule type="cellIs" dxfId="4214" priority="2726" operator="lessThan">
      <formula>0</formula>
    </cfRule>
    <cfRule type="cellIs" dxfId="4213" priority="2727" operator="equal">
      <formula>0</formula>
    </cfRule>
  </conditionalFormatting>
  <conditionalFormatting sqref="AL4:AL19">
    <cfRule type="cellIs" dxfId="4212" priority="2722" operator="greaterThan">
      <formula>0</formula>
    </cfRule>
    <cfRule type="cellIs" dxfId="4211" priority="2723" operator="lessThan">
      <formula>0</formula>
    </cfRule>
    <cfRule type="cellIs" dxfId="4210" priority="2724" operator="equal">
      <formula>0</formula>
    </cfRule>
  </conditionalFormatting>
  <conditionalFormatting sqref="AL4:AL19">
    <cfRule type="cellIs" dxfId="4209" priority="2719" operator="greaterThan">
      <formula>0</formula>
    </cfRule>
    <cfRule type="cellIs" dxfId="4208" priority="2720" operator="lessThan">
      <formula>0</formula>
    </cfRule>
    <cfRule type="cellIs" dxfId="4207" priority="2721" operator="equal">
      <formula>0</formula>
    </cfRule>
  </conditionalFormatting>
  <conditionalFormatting sqref="AL4:AL19">
    <cfRule type="cellIs" dxfId="4206" priority="2716" operator="greaterThan">
      <formula>0</formula>
    </cfRule>
    <cfRule type="cellIs" dxfId="4205" priority="2717" operator="lessThan">
      <formula>0</formula>
    </cfRule>
    <cfRule type="cellIs" dxfId="4204" priority="2718" operator="equal">
      <formula>0</formula>
    </cfRule>
  </conditionalFormatting>
  <conditionalFormatting sqref="AG4:AG19">
    <cfRule type="cellIs" dxfId="4203" priority="2715" operator="equal">
      <formula>"DNP"</formula>
    </cfRule>
  </conditionalFormatting>
  <conditionalFormatting sqref="AJ4:AJ19">
    <cfRule type="cellIs" dxfId="4202" priority="2714" operator="equal">
      <formula>"Y"</formula>
    </cfRule>
  </conditionalFormatting>
  <conditionalFormatting sqref="K26:K41">
    <cfRule type="cellIs" dxfId="4201" priority="2711" operator="greaterThan">
      <formula>0</formula>
    </cfRule>
    <cfRule type="cellIs" dxfId="4200" priority="2712" operator="lessThan">
      <formula>0</formula>
    </cfRule>
    <cfRule type="cellIs" dxfId="4199" priority="2713" operator="equal">
      <formula>0</formula>
    </cfRule>
  </conditionalFormatting>
  <conditionalFormatting sqref="K26:K41">
    <cfRule type="cellIs" dxfId="4198" priority="2708" operator="greaterThan">
      <formula>0</formula>
    </cfRule>
    <cfRule type="cellIs" dxfId="4197" priority="2709" operator="lessThan">
      <formula>0</formula>
    </cfRule>
    <cfRule type="cellIs" dxfId="4196" priority="2710" operator="equal">
      <formula>0</formula>
    </cfRule>
  </conditionalFormatting>
  <conditionalFormatting sqref="K26:K41">
    <cfRule type="cellIs" dxfId="4195" priority="2705" operator="greaterThan">
      <formula>0</formula>
    </cfRule>
    <cfRule type="cellIs" dxfId="4194" priority="2706" operator="lessThan">
      <formula>0</formula>
    </cfRule>
    <cfRule type="cellIs" dxfId="4193" priority="2707" operator="equal">
      <formula>0</formula>
    </cfRule>
  </conditionalFormatting>
  <conditionalFormatting sqref="K26:K41">
    <cfRule type="cellIs" dxfId="4192" priority="2702" operator="greaterThan">
      <formula>0</formula>
    </cfRule>
    <cfRule type="cellIs" dxfId="4191" priority="2703" operator="lessThan">
      <formula>0</formula>
    </cfRule>
    <cfRule type="cellIs" dxfId="4190" priority="2704" operator="equal">
      <formula>0</formula>
    </cfRule>
  </conditionalFormatting>
  <conditionalFormatting sqref="K26:K41">
    <cfRule type="cellIs" dxfId="4189" priority="2699" operator="greaterThan">
      <formula>0</formula>
    </cfRule>
    <cfRule type="cellIs" dxfId="4188" priority="2700" operator="lessThan">
      <formula>0</formula>
    </cfRule>
    <cfRule type="cellIs" dxfId="4187" priority="2701" operator="equal">
      <formula>0</formula>
    </cfRule>
  </conditionalFormatting>
  <conditionalFormatting sqref="K26:K41">
    <cfRule type="cellIs" dxfId="4186" priority="2696" operator="greaterThan">
      <formula>0</formula>
    </cfRule>
    <cfRule type="cellIs" dxfId="4185" priority="2697" operator="lessThan">
      <formula>0</formula>
    </cfRule>
    <cfRule type="cellIs" dxfId="4184" priority="2698" operator="equal">
      <formula>0</formula>
    </cfRule>
  </conditionalFormatting>
  <conditionalFormatting sqref="K26:K41">
    <cfRule type="cellIs" dxfId="4183" priority="2693" operator="greaterThan">
      <formula>0</formula>
    </cfRule>
    <cfRule type="cellIs" dxfId="4182" priority="2694" operator="lessThan">
      <formula>0</formula>
    </cfRule>
    <cfRule type="cellIs" dxfId="4181" priority="2695" operator="equal">
      <formula>0</formula>
    </cfRule>
  </conditionalFormatting>
  <conditionalFormatting sqref="K26:K41">
    <cfRule type="cellIs" dxfId="4180" priority="2690" operator="greaterThan">
      <formula>0</formula>
    </cfRule>
    <cfRule type="cellIs" dxfId="4179" priority="2691" operator="lessThan">
      <formula>0</formula>
    </cfRule>
    <cfRule type="cellIs" dxfId="4178" priority="2692" operator="equal">
      <formula>0</formula>
    </cfRule>
  </conditionalFormatting>
  <conditionalFormatting sqref="K26:K41">
    <cfRule type="cellIs" dxfId="4177" priority="2687" operator="greaterThan">
      <formula>0</formula>
    </cfRule>
    <cfRule type="cellIs" dxfId="4176" priority="2688" operator="lessThan">
      <formula>0</formula>
    </cfRule>
    <cfRule type="cellIs" dxfId="4175" priority="2689" operator="equal">
      <formula>0</formula>
    </cfRule>
  </conditionalFormatting>
  <conditionalFormatting sqref="K26:K41">
    <cfRule type="cellIs" dxfId="4174" priority="2684" operator="greaterThan">
      <formula>0</formula>
    </cfRule>
    <cfRule type="cellIs" dxfId="4173" priority="2685" operator="lessThan">
      <formula>0</formula>
    </cfRule>
    <cfRule type="cellIs" dxfId="4172" priority="2686" operator="equal">
      <formula>0</formula>
    </cfRule>
  </conditionalFormatting>
  <conditionalFormatting sqref="K26:K41">
    <cfRule type="cellIs" dxfId="4171" priority="2681" operator="greaterThan">
      <formula>0</formula>
    </cfRule>
    <cfRule type="cellIs" dxfId="4170" priority="2682" operator="lessThan">
      <formula>0</formula>
    </cfRule>
    <cfRule type="cellIs" dxfId="4169" priority="2683" operator="equal">
      <formula>0</formula>
    </cfRule>
  </conditionalFormatting>
  <conditionalFormatting sqref="K26:K41">
    <cfRule type="cellIs" dxfId="4168" priority="2678" operator="greaterThan">
      <formula>0</formula>
    </cfRule>
    <cfRule type="cellIs" dxfId="4167" priority="2679" operator="lessThan">
      <formula>0</formula>
    </cfRule>
    <cfRule type="cellIs" dxfId="4166" priority="2680" operator="equal">
      <formula>0</formula>
    </cfRule>
  </conditionalFormatting>
  <conditionalFormatting sqref="K26:K41">
    <cfRule type="cellIs" dxfId="4165" priority="2675" operator="greaterThan">
      <formula>0</formula>
    </cfRule>
    <cfRule type="cellIs" dxfId="4164" priority="2676" operator="lessThan">
      <formula>0</formula>
    </cfRule>
    <cfRule type="cellIs" dxfId="4163" priority="2677" operator="equal">
      <formula>0</formula>
    </cfRule>
  </conditionalFormatting>
  <conditionalFormatting sqref="K26:K41">
    <cfRule type="cellIs" dxfId="4162" priority="2672" operator="greaterThan">
      <formula>0</formula>
    </cfRule>
    <cfRule type="cellIs" dxfId="4161" priority="2673" operator="lessThan">
      <formula>0</formula>
    </cfRule>
    <cfRule type="cellIs" dxfId="4160" priority="2674" operator="equal">
      <formula>0</formula>
    </cfRule>
  </conditionalFormatting>
  <conditionalFormatting sqref="K26:K41">
    <cfRule type="cellIs" dxfId="4159" priority="2669" operator="greaterThan">
      <formula>0</formula>
    </cfRule>
    <cfRule type="cellIs" dxfId="4158" priority="2670" operator="lessThan">
      <formula>0</formula>
    </cfRule>
    <cfRule type="cellIs" dxfId="4157" priority="2671" operator="equal">
      <formula>0</formula>
    </cfRule>
  </conditionalFormatting>
  <conditionalFormatting sqref="K26:K41">
    <cfRule type="cellIs" dxfId="4156" priority="2666" operator="greaterThan">
      <formula>0</formula>
    </cfRule>
    <cfRule type="cellIs" dxfId="4155" priority="2667" operator="lessThan">
      <formula>0</formula>
    </cfRule>
    <cfRule type="cellIs" dxfId="4154" priority="2668" operator="equal">
      <formula>0</formula>
    </cfRule>
  </conditionalFormatting>
  <conditionalFormatting sqref="K26:K41">
    <cfRule type="cellIs" dxfId="4153" priority="2663" operator="greaterThan">
      <formula>0</formula>
    </cfRule>
    <cfRule type="cellIs" dxfId="4152" priority="2664" operator="lessThan">
      <formula>0</formula>
    </cfRule>
    <cfRule type="cellIs" dxfId="4151" priority="2665" operator="equal">
      <formula>0</formula>
    </cfRule>
  </conditionalFormatting>
  <conditionalFormatting sqref="K26:K41">
    <cfRule type="cellIs" dxfId="4150" priority="2660" operator="greaterThan">
      <formula>0</formula>
    </cfRule>
    <cfRule type="cellIs" dxfId="4149" priority="2661" operator="lessThan">
      <formula>0</formula>
    </cfRule>
    <cfRule type="cellIs" dxfId="4148" priority="2662" operator="equal">
      <formula>0</formula>
    </cfRule>
  </conditionalFormatting>
  <conditionalFormatting sqref="F26:F41">
    <cfRule type="cellIs" dxfId="4147" priority="2659" operator="equal">
      <formula>"DNP"</formula>
    </cfRule>
  </conditionalFormatting>
  <conditionalFormatting sqref="I26:I41">
    <cfRule type="cellIs" dxfId="4146" priority="2658" operator="equal">
      <formula>"Y"</formula>
    </cfRule>
  </conditionalFormatting>
  <conditionalFormatting sqref="T26:T41">
    <cfRule type="cellIs" dxfId="4145" priority="2655" operator="greaterThan">
      <formula>0</formula>
    </cfRule>
    <cfRule type="cellIs" dxfId="4144" priority="2656" operator="lessThan">
      <formula>0</formula>
    </cfRule>
    <cfRule type="cellIs" dxfId="4143" priority="2657" operator="equal">
      <formula>0</formula>
    </cfRule>
  </conditionalFormatting>
  <conditionalFormatting sqref="T26:T41">
    <cfRule type="cellIs" dxfId="4142" priority="2652" operator="greaterThan">
      <formula>0</formula>
    </cfRule>
    <cfRule type="cellIs" dxfId="4141" priority="2653" operator="lessThan">
      <formula>0</formula>
    </cfRule>
    <cfRule type="cellIs" dxfId="4140" priority="2654" operator="equal">
      <formula>0</formula>
    </cfRule>
  </conditionalFormatting>
  <conditionalFormatting sqref="T26:T41">
    <cfRule type="cellIs" dxfId="4139" priority="2649" operator="greaterThan">
      <formula>0</formula>
    </cfRule>
    <cfRule type="cellIs" dxfId="4138" priority="2650" operator="lessThan">
      <formula>0</formula>
    </cfRule>
    <cfRule type="cellIs" dxfId="4137" priority="2651" operator="equal">
      <formula>0</formula>
    </cfRule>
  </conditionalFormatting>
  <conditionalFormatting sqref="T26:T41">
    <cfRule type="cellIs" dxfId="4136" priority="2646" operator="greaterThan">
      <formula>0</formula>
    </cfRule>
    <cfRule type="cellIs" dxfId="4135" priority="2647" operator="lessThan">
      <formula>0</formula>
    </cfRule>
    <cfRule type="cellIs" dxfId="4134" priority="2648" operator="equal">
      <formula>0</formula>
    </cfRule>
  </conditionalFormatting>
  <conditionalFormatting sqref="T26:T41">
    <cfRule type="cellIs" dxfId="4133" priority="2643" operator="greaterThan">
      <formula>0</formula>
    </cfRule>
    <cfRule type="cellIs" dxfId="4132" priority="2644" operator="lessThan">
      <formula>0</formula>
    </cfRule>
    <cfRule type="cellIs" dxfId="4131" priority="2645" operator="equal">
      <formula>0</formula>
    </cfRule>
  </conditionalFormatting>
  <conditionalFormatting sqref="T26:T41">
    <cfRule type="cellIs" dxfId="4130" priority="2640" operator="greaterThan">
      <formula>0</formula>
    </cfRule>
    <cfRule type="cellIs" dxfId="4129" priority="2641" operator="lessThan">
      <formula>0</formula>
    </cfRule>
    <cfRule type="cellIs" dxfId="4128" priority="2642" operator="equal">
      <formula>0</formula>
    </cfRule>
  </conditionalFormatting>
  <conditionalFormatting sqref="T26:T41">
    <cfRule type="cellIs" dxfId="4127" priority="2637" operator="greaterThan">
      <formula>0</formula>
    </cfRule>
    <cfRule type="cellIs" dxfId="4126" priority="2638" operator="lessThan">
      <formula>0</formula>
    </cfRule>
    <cfRule type="cellIs" dxfId="4125" priority="2639" operator="equal">
      <formula>0</formula>
    </cfRule>
  </conditionalFormatting>
  <conditionalFormatting sqref="T26:T41">
    <cfRule type="cellIs" dxfId="4124" priority="2634" operator="greaterThan">
      <formula>0</formula>
    </cfRule>
    <cfRule type="cellIs" dxfId="4123" priority="2635" operator="lessThan">
      <formula>0</formula>
    </cfRule>
    <cfRule type="cellIs" dxfId="4122" priority="2636" operator="equal">
      <formula>0</formula>
    </cfRule>
  </conditionalFormatting>
  <conditionalFormatting sqref="T26:T41">
    <cfRule type="cellIs" dxfId="4121" priority="2631" operator="greaterThan">
      <formula>0</formula>
    </cfRule>
    <cfRule type="cellIs" dxfId="4120" priority="2632" operator="lessThan">
      <formula>0</formula>
    </cfRule>
    <cfRule type="cellIs" dxfId="4119" priority="2633" operator="equal">
      <formula>0</formula>
    </cfRule>
  </conditionalFormatting>
  <conditionalFormatting sqref="T26:T41">
    <cfRule type="cellIs" dxfId="4118" priority="2628" operator="greaterThan">
      <formula>0</formula>
    </cfRule>
    <cfRule type="cellIs" dxfId="4117" priority="2629" operator="lessThan">
      <formula>0</formula>
    </cfRule>
    <cfRule type="cellIs" dxfId="4116" priority="2630" operator="equal">
      <formula>0</formula>
    </cfRule>
  </conditionalFormatting>
  <conditionalFormatting sqref="T26:T41">
    <cfRule type="cellIs" dxfId="4115" priority="2625" operator="greaterThan">
      <formula>0</formula>
    </cfRule>
    <cfRule type="cellIs" dxfId="4114" priority="2626" operator="lessThan">
      <formula>0</formula>
    </cfRule>
    <cfRule type="cellIs" dxfId="4113" priority="2627" operator="equal">
      <formula>0</formula>
    </cfRule>
  </conditionalFormatting>
  <conditionalFormatting sqref="T26:T41">
    <cfRule type="cellIs" dxfId="4112" priority="2622" operator="greaterThan">
      <formula>0</formula>
    </cfRule>
    <cfRule type="cellIs" dxfId="4111" priority="2623" operator="lessThan">
      <formula>0</formula>
    </cfRule>
    <cfRule type="cellIs" dxfId="4110" priority="2624" operator="equal">
      <formula>0</formula>
    </cfRule>
  </conditionalFormatting>
  <conditionalFormatting sqref="T26:T41">
    <cfRule type="cellIs" dxfId="4109" priority="2619" operator="greaterThan">
      <formula>0</formula>
    </cfRule>
    <cfRule type="cellIs" dxfId="4108" priority="2620" operator="lessThan">
      <formula>0</formula>
    </cfRule>
    <cfRule type="cellIs" dxfId="4107" priority="2621" operator="equal">
      <formula>0</formula>
    </cfRule>
  </conditionalFormatting>
  <conditionalFormatting sqref="T26:T41">
    <cfRule type="cellIs" dxfId="4106" priority="2616" operator="greaterThan">
      <formula>0</formula>
    </cfRule>
    <cfRule type="cellIs" dxfId="4105" priority="2617" operator="lessThan">
      <formula>0</formula>
    </cfRule>
    <cfRule type="cellIs" dxfId="4104" priority="2618" operator="equal">
      <formula>0</formula>
    </cfRule>
  </conditionalFormatting>
  <conditionalFormatting sqref="T26:T41">
    <cfRule type="cellIs" dxfId="4103" priority="2613" operator="greaterThan">
      <formula>0</formula>
    </cfRule>
    <cfRule type="cellIs" dxfId="4102" priority="2614" operator="lessThan">
      <formula>0</formula>
    </cfRule>
    <cfRule type="cellIs" dxfId="4101" priority="2615" operator="equal">
      <formula>0</formula>
    </cfRule>
  </conditionalFormatting>
  <conditionalFormatting sqref="T26:T41">
    <cfRule type="cellIs" dxfId="4100" priority="2610" operator="greaterThan">
      <formula>0</formula>
    </cfRule>
    <cfRule type="cellIs" dxfId="4099" priority="2611" operator="lessThan">
      <formula>0</formula>
    </cfRule>
    <cfRule type="cellIs" dxfId="4098" priority="2612" operator="equal">
      <formula>0</formula>
    </cfRule>
  </conditionalFormatting>
  <conditionalFormatting sqref="T26:T41">
    <cfRule type="cellIs" dxfId="4097" priority="2607" operator="greaterThan">
      <formula>0</formula>
    </cfRule>
    <cfRule type="cellIs" dxfId="4096" priority="2608" operator="lessThan">
      <formula>0</formula>
    </cfRule>
    <cfRule type="cellIs" dxfId="4095" priority="2609" operator="equal">
      <formula>0</formula>
    </cfRule>
  </conditionalFormatting>
  <conditionalFormatting sqref="T26:T41">
    <cfRule type="cellIs" dxfId="4094" priority="2604" operator="greaterThan">
      <formula>0</formula>
    </cfRule>
    <cfRule type="cellIs" dxfId="4093" priority="2605" operator="lessThan">
      <formula>0</formula>
    </cfRule>
    <cfRule type="cellIs" dxfId="4092" priority="2606" operator="equal">
      <formula>0</formula>
    </cfRule>
  </conditionalFormatting>
  <conditionalFormatting sqref="T26:T41">
    <cfRule type="cellIs" dxfId="4091" priority="2601" operator="greaterThan">
      <formula>0</formula>
    </cfRule>
    <cfRule type="cellIs" dxfId="4090" priority="2602" operator="lessThan">
      <formula>0</formula>
    </cfRule>
    <cfRule type="cellIs" dxfId="4089" priority="2603" operator="equal">
      <formula>0</formula>
    </cfRule>
  </conditionalFormatting>
  <conditionalFormatting sqref="O26:O41">
    <cfRule type="cellIs" dxfId="4088" priority="2600" operator="equal">
      <formula>"DNP"</formula>
    </cfRule>
  </conditionalFormatting>
  <conditionalFormatting sqref="R26:R41">
    <cfRule type="cellIs" dxfId="4087" priority="2599" operator="equal">
      <formula>"Y"</formula>
    </cfRule>
  </conditionalFormatting>
  <conditionalFormatting sqref="AC26:AC41">
    <cfRule type="cellIs" dxfId="4086" priority="2596" operator="greaterThan">
      <formula>0</formula>
    </cfRule>
    <cfRule type="cellIs" dxfId="4085" priority="2597" operator="lessThan">
      <formula>0</formula>
    </cfRule>
    <cfRule type="cellIs" dxfId="4084" priority="2598" operator="equal">
      <formula>0</formula>
    </cfRule>
  </conditionalFormatting>
  <conditionalFormatting sqref="AC26:AC41">
    <cfRule type="cellIs" dxfId="4083" priority="2593" operator="greaterThan">
      <formula>0</formula>
    </cfRule>
    <cfRule type="cellIs" dxfId="4082" priority="2594" operator="lessThan">
      <formula>0</formula>
    </cfRule>
    <cfRule type="cellIs" dxfId="4081" priority="2595" operator="equal">
      <formula>0</formula>
    </cfRule>
  </conditionalFormatting>
  <conditionalFormatting sqref="AC26:AC41">
    <cfRule type="cellIs" dxfId="4080" priority="2590" operator="greaterThan">
      <formula>0</formula>
    </cfRule>
    <cfRule type="cellIs" dxfId="4079" priority="2591" operator="lessThan">
      <formula>0</formula>
    </cfRule>
    <cfRule type="cellIs" dxfId="4078" priority="2592" operator="equal">
      <formula>0</formula>
    </cfRule>
  </conditionalFormatting>
  <conditionalFormatting sqref="AC26:AC41">
    <cfRule type="cellIs" dxfId="4077" priority="2587" operator="greaterThan">
      <formula>0</formula>
    </cfRule>
    <cfRule type="cellIs" dxfId="4076" priority="2588" operator="lessThan">
      <formula>0</formula>
    </cfRule>
    <cfRule type="cellIs" dxfId="4075" priority="2589" operator="equal">
      <formula>0</formula>
    </cfRule>
  </conditionalFormatting>
  <conditionalFormatting sqref="AC26:AC41">
    <cfRule type="cellIs" dxfId="4074" priority="2584" operator="greaterThan">
      <formula>0</formula>
    </cfRule>
    <cfRule type="cellIs" dxfId="4073" priority="2585" operator="lessThan">
      <formula>0</formula>
    </cfRule>
    <cfRule type="cellIs" dxfId="4072" priority="2586" operator="equal">
      <formula>0</formula>
    </cfRule>
  </conditionalFormatting>
  <conditionalFormatting sqref="AC26:AC41">
    <cfRule type="cellIs" dxfId="4071" priority="2581" operator="greaterThan">
      <formula>0</formula>
    </cfRule>
    <cfRule type="cellIs" dxfId="4070" priority="2582" operator="lessThan">
      <formula>0</formula>
    </cfRule>
    <cfRule type="cellIs" dxfId="4069" priority="2583" operator="equal">
      <formula>0</formula>
    </cfRule>
  </conditionalFormatting>
  <conditionalFormatting sqref="AC26:AC41">
    <cfRule type="cellIs" dxfId="4068" priority="2578" operator="greaterThan">
      <formula>0</formula>
    </cfRule>
    <cfRule type="cellIs" dxfId="4067" priority="2579" operator="lessThan">
      <formula>0</formula>
    </cfRule>
    <cfRule type="cellIs" dxfId="4066" priority="2580" operator="equal">
      <formula>0</formula>
    </cfRule>
  </conditionalFormatting>
  <conditionalFormatting sqref="AC26:AC41">
    <cfRule type="cellIs" dxfId="4065" priority="2575" operator="greaterThan">
      <formula>0</formula>
    </cfRule>
    <cfRule type="cellIs" dxfId="4064" priority="2576" operator="lessThan">
      <formula>0</formula>
    </cfRule>
    <cfRule type="cellIs" dxfId="4063" priority="2577" operator="equal">
      <formula>0</formula>
    </cfRule>
  </conditionalFormatting>
  <conditionalFormatting sqref="AC26:AC41">
    <cfRule type="cellIs" dxfId="4062" priority="2572" operator="greaterThan">
      <formula>0</formula>
    </cfRule>
    <cfRule type="cellIs" dxfId="4061" priority="2573" operator="lessThan">
      <formula>0</formula>
    </cfRule>
    <cfRule type="cellIs" dxfId="4060" priority="2574" operator="equal">
      <formula>0</formula>
    </cfRule>
  </conditionalFormatting>
  <conditionalFormatting sqref="AC26:AC41">
    <cfRule type="cellIs" dxfId="4059" priority="2569" operator="greaterThan">
      <formula>0</formula>
    </cfRule>
    <cfRule type="cellIs" dxfId="4058" priority="2570" operator="lessThan">
      <formula>0</formula>
    </cfRule>
    <cfRule type="cellIs" dxfId="4057" priority="2571" operator="equal">
      <formula>0</formula>
    </cfRule>
  </conditionalFormatting>
  <conditionalFormatting sqref="AC26:AC41">
    <cfRule type="cellIs" dxfId="4056" priority="2566" operator="greaterThan">
      <formula>0</formula>
    </cfRule>
    <cfRule type="cellIs" dxfId="4055" priority="2567" operator="lessThan">
      <formula>0</formula>
    </cfRule>
    <cfRule type="cellIs" dxfId="4054" priority="2568" operator="equal">
      <formula>0</formula>
    </cfRule>
  </conditionalFormatting>
  <conditionalFormatting sqref="AC26:AC41">
    <cfRule type="cellIs" dxfId="4053" priority="2563" operator="greaterThan">
      <formula>0</formula>
    </cfRule>
    <cfRule type="cellIs" dxfId="4052" priority="2564" operator="lessThan">
      <formula>0</formula>
    </cfRule>
    <cfRule type="cellIs" dxfId="4051" priority="2565" operator="equal">
      <formula>0</formula>
    </cfRule>
  </conditionalFormatting>
  <conditionalFormatting sqref="AC26:AC41">
    <cfRule type="cellIs" dxfId="4050" priority="2560" operator="greaterThan">
      <formula>0</formula>
    </cfRule>
    <cfRule type="cellIs" dxfId="4049" priority="2561" operator="lessThan">
      <formula>0</formula>
    </cfRule>
    <cfRule type="cellIs" dxfId="4048" priority="2562" operator="equal">
      <formula>0</formula>
    </cfRule>
  </conditionalFormatting>
  <conditionalFormatting sqref="AC26:AC41">
    <cfRule type="cellIs" dxfId="4047" priority="2557" operator="greaterThan">
      <formula>0</formula>
    </cfRule>
    <cfRule type="cellIs" dxfId="4046" priority="2558" operator="lessThan">
      <formula>0</formula>
    </cfRule>
    <cfRule type="cellIs" dxfId="4045" priority="2559" operator="equal">
      <formula>0</formula>
    </cfRule>
  </conditionalFormatting>
  <conditionalFormatting sqref="AC26:AC41">
    <cfRule type="cellIs" dxfId="4044" priority="2554" operator="greaterThan">
      <formula>0</formula>
    </cfRule>
    <cfRule type="cellIs" dxfId="4043" priority="2555" operator="lessThan">
      <formula>0</formula>
    </cfRule>
    <cfRule type="cellIs" dxfId="4042" priority="2556" operator="equal">
      <formula>0</formula>
    </cfRule>
  </conditionalFormatting>
  <conditionalFormatting sqref="AC26:AC41">
    <cfRule type="cellIs" dxfId="4041" priority="2551" operator="greaterThan">
      <formula>0</formula>
    </cfRule>
    <cfRule type="cellIs" dxfId="4040" priority="2552" operator="lessThan">
      <formula>0</formula>
    </cfRule>
    <cfRule type="cellIs" dxfId="4039" priority="2553" operator="equal">
      <formula>0</formula>
    </cfRule>
  </conditionalFormatting>
  <conditionalFormatting sqref="AC26:AC41">
    <cfRule type="cellIs" dxfId="4038" priority="2548" operator="greaterThan">
      <formula>0</formula>
    </cfRule>
    <cfRule type="cellIs" dxfId="4037" priority="2549" operator="lessThan">
      <formula>0</formula>
    </cfRule>
    <cfRule type="cellIs" dxfId="4036" priority="2550" operator="equal">
      <formula>0</formula>
    </cfRule>
  </conditionalFormatting>
  <conditionalFormatting sqref="AC26:AC41">
    <cfRule type="cellIs" dxfId="4035" priority="2545" operator="greaterThan">
      <formula>0</formula>
    </cfRule>
    <cfRule type="cellIs" dxfId="4034" priority="2546" operator="lessThan">
      <formula>0</formula>
    </cfRule>
    <cfRule type="cellIs" dxfId="4033" priority="2547" operator="equal">
      <formula>0</formula>
    </cfRule>
  </conditionalFormatting>
  <conditionalFormatting sqref="AC26:AC41">
    <cfRule type="cellIs" dxfId="4032" priority="2542" operator="greaterThan">
      <formula>0</formula>
    </cfRule>
    <cfRule type="cellIs" dxfId="4031" priority="2543" operator="lessThan">
      <formula>0</formula>
    </cfRule>
    <cfRule type="cellIs" dxfId="4030" priority="2544" operator="equal">
      <formula>0</formula>
    </cfRule>
  </conditionalFormatting>
  <conditionalFormatting sqref="AC26:AC41">
    <cfRule type="cellIs" dxfId="4029" priority="2539" operator="greaterThan">
      <formula>0</formula>
    </cfRule>
    <cfRule type="cellIs" dxfId="4028" priority="2540" operator="lessThan">
      <formula>0</formula>
    </cfRule>
    <cfRule type="cellIs" dxfId="4027" priority="2541" operator="equal">
      <formula>0</formula>
    </cfRule>
  </conditionalFormatting>
  <conditionalFormatting sqref="X26:X41">
    <cfRule type="cellIs" dxfId="4026" priority="2538" operator="equal">
      <formula>"DNP"</formula>
    </cfRule>
  </conditionalFormatting>
  <conditionalFormatting sqref="AA26:AA41">
    <cfRule type="cellIs" dxfId="4025" priority="2537" operator="equal">
      <formula>"Y"</formula>
    </cfRule>
  </conditionalFormatting>
  <conditionalFormatting sqref="AL26:AL41">
    <cfRule type="cellIs" dxfId="4024" priority="2534" operator="greaterThan">
      <formula>0</formula>
    </cfRule>
    <cfRule type="cellIs" dxfId="4023" priority="2535" operator="lessThan">
      <formula>0</formula>
    </cfRule>
    <cfRule type="cellIs" dxfId="4022" priority="2536" operator="equal">
      <formula>0</formula>
    </cfRule>
  </conditionalFormatting>
  <conditionalFormatting sqref="AL26:AL41">
    <cfRule type="cellIs" dxfId="4021" priority="2531" operator="greaterThan">
      <formula>0</formula>
    </cfRule>
    <cfRule type="cellIs" dxfId="4020" priority="2532" operator="lessThan">
      <formula>0</formula>
    </cfRule>
    <cfRule type="cellIs" dxfId="4019" priority="2533" operator="equal">
      <formula>0</formula>
    </cfRule>
  </conditionalFormatting>
  <conditionalFormatting sqref="AL26:AL41">
    <cfRule type="cellIs" dxfId="4018" priority="2528" operator="greaterThan">
      <formula>0</formula>
    </cfRule>
    <cfRule type="cellIs" dxfId="4017" priority="2529" operator="lessThan">
      <formula>0</formula>
    </cfRule>
    <cfRule type="cellIs" dxfId="4016" priority="2530" operator="equal">
      <formula>0</formula>
    </cfRule>
  </conditionalFormatting>
  <conditionalFormatting sqref="AL26:AL41">
    <cfRule type="cellIs" dxfId="4015" priority="2525" operator="greaterThan">
      <formula>0</formula>
    </cfRule>
    <cfRule type="cellIs" dxfId="4014" priority="2526" operator="lessThan">
      <formula>0</formula>
    </cfRule>
    <cfRule type="cellIs" dxfId="4013" priority="2527" operator="equal">
      <formula>0</formula>
    </cfRule>
  </conditionalFormatting>
  <conditionalFormatting sqref="AL26:AL41">
    <cfRule type="cellIs" dxfId="4012" priority="2522" operator="greaterThan">
      <formula>0</formula>
    </cfRule>
    <cfRule type="cellIs" dxfId="4011" priority="2523" operator="lessThan">
      <formula>0</formula>
    </cfRule>
    <cfRule type="cellIs" dxfId="4010" priority="2524" operator="equal">
      <formula>0</formula>
    </cfRule>
  </conditionalFormatting>
  <conditionalFormatting sqref="AL26:AL41">
    <cfRule type="cellIs" dxfId="4009" priority="2519" operator="greaterThan">
      <formula>0</formula>
    </cfRule>
    <cfRule type="cellIs" dxfId="4008" priority="2520" operator="lessThan">
      <formula>0</formula>
    </cfRule>
    <cfRule type="cellIs" dxfId="4007" priority="2521" operator="equal">
      <formula>0</formula>
    </cfRule>
  </conditionalFormatting>
  <conditionalFormatting sqref="AL26:AL41">
    <cfRule type="cellIs" dxfId="4006" priority="2516" operator="greaterThan">
      <formula>0</formula>
    </cfRule>
    <cfRule type="cellIs" dxfId="4005" priority="2517" operator="lessThan">
      <formula>0</formula>
    </cfRule>
    <cfRule type="cellIs" dxfId="4004" priority="2518" operator="equal">
      <formula>0</formula>
    </cfRule>
  </conditionalFormatting>
  <conditionalFormatting sqref="AL26:AL41">
    <cfRule type="cellIs" dxfId="4003" priority="2513" operator="greaterThan">
      <formula>0</formula>
    </cfRule>
    <cfRule type="cellIs" dxfId="4002" priority="2514" operator="lessThan">
      <formula>0</formula>
    </cfRule>
    <cfRule type="cellIs" dxfId="4001" priority="2515" operator="equal">
      <formula>0</formula>
    </cfRule>
  </conditionalFormatting>
  <conditionalFormatting sqref="AL26:AL41">
    <cfRule type="cellIs" dxfId="4000" priority="2510" operator="greaterThan">
      <formula>0</formula>
    </cfRule>
    <cfRule type="cellIs" dxfId="3999" priority="2511" operator="lessThan">
      <formula>0</formula>
    </cfRule>
    <cfRule type="cellIs" dxfId="3998" priority="2512" operator="equal">
      <formula>0</formula>
    </cfRule>
  </conditionalFormatting>
  <conditionalFormatting sqref="AL26:AL41">
    <cfRule type="cellIs" dxfId="3997" priority="2507" operator="greaterThan">
      <formula>0</formula>
    </cfRule>
    <cfRule type="cellIs" dxfId="3996" priority="2508" operator="lessThan">
      <formula>0</formula>
    </cfRule>
    <cfRule type="cellIs" dxfId="3995" priority="2509" operator="equal">
      <formula>0</formula>
    </cfRule>
  </conditionalFormatting>
  <conditionalFormatting sqref="AL26:AL41">
    <cfRule type="cellIs" dxfId="3994" priority="2504" operator="greaterThan">
      <formula>0</formula>
    </cfRule>
    <cfRule type="cellIs" dxfId="3993" priority="2505" operator="lessThan">
      <formula>0</formula>
    </cfRule>
    <cfRule type="cellIs" dxfId="3992" priority="2506" operator="equal">
      <formula>0</formula>
    </cfRule>
  </conditionalFormatting>
  <conditionalFormatting sqref="AL26:AL41">
    <cfRule type="cellIs" dxfId="3991" priority="2501" operator="greaterThan">
      <formula>0</formula>
    </cfRule>
    <cfRule type="cellIs" dxfId="3990" priority="2502" operator="lessThan">
      <formula>0</formula>
    </cfRule>
    <cfRule type="cellIs" dxfId="3989" priority="2503" operator="equal">
      <formula>0</formula>
    </cfRule>
  </conditionalFormatting>
  <conditionalFormatting sqref="AL26:AL41">
    <cfRule type="cellIs" dxfId="3988" priority="2498" operator="greaterThan">
      <formula>0</formula>
    </cfRule>
    <cfRule type="cellIs" dxfId="3987" priority="2499" operator="lessThan">
      <formula>0</formula>
    </cfRule>
    <cfRule type="cellIs" dxfId="3986" priority="2500" operator="equal">
      <formula>0</formula>
    </cfRule>
  </conditionalFormatting>
  <conditionalFormatting sqref="AL26:AL41">
    <cfRule type="cellIs" dxfId="3985" priority="2495" operator="greaterThan">
      <formula>0</formula>
    </cfRule>
    <cfRule type="cellIs" dxfId="3984" priority="2496" operator="lessThan">
      <formula>0</formula>
    </cfRule>
    <cfRule type="cellIs" dxfId="3983" priority="2497" operator="equal">
      <formula>0</formula>
    </cfRule>
  </conditionalFormatting>
  <conditionalFormatting sqref="AL26:AL41">
    <cfRule type="cellIs" dxfId="3982" priority="2492" operator="greaterThan">
      <formula>0</formula>
    </cfRule>
    <cfRule type="cellIs" dxfId="3981" priority="2493" operator="lessThan">
      <formula>0</formula>
    </cfRule>
    <cfRule type="cellIs" dxfId="3980" priority="2494" operator="equal">
      <formula>0</formula>
    </cfRule>
  </conditionalFormatting>
  <conditionalFormatting sqref="AL26:AL41">
    <cfRule type="cellIs" dxfId="3979" priority="2489" operator="greaterThan">
      <formula>0</formula>
    </cfRule>
    <cfRule type="cellIs" dxfId="3978" priority="2490" operator="lessThan">
      <formula>0</formula>
    </cfRule>
    <cfRule type="cellIs" dxfId="3977" priority="2491" operator="equal">
      <formula>0</formula>
    </cfRule>
  </conditionalFormatting>
  <conditionalFormatting sqref="AL26:AL41">
    <cfRule type="cellIs" dxfId="3976" priority="2486" operator="greaterThan">
      <formula>0</formula>
    </cfRule>
    <cfRule type="cellIs" dxfId="3975" priority="2487" operator="lessThan">
      <formula>0</formula>
    </cfRule>
    <cfRule type="cellIs" dxfId="3974" priority="2488" operator="equal">
      <formula>0</formula>
    </cfRule>
  </conditionalFormatting>
  <conditionalFormatting sqref="AL26:AL41">
    <cfRule type="cellIs" dxfId="3973" priority="2483" operator="greaterThan">
      <formula>0</formula>
    </cfRule>
    <cfRule type="cellIs" dxfId="3972" priority="2484" operator="lessThan">
      <formula>0</formula>
    </cfRule>
    <cfRule type="cellIs" dxfId="3971" priority="2485" operator="equal">
      <formula>0</formula>
    </cfRule>
  </conditionalFormatting>
  <conditionalFormatting sqref="AL26:AL41">
    <cfRule type="cellIs" dxfId="3970" priority="2480" operator="greaterThan">
      <formula>0</formula>
    </cfRule>
    <cfRule type="cellIs" dxfId="3969" priority="2481" operator="lessThan">
      <formula>0</formula>
    </cfRule>
    <cfRule type="cellIs" dxfId="3968" priority="2482" operator="equal">
      <formula>0</formula>
    </cfRule>
  </conditionalFormatting>
  <conditionalFormatting sqref="AL26:AL41">
    <cfRule type="cellIs" dxfId="3967" priority="2477" operator="greaterThan">
      <formula>0</formula>
    </cfRule>
    <cfRule type="cellIs" dxfId="3966" priority="2478" operator="lessThan">
      <formula>0</formula>
    </cfRule>
    <cfRule type="cellIs" dxfId="3965" priority="2479" operator="equal">
      <formula>0</formula>
    </cfRule>
  </conditionalFormatting>
  <conditionalFormatting sqref="AL26:AL41">
    <cfRule type="cellIs" dxfId="3964" priority="2474" operator="greaterThan">
      <formula>0</formula>
    </cfRule>
    <cfRule type="cellIs" dxfId="3963" priority="2475" operator="lessThan">
      <formula>0</formula>
    </cfRule>
    <cfRule type="cellIs" dxfId="3962" priority="2476" operator="equal">
      <formula>0</formula>
    </cfRule>
  </conditionalFormatting>
  <conditionalFormatting sqref="AG26:AG41">
    <cfRule type="cellIs" dxfId="3961" priority="2473" operator="equal">
      <formula>"DNP"</formula>
    </cfRule>
  </conditionalFormatting>
  <conditionalFormatting sqref="AJ26:AJ41">
    <cfRule type="cellIs" dxfId="3960" priority="2472" operator="equal">
      <formula>"Y"</formula>
    </cfRule>
  </conditionalFormatting>
  <conditionalFormatting sqref="K4:K19">
    <cfRule type="cellIs" dxfId="3959" priority="2469" operator="greaterThan">
      <formula>0</formula>
    </cfRule>
    <cfRule type="cellIs" dxfId="3958" priority="2470" operator="lessThan">
      <formula>0</formula>
    </cfRule>
    <cfRule type="cellIs" dxfId="3957" priority="2471" operator="equal">
      <formula>0</formula>
    </cfRule>
  </conditionalFormatting>
  <conditionalFormatting sqref="K4:K19">
    <cfRule type="cellIs" dxfId="3956" priority="2466" operator="greaterThan">
      <formula>0</formula>
    </cfRule>
    <cfRule type="cellIs" dxfId="3955" priority="2467" operator="lessThan">
      <formula>0</formula>
    </cfRule>
    <cfRule type="cellIs" dxfId="3954" priority="2468" operator="equal">
      <formula>0</formula>
    </cfRule>
  </conditionalFormatting>
  <conditionalFormatting sqref="K4:K19">
    <cfRule type="cellIs" dxfId="3953" priority="2463" operator="greaterThan">
      <formula>0</formula>
    </cfRule>
    <cfRule type="cellIs" dxfId="3952" priority="2464" operator="lessThan">
      <formula>0</formula>
    </cfRule>
    <cfRule type="cellIs" dxfId="3951" priority="2465" operator="equal">
      <formula>0</formula>
    </cfRule>
  </conditionalFormatting>
  <conditionalFormatting sqref="K4:K19">
    <cfRule type="cellIs" dxfId="3950" priority="2460" operator="greaterThan">
      <formula>0</formula>
    </cfRule>
    <cfRule type="cellIs" dxfId="3949" priority="2461" operator="lessThan">
      <formula>0</formula>
    </cfRule>
    <cfRule type="cellIs" dxfId="3948" priority="2462" operator="equal">
      <formula>0</formula>
    </cfRule>
  </conditionalFormatting>
  <conditionalFormatting sqref="K4:K19">
    <cfRule type="cellIs" dxfId="3947" priority="2457" operator="greaterThan">
      <formula>0</formula>
    </cfRule>
    <cfRule type="cellIs" dxfId="3946" priority="2458" operator="lessThan">
      <formula>0</formula>
    </cfRule>
    <cfRule type="cellIs" dxfId="3945" priority="2459" operator="equal">
      <formula>0</formula>
    </cfRule>
  </conditionalFormatting>
  <conditionalFormatting sqref="K4:K19">
    <cfRule type="cellIs" dxfId="3944" priority="2454" operator="greaterThan">
      <formula>0</formula>
    </cfRule>
    <cfRule type="cellIs" dxfId="3943" priority="2455" operator="lessThan">
      <formula>0</formula>
    </cfRule>
    <cfRule type="cellIs" dxfId="3942" priority="2456" operator="equal">
      <formula>0</formula>
    </cfRule>
  </conditionalFormatting>
  <conditionalFormatting sqref="K4:K19">
    <cfRule type="cellIs" dxfId="3941" priority="2451" operator="greaterThan">
      <formula>0</formula>
    </cfRule>
    <cfRule type="cellIs" dxfId="3940" priority="2452" operator="lessThan">
      <formula>0</formula>
    </cfRule>
    <cfRule type="cellIs" dxfId="3939" priority="2453" operator="equal">
      <formula>0</formula>
    </cfRule>
  </conditionalFormatting>
  <conditionalFormatting sqref="K4:K19">
    <cfRule type="cellIs" dxfId="3938" priority="2448" operator="greaterThan">
      <formula>0</formula>
    </cfRule>
    <cfRule type="cellIs" dxfId="3937" priority="2449" operator="lessThan">
      <formula>0</formula>
    </cfRule>
    <cfRule type="cellIs" dxfId="3936" priority="2450" operator="equal">
      <formula>0</formula>
    </cfRule>
  </conditionalFormatting>
  <conditionalFormatting sqref="K4:K19">
    <cfRule type="cellIs" dxfId="3935" priority="2445" operator="greaterThan">
      <formula>0</formula>
    </cfRule>
    <cfRule type="cellIs" dxfId="3934" priority="2446" operator="lessThan">
      <formula>0</formula>
    </cfRule>
    <cfRule type="cellIs" dxfId="3933" priority="2447" operator="equal">
      <formula>0</formula>
    </cfRule>
  </conditionalFormatting>
  <conditionalFormatting sqref="K4:K19">
    <cfRule type="cellIs" dxfId="3932" priority="2442" operator="greaterThan">
      <formula>0</formula>
    </cfRule>
    <cfRule type="cellIs" dxfId="3931" priority="2443" operator="lessThan">
      <formula>0</formula>
    </cfRule>
    <cfRule type="cellIs" dxfId="3930" priority="2444" operator="equal">
      <formula>0</formula>
    </cfRule>
  </conditionalFormatting>
  <conditionalFormatting sqref="K4:K19">
    <cfRule type="cellIs" dxfId="3929" priority="2439" operator="greaterThan">
      <formula>0</formula>
    </cfRule>
    <cfRule type="cellIs" dxfId="3928" priority="2440" operator="lessThan">
      <formula>0</formula>
    </cfRule>
    <cfRule type="cellIs" dxfId="3927" priority="2441" operator="equal">
      <formula>0</formula>
    </cfRule>
  </conditionalFormatting>
  <conditionalFormatting sqref="K4:K19">
    <cfRule type="cellIs" dxfId="3926" priority="2436" operator="greaterThan">
      <formula>0</formula>
    </cfRule>
    <cfRule type="cellIs" dxfId="3925" priority="2437" operator="lessThan">
      <formula>0</formula>
    </cfRule>
    <cfRule type="cellIs" dxfId="3924" priority="2438" operator="equal">
      <formula>0</formula>
    </cfRule>
  </conditionalFormatting>
  <conditionalFormatting sqref="K4:K19">
    <cfRule type="cellIs" dxfId="3923" priority="2433" operator="greaterThan">
      <formula>0</formula>
    </cfRule>
    <cfRule type="cellIs" dxfId="3922" priority="2434" operator="lessThan">
      <formula>0</formula>
    </cfRule>
    <cfRule type="cellIs" dxfId="3921" priority="2435" operator="equal">
      <formula>0</formula>
    </cfRule>
  </conditionalFormatting>
  <conditionalFormatting sqref="K4:K19">
    <cfRule type="cellIs" dxfId="3920" priority="2430" operator="greaterThan">
      <formula>0</formula>
    </cfRule>
    <cfRule type="cellIs" dxfId="3919" priority="2431" operator="lessThan">
      <formula>0</formula>
    </cfRule>
    <cfRule type="cellIs" dxfId="3918" priority="2432" operator="equal">
      <formula>0</formula>
    </cfRule>
  </conditionalFormatting>
  <conditionalFormatting sqref="K4:K19">
    <cfRule type="cellIs" dxfId="3917" priority="2427" operator="greaterThan">
      <formula>0</formula>
    </cfRule>
    <cfRule type="cellIs" dxfId="3916" priority="2428" operator="lessThan">
      <formula>0</formula>
    </cfRule>
    <cfRule type="cellIs" dxfId="3915" priority="2429" operator="equal">
      <formula>0</formula>
    </cfRule>
  </conditionalFormatting>
  <conditionalFormatting sqref="K4:K19">
    <cfRule type="cellIs" dxfId="3914" priority="2424" operator="greaterThan">
      <formula>0</formula>
    </cfRule>
    <cfRule type="cellIs" dxfId="3913" priority="2425" operator="lessThan">
      <formula>0</formula>
    </cfRule>
    <cfRule type="cellIs" dxfId="3912" priority="2426" operator="equal">
      <formula>0</formula>
    </cfRule>
  </conditionalFormatting>
  <conditionalFormatting sqref="K4:K19">
    <cfRule type="cellIs" dxfId="3911" priority="2421" operator="greaterThan">
      <formula>0</formula>
    </cfRule>
    <cfRule type="cellIs" dxfId="3910" priority="2422" operator="lessThan">
      <formula>0</formula>
    </cfRule>
    <cfRule type="cellIs" dxfId="3909" priority="2423" operator="equal">
      <formula>0</formula>
    </cfRule>
  </conditionalFormatting>
  <conditionalFormatting sqref="K4:K19">
    <cfRule type="cellIs" dxfId="3908" priority="2418" operator="greaterThan">
      <formula>0</formula>
    </cfRule>
    <cfRule type="cellIs" dxfId="3907" priority="2419" operator="lessThan">
      <formula>0</formula>
    </cfRule>
    <cfRule type="cellIs" dxfId="3906" priority="2420" operator="equal">
      <formula>0</formula>
    </cfRule>
  </conditionalFormatting>
  <conditionalFormatting sqref="K4:K19">
    <cfRule type="cellIs" dxfId="3905" priority="2415" operator="greaterThan">
      <formula>0</formula>
    </cfRule>
    <cfRule type="cellIs" dxfId="3904" priority="2416" operator="lessThan">
      <formula>0</formula>
    </cfRule>
    <cfRule type="cellIs" dxfId="3903" priority="2417" operator="equal">
      <formula>0</formula>
    </cfRule>
  </conditionalFormatting>
  <conditionalFormatting sqref="K4:K19">
    <cfRule type="cellIs" dxfId="3902" priority="2412" operator="greaterThan">
      <formula>0</formula>
    </cfRule>
    <cfRule type="cellIs" dxfId="3901" priority="2413" operator="lessThan">
      <formula>0</formula>
    </cfRule>
    <cfRule type="cellIs" dxfId="3900" priority="2414" operator="equal">
      <formula>0</formula>
    </cfRule>
  </conditionalFormatting>
  <conditionalFormatting sqref="K4:K19">
    <cfRule type="cellIs" dxfId="3899" priority="2409" operator="greaterThan">
      <formula>0</formula>
    </cfRule>
    <cfRule type="cellIs" dxfId="3898" priority="2410" operator="lessThan">
      <formula>0</formula>
    </cfRule>
    <cfRule type="cellIs" dxfId="3897" priority="2411" operator="equal">
      <formula>0</formula>
    </cfRule>
  </conditionalFormatting>
  <conditionalFormatting sqref="K4:K19">
    <cfRule type="cellIs" dxfId="3896" priority="2406" operator="greaterThan">
      <formula>0</formula>
    </cfRule>
    <cfRule type="cellIs" dxfId="3895" priority="2407" operator="lessThan">
      <formula>0</formula>
    </cfRule>
    <cfRule type="cellIs" dxfId="3894" priority="2408" operator="equal">
      <formula>0</formula>
    </cfRule>
  </conditionalFormatting>
  <conditionalFormatting sqref="F4:F19">
    <cfRule type="cellIs" dxfId="3893" priority="2405" operator="equal">
      <formula>"DNP"</formula>
    </cfRule>
  </conditionalFormatting>
  <conditionalFormatting sqref="I4:I19">
    <cfRule type="cellIs" dxfId="3892" priority="2404" operator="equal">
      <formula>"Y"</formula>
    </cfRule>
  </conditionalFormatting>
  <conditionalFormatting sqref="T4:T19">
    <cfRule type="cellIs" dxfId="3891" priority="2401" operator="greaterThan">
      <formula>0</formula>
    </cfRule>
    <cfRule type="cellIs" dxfId="3890" priority="2402" operator="lessThan">
      <formula>0</formula>
    </cfRule>
    <cfRule type="cellIs" dxfId="3889" priority="2403" operator="equal">
      <formula>0</formula>
    </cfRule>
  </conditionalFormatting>
  <conditionalFormatting sqref="T4:T19">
    <cfRule type="cellIs" dxfId="3888" priority="2398" operator="greaterThan">
      <formula>0</formula>
    </cfRule>
    <cfRule type="cellIs" dxfId="3887" priority="2399" operator="lessThan">
      <formula>0</formula>
    </cfRule>
    <cfRule type="cellIs" dxfId="3886" priority="2400" operator="equal">
      <formula>0</formula>
    </cfRule>
  </conditionalFormatting>
  <conditionalFormatting sqref="T4:T19">
    <cfRule type="cellIs" dxfId="3885" priority="2395" operator="greaterThan">
      <formula>0</formula>
    </cfRule>
    <cfRule type="cellIs" dxfId="3884" priority="2396" operator="lessThan">
      <formula>0</formula>
    </cfRule>
    <cfRule type="cellIs" dxfId="3883" priority="2397" operator="equal">
      <formula>0</formula>
    </cfRule>
  </conditionalFormatting>
  <conditionalFormatting sqref="T4:T19">
    <cfRule type="cellIs" dxfId="3882" priority="2392" operator="greaterThan">
      <formula>0</formula>
    </cfRule>
    <cfRule type="cellIs" dxfId="3881" priority="2393" operator="lessThan">
      <formula>0</formula>
    </cfRule>
    <cfRule type="cellIs" dxfId="3880" priority="2394" operator="equal">
      <formula>0</formula>
    </cfRule>
  </conditionalFormatting>
  <conditionalFormatting sqref="T4:T19">
    <cfRule type="cellIs" dxfId="3879" priority="2389" operator="greaterThan">
      <formula>0</formula>
    </cfRule>
    <cfRule type="cellIs" dxfId="3878" priority="2390" operator="lessThan">
      <formula>0</formula>
    </cfRule>
    <cfRule type="cellIs" dxfId="3877" priority="2391" operator="equal">
      <formula>0</formula>
    </cfRule>
  </conditionalFormatting>
  <conditionalFormatting sqref="T4:T19">
    <cfRule type="cellIs" dxfId="3876" priority="2386" operator="greaterThan">
      <formula>0</formula>
    </cfRule>
    <cfRule type="cellIs" dxfId="3875" priority="2387" operator="lessThan">
      <formula>0</formula>
    </cfRule>
    <cfRule type="cellIs" dxfId="3874" priority="2388" operator="equal">
      <formula>0</formula>
    </cfRule>
  </conditionalFormatting>
  <conditionalFormatting sqref="T4:T19">
    <cfRule type="cellIs" dxfId="3873" priority="2383" operator="greaterThan">
      <formula>0</formula>
    </cfRule>
    <cfRule type="cellIs" dxfId="3872" priority="2384" operator="lessThan">
      <formula>0</formula>
    </cfRule>
    <cfRule type="cellIs" dxfId="3871" priority="2385" operator="equal">
      <formula>0</formula>
    </cfRule>
  </conditionalFormatting>
  <conditionalFormatting sqref="T4:T19">
    <cfRule type="cellIs" dxfId="3870" priority="2380" operator="greaterThan">
      <formula>0</formula>
    </cfRule>
    <cfRule type="cellIs" dxfId="3869" priority="2381" operator="lessThan">
      <formula>0</formula>
    </cfRule>
    <cfRule type="cellIs" dxfId="3868" priority="2382" operator="equal">
      <formula>0</formula>
    </cfRule>
  </conditionalFormatting>
  <conditionalFormatting sqref="T4:T19">
    <cfRule type="cellIs" dxfId="3867" priority="2377" operator="greaterThan">
      <formula>0</formula>
    </cfRule>
    <cfRule type="cellIs" dxfId="3866" priority="2378" operator="lessThan">
      <formula>0</formula>
    </cfRule>
    <cfRule type="cellIs" dxfId="3865" priority="2379" operator="equal">
      <formula>0</formula>
    </cfRule>
  </conditionalFormatting>
  <conditionalFormatting sqref="T4:T19">
    <cfRule type="cellIs" dxfId="3864" priority="2374" operator="greaterThan">
      <formula>0</formula>
    </cfRule>
    <cfRule type="cellIs" dxfId="3863" priority="2375" operator="lessThan">
      <formula>0</formula>
    </cfRule>
    <cfRule type="cellIs" dxfId="3862" priority="2376" operator="equal">
      <formula>0</formula>
    </cfRule>
  </conditionalFormatting>
  <conditionalFormatting sqref="T4:T19">
    <cfRule type="cellIs" dxfId="3861" priority="2371" operator="greaterThan">
      <formula>0</formula>
    </cfRule>
    <cfRule type="cellIs" dxfId="3860" priority="2372" operator="lessThan">
      <formula>0</formula>
    </cfRule>
    <cfRule type="cellIs" dxfId="3859" priority="2373" operator="equal">
      <formula>0</formula>
    </cfRule>
  </conditionalFormatting>
  <conditionalFormatting sqref="T4:T19">
    <cfRule type="cellIs" dxfId="3858" priority="2368" operator="greaterThan">
      <formula>0</formula>
    </cfRule>
    <cfRule type="cellIs" dxfId="3857" priority="2369" operator="lessThan">
      <formula>0</formula>
    </cfRule>
    <cfRule type="cellIs" dxfId="3856" priority="2370" operator="equal">
      <formula>0</formula>
    </cfRule>
  </conditionalFormatting>
  <conditionalFormatting sqref="T4:T19">
    <cfRule type="cellIs" dxfId="3855" priority="2365" operator="greaterThan">
      <formula>0</formula>
    </cfRule>
    <cfRule type="cellIs" dxfId="3854" priority="2366" operator="lessThan">
      <formula>0</formula>
    </cfRule>
    <cfRule type="cellIs" dxfId="3853" priority="2367" operator="equal">
      <formula>0</formula>
    </cfRule>
  </conditionalFormatting>
  <conditionalFormatting sqref="T4:T19">
    <cfRule type="cellIs" dxfId="3852" priority="2362" operator="greaterThan">
      <formula>0</formula>
    </cfRule>
    <cfRule type="cellIs" dxfId="3851" priority="2363" operator="lessThan">
      <formula>0</formula>
    </cfRule>
    <cfRule type="cellIs" dxfId="3850" priority="2364" operator="equal">
      <formula>0</formula>
    </cfRule>
  </conditionalFormatting>
  <conditionalFormatting sqref="T4:T19">
    <cfRule type="cellIs" dxfId="3849" priority="2359" operator="greaterThan">
      <formula>0</formula>
    </cfRule>
    <cfRule type="cellIs" dxfId="3848" priority="2360" operator="lessThan">
      <formula>0</formula>
    </cfRule>
    <cfRule type="cellIs" dxfId="3847" priority="2361" operator="equal">
      <formula>0</formula>
    </cfRule>
  </conditionalFormatting>
  <conditionalFormatting sqref="T4:T19">
    <cfRule type="cellIs" dxfId="3846" priority="2356" operator="greaterThan">
      <formula>0</formula>
    </cfRule>
    <cfRule type="cellIs" dxfId="3845" priority="2357" operator="lessThan">
      <formula>0</formula>
    </cfRule>
    <cfRule type="cellIs" dxfId="3844" priority="2358" operator="equal">
      <formula>0</formula>
    </cfRule>
  </conditionalFormatting>
  <conditionalFormatting sqref="T4:T19">
    <cfRule type="cellIs" dxfId="3843" priority="2353" operator="greaterThan">
      <formula>0</formula>
    </cfRule>
    <cfRule type="cellIs" dxfId="3842" priority="2354" operator="lessThan">
      <formula>0</formula>
    </cfRule>
    <cfRule type="cellIs" dxfId="3841" priority="2355" operator="equal">
      <formula>0</formula>
    </cfRule>
  </conditionalFormatting>
  <conditionalFormatting sqref="T4:T19">
    <cfRule type="cellIs" dxfId="3840" priority="2350" operator="greaterThan">
      <formula>0</formula>
    </cfRule>
    <cfRule type="cellIs" dxfId="3839" priority="2351" operator="lessThan">
      <formula>0</formula>
    </cfRule>
    <cfRule type="cellIs" dxfId="3838" priority="2352" operator="equal">
      <formula>0</formula>
    </cfRule>
  </conditionalFormatting>
  <conditionalFormatting sqref="T4:T19">
    <cfRule type="cellIs" dxfId="3837" priority="2347" operator="greaterThan">
      <formula>0</formula>
    </cfRule>
    <cfRule type="cellIs" dxfId="3836" priority="2348" operator="lessThan">
      <formula>0</formula>
    </cfRule>
    <cfRule type="cellIs" dxfId="3835" priority="2349" operator="equal">
      <formula>0</formula>
    </cfRule>
  </conditionalFormatting>
  <conditionalFormatting sqref="T4:T19">
    <cfRule type="cellIs" dxfId="3834" priority="2344" operator="greaterThan">
      <formula>0</formula>
    </cfRule>
    <cfRule type="cellIs" dxfId="3833" priority="2345" operator="lessThan">
      <formula>0</formula>
    </cfRule>
    <cfRule type="cellIs" dxfId="3832" priority="2346" operator="equal">
      <formula>0</formula>
    </cfRule>
  </conditionalFormatting>
  <conditionalFormatting sqref="T4:T19">
    <cfRule type="cellIs" dxfId="3831" priority="2341" operator="greaterThan">
      <formula>0</formula>
    </cfRule>
    <cfRule type="cellIs" dxfId="3830" priority="2342" operator="lessThan">
      <formula>0</formula>
    </cfRule>
    <cfRule type="cellIs" dxfId="3829" priority="2343" operator="equal">
      <formula>0</formula>
    </cfRule>
  </conditionalFormatting>
  <conditionalFormatting sqref="T4:T19">
    <cfRule type="cellIs" dxfId="3828" priority="2338" operator="greaterThan">
      <formula>0</formula>
    </cfRule>
    <cfRule type="cellIs" dxfId="3827" priority="2339" operator="lessThan">
      <formula>0</formula>
    </cfRule>
    <cfRule type="cellIs" dxfId="3826" priority="2340" operator="equal">
      <formula>0</formula>
    </cfRule>
  </conditionalFormatting>
  <conditionalFormatting sqref="T4:T19">
    <cfRule type="cellIs" dxfId="3825" priority="2335" operator="greaterThan">
      <formula>0</formula>
    </cfRule>
    <cfRule type="cellIs" dxfId="3824" priority="2336" operator="lessThan">
      <formula>0</formula>
    </cfRule>
    <cfRule type="cellIs" dxfId="3823" priority="2337" operator="equal">
      <formula>0</formula>
    </cfRule>
  </conditionalFormatting>
  <conditionalFormatting sqref="O4:O19">
    <cfRule type="cellIs" dxfId="3822" priority="2334" operator="equal">
      <formula>"DNP"</formula>
    </cfRule>
  </conditionalFormatting>
  <conditionalFormatting sqref="R4:R19">
    <cfRule type="cellIs" dxfId="3821" priority="2333" operator="equal">
      <formula>"Y"</formula>
    </cfRule>
  </conditionalFormatting>
  <conditionalFormatting sqref="AC4:AC19">
    <cfRule type="cellIs" dxfId="3820" priority="2330" operator="greaterThan">
      <formula>0</formula>
    </cfRule>
    <cfRule type="cellIs" dxfId="3819" priority="2331" operator="lessThan">
      <formula>0</formula>
    </cfRule>
    <cfRule type="cellIs" dxfId="3818" priority="2332" operator="equal">
      <formula>0</formula>
    </cfRule>
  </conditionalFormatting>
  <conditionalFormatting sqref="AC4:AC19">
    <cfRule type="cellIs" dxfId="3817" priority="2327" operator="greaterThan">
      <formula>0</formula>
    </cfRule>
    <cfRule type="cellIs" dxfId="3816" priority="2328" operator="lessThan">
      <formula>0</formula>
    </cfRule>
    <cfRule type="cellIs" dxfId="3815" priority="2329" operator="equal">
      <formula>0</formula>
    </cfRule>
  </conditionalFormatting>
  <conditionalFormatting sqref="AC4:AC19">
    <cfRule type="cellIs" dxfId="3814" priority="2324" operator="greaterThan">
      <formula>0</formula>
    </cfRule>
    <cfRule type="cellIs" dxfId="3813" priority="2325" operator="lessThan">
      <formula>0</formula>
    </cfRule>
    <cfRule type="cellIs" dxfId="3812" priority="2326" operator="equal">
      <formula>0</formula>
    </cfRule>
  </conditionalFormatting>
  <conditionalFormatting sqref="AC4:AC19">
    <cfRule type="cellIs" dxfId="3811" priority="2321" operator="greaterThan">
      <formula>0</formula>
    </cfRule>
    <cfRule type="cellIs" dxfId="3810" priority="2322" operator="lessThan">
      <formula>0</formula>
    </cfRule>
    <cfRule type="cellIs" dxfId="3809" priority="2323" operator="equal">
      <formula>0</formula>
    </cfRule>
  </conditionalFormatting>
  <conditionalFormatting sqref="AC4:AC19">
    <cfRule type="cellIs" dxfId="3808" priority="2318" operator="greaterThan">
      <formula>0</formula>
    </cfRule>
    <cfRule type="cellIs" dxfId="3807" priority="2319" operator="lessThan">
      <formula>0</formula>
    </cfRule>
    <cfRule type="cellIs" dxfId="3806" priority="2320" operator="equal">
      <formula>0</formula>
    </cfRule>
  </conditionalFormatting>
  <conditionalFormatting sqref="AC4:AC19">
    <cfRule type="cellIs" dxfId="3805" priority="2315" operator="greaterThan">
      <formula>0</formula>
    </cfRule>
    <cfRule type="cellIs" dxfId="3804" priority="2316" operator="lessThan">
      <formula>0</formula>
    </cfRule>
    <cfRule type="cellIs" dxfId="3803" priority="2317" operator="equal">
      <formula>0</formula>
    </cfRule>
  </conditionalFormatting>
  <conditionalFormatting sqref="AC4:AC19">
    <cfRule type="cellIs" dxfId="3802" priority="2312" operator="greaterThan">
      <formula>0</formula>
    </cfRule>
    <cfRule type="cellIs" dxfId="3801" priority="2313" operator="lessThan">
      <formula>0</formula>
    </cfRule>
    <cfRule type="cellIs" dxfId="3800" priority="2314" operator="equal">
      <formula>0</formula>
    </cfRule>
  </conditionalFormatting>
  <conditionalFormatting sqref="AC4:AC19">
    <cfRule type="cellIs" dxfId="3799" priority="2309" operator="greaterThan">
      <formula>0</formula>
    </cfRule>
    <cfRule type="cellIs" dxfId="3798" priority="2310" operator="lessThan">
      <formula>0</formula>
    </cfRule>
    <cfRule type="cellIs" dxfId="3797" priority="2311" operator="equal">
      <formula>0</formula>
    </cfRule>
  </conditionalFormatting>
  <conditionalFormatting sqref="AC4:AC19">
    <cfRule type="cellIs" dxfId="3796" priority="2306" operator="greaterThan">
      <formula>0</formula>
    </cfRule>
    <cfRule type="cellIs" dxfId="3795" priority="2307" operator="lessThan">
      <formula>0</formula>
    </cfRule>
    <cfRule type="cellIs" dxfId="3794" priority="2308" operator="equal">
      <formula>0</formula>
    </cfRule>
  </conditionalFormatting>
  <conditionalFormatting sqref="AC4:AC19">
    <cfRule type="cellIs" dxfId="3793" priority="2303" operator="greaterThan">
      <formula>0</formula>
    </cfRule>
    <cfRule type="cellIs" dxfId="3792" priority="2304" operator="lessThan">
      <formula>0</formula>
    </cfRule>
    <cfRule type="cellIs" dxfId="3791" priority="2305" operator="equal">
      <formula>0</formula>
    </cfRule>
  </conditionalFormatting>
  <conditionalFormatting sqref="AC4:AC19">
    <cfRule type="cellIs" dxfId="3790" priority="2300" operator="greaterThan">
      <formula>0</formula>
    </cfRule>
    <cfRule type="cellIs" dxfId="3789" priority="2301" operator="lessThan">
      <formula>0</formula>
    </cfRule>
    <cfRule type="cellIs" dxfId="3788" priority="2302" operator="equal">
      <formula>0</formula>
    </cfRule>
  </conditionalFormatting>
  <conditionalFormatting sqref="AC4:AC19">
    <cfRule type="cellIs" dxfId="3787" priority="2297" operator="greaterThan">
      <formula>0</formula>
    </cfRule>
    <cfRule type="cellIs" dxfId="3786" priority="2298" operator="lessThan">
      <formula>0</formula>
    </cfRule>
    <cfRule type="cellIs" dxfId="3785" priority="2299" operator="equal">
      <formula>0</formula>
    </cfRule>
  </conditionalFormatting>
  <conditionalFormatting sqref="AC4:AC19">
    <cfRule type="cellIs" dxfId="3784" priority="2294" operator="greaterThan">
      <formula>0</formula>
    </cfRule>
    <cfRule type="cellIs" dxfId="3783" priority="2295" operator="lessThan">
      <formula>0</formula>
    </cfRule>
    <cfRule type="cellIs" dxfId="3782" priority="2296" operator="equal">
      <formula>0</formula>
    </cfRule>
  </conditionalFormatting>
  <conditionalFormatting sqref="AC4:AC19">
    <cfRule type="cellIs" dxfId="3781" priority="2291" operator="greaterThan">
      <formula>0</formula>
    </cfRule>
    <cfRule type="cellIs" dxfId="3780" priority="2292" operator="lessThan">
      <formula>0</formula>
    </cfRule>
    <cfRule type="cellIs" dxfId="3779" priority="2293" operator="equal">
      <formula>0</formula>
    </cfRule>
  </conditionalFormatting>
  <conditionalFormatting sqref="AC4:AC19">
    <cfRule type="cellIs" dxfId="3778" priority="2288" operator="greaterThan">
      <formula>0</formula>
    </cfRule>
    <cfRule type="cellIs" dxfId="3777" priority="2289" operator="lessThan">
      <formula>0</formula>
    </cfRule>
    <cfRule type="cellIs" dxfId="3776" priority="2290" operator="equal">
      <formula>0</formula>
    </cfRule>
  </conditionalFormatting>
  <conditionalFormatting sqref="AC4:AC19">
    <cfRule type="cellIs" dxfId="3775" priority="2285" operator="greaterThan">
      <formula>0</formula>
    </cfRule>
    <cfRule type="cellIs" dxfId="3774" priority="2286" operator="lessThan">
      <formula>0</formula>
    </cfRule>
    <cfRule type="cellIs" dxfId="3773" priority="2287" operator="equal">
      <formula>0</formula>
    </cfRule>
  </conditionalFormatting>
  <conditionalFormatting sqref="AC4:AC19">
    <cfRule type="cellIs" dxfId="3772" priority="2282" operator="greaterThan">
      <formula>0</formula>
    </cfRule>
    <cfRule type="cellIs" dxfId="3771" priority="2283" operator="lessThan">
      <formula>0</formula>
    </cfRule>
    <cfRule type="cellIs" dxfId="3770" priority="2284" operator="equal">
      <formula>0</formula>
    </cfRule>
  </conditionalFormatting>
  <conditionalFormatting sqref="AC4:AC19">
    <cfRule type="cellIs" dxfId="3769" priority="2279" operator="greaterThan">
      <formula>0</formula>
    </cfRule>
    <cfRule type="cellIs" dxfId="3768" priority="2280" operator="lessThan">
      <formula>0</formula>
    </cfRule>
    <cfRule type="cellIs" dxfId="3767" priority="2281" operator="equal">
      <formula>0</formula>
    </cfRule>
  </conditionalFormatting>
  <conditionalFormatting sqref="AC4:AC19">
    <cfRule type="cellIs" dxfId="3766" priority="2276" operator="greaterThan">
      <formula>0</formula>
    </cfRule>
    <cfRule type="cellIs" dxfId="3765" priority="2277" operator="lessThan">
      <formula>0</formula>
    </cfRule>
    <cfRule type="cellIs" dxfId="3764" priority="2278" operator="equal">
      <formula>0</formula>
    </cfRule>
  </conditionalFormatting>
  <conditionalFormatting sqref="AC4:AC19">
    <cfRule type="cellIs" dxfId="3763" priority="2273" operator="greaterThan">
      <formula>0</formula>
    </cfRule>
    <cfRule type="cellIs" dxfId="3762" priority="2274" operator="lessThan">
      <formula>0</formula>
    </cfRule>
    <cfRule type="cellIs" dxfId="3761" priority="2275" operator="equal">
      <formula>0</formula>
    </cfRule>
  </conditionalFormatting>
  <conditionalFormatting sqref="AC4:AC19">
    <cfRule type="cellIs" dxfId="3760" priority="2270" operator="greaterThan">
      <formula>0</formula>
    </cfRule>
    <cfRule type="cellIs" dxfId="3759" priority="2271" operator="lessThan">
      <formula>0</formula>
    </cfRule>
    <cfRule type="cellIs" dxfId="3758" priority="2272" operator="equal">
      <formula>0</formula>
    </cfRule>
  </conditionalFormatting>
  <conditionalFormatting sqref="AC4:AC19">
    <cfRule type="cellIs" dxfId="3757" priority="2267" operator="greaterThan">
      <formula>0</formula>
    </cfRule>
    <cfRule type="cellIs" dxfId="3756" priority="2268" operator="lessThan">
      <formula>0</formula>
    </cfRule>
    <cfRule type="cellIs" dxfId="3755" priority="2269" operator="equal">
      <formula>0</formula>
    </cfRule>
  </conditionalFormatting>
  <conditionalFormatting sqref="AC4:AC19">
    <cfRule type="cellIs" dxfId="3754" priority="2264" operator="greaterThan">
      <formula>0</formula>
    </cfRule>
    <cfRule type="cellIs" dxfId="3753" priority="2265" operator="lessThan">
      <formula>0</formula>
    </cfRule>
    <cfRule type="cellIs" dxfId="3752" priority="2266" operator="equal">
      <formula>0</formula>
    </cfRule>
  </conditionalFormatting>
  <conditionalFormatting sqref="AC4:AC19">
    <cfRule type="cellIs" dxfId="3751" priority="2261" operator="greaterThan">
      <formula>0</formula>
    </cfRule>
    <cfRule type="cellIs" dxfId="3750" priority="2262" operator="lessThan">
      <formula>0</formula>
    </cfRule>
    <cfRule type="cellIs" dxfId="3749" priority="2263" operator="equal">
      <formula>0</formula>
    </cfRule>
  </conditionalFormatting>
  <conditionalFormatting sqref="X4:X19">
    <cfRule type="cellIs" dxfId="3748" priority="2260" operator="equal">
      <formula>"DNP"</formula>
    </cfRule>
  </conditionalFormatting>
  <conditionalFormatting sqref="AA4:AA19">
    <cfRule type="cellIs" dxfId="3747" priority="2259" operator="equal">
      <formula>"Y"</formula>
    </cfRule>
  </conditionalFormatting>
  <conditionalFormatting sqref="AL4:AL19">
    <cfRule type="cellIs" dxfId="3746" priority="2256" operator="greaterThan">
      <formula>0</formula>
    </cfRule>
    <cfRule type="cellIs" dxfId="3745" priority="2257" operator="lessThan">
      <formula>0</formula>
    </cfRule>
    <cfRule type="cellIs" dxfId="3744" priority="2258" operator="equal">
      <formula>0</formula>
    </cfRule>
  </conditionalFormatting>
  <conditionalFormatting sqref="AL4:AL19">
    <cfRule type="cellIs" dxfId="3743" priority="2253" operator="greaterThan">
      <formula>0</formula>
    </cfRule>
    <cfRule type="cellIs" dxfId="3742" priority="2254" operator="lessThan">
      <formula>0</formula>
    </cfRule>
    <cfRule type="cellIs" dxfId="3741" priority="2255" operator="equal">
      <formula>0</formula>
    </cfRule>
  </conditionalFormatting>
  <conditionalFormatting sqref="AL4:AL19">
    <cfRule type="cellIs" dxfId="3740" priority="2250" operator="greaterThan">
      <formula>0</formula>
    </cfRule>
    <cfRule type="cellIs" dxfId="3739" priority="2251" operator="lessThan">
      <formula>0</formula>
    </cfRule>
    <cfRule type="cellIs" dxfId="3738" priority="2252" operator="equal">
      <formula>0</formula>
    </cfRule>
  </conditionalFormatting>
  <conditionalFormatting sqref="AL4:AL19">
    <cfRule type="cellIs" dxfId="3737" priority="2247" operator="greaterThan">
      <formula>0</formula>
    </cfRule>
    <cfRule type="cellIs" dxfId="3736" priority="2248" operator="lessThan">
      <formula>0</formula>
    </cfRule>
    <cfRule type="cellIs" dxfId="3735" priority="2249" operator="equal">
      <formula>0</formula>
    </cfRule>
  </conditionalFormatting>
  <conditionalFormatting sqref="AL4:AL19">
    <cfRule type="cellIs" dxfId="3734" priority="2244" operator="greaterThan">
      <formula>0</formula>
    </cfRule>
    <cfRule type="cellIs" dxfId="3733" priority="2245" operator="lessThan">
      <formula>0</formula>
    </cfRule>
    <cfRule type="cellIs" dxfId="3732" priority="2246" operator="equal">
      <formula>0</formula>
    </cfRule>
  </conditionalFormatting>
  <conditionalFormatting sqref="AL4:AL19">
    <cfRule type="cellIs" dxfId="3731" priority="2241" operator="greaterThan">
      <formula>0</formula>
    </cfRule>
    <cfRule type="cellIs" dxfId="3730" priority="2242" operator="lessThan">
      <formula>0</formula>
    </cfRule>
    <cfRule type="cellIs" dxfId="3729" priority="2243" operator="equal">
      <formula>0</formula>
    </cfRule>
  </conditionalFormatting>
  <conditionalFormatting sqref="AL4:AL19">
    <cfRule type="cellIs" dxfId="3728" priority="2238" operator="greaterThan">
      <formula>0</formula>
    </cfRule>
    <cfRule type="cellIs" dxfId="3727" priority="2239" operator="lessThan">
      <formula>0</formula>
    </cfRule>
    <cfRule type="cellIs" dxfId="3726" priority="2240" operator="equal">
      <formula>0</formula>
    </cfRule>
  </conditionalFormatting>
  <conditionalFormatting sqref="AL4:AL19">
    <cfRule type="cellIs" dxfId="3725" priority="2235" operator="greaterThan">
      <formula>0</formula>
    </cfRule>
    <cfRule type="cellIs" dxfId="3724" priority="2236" operator="lessThan">
      <formula>0</formula>
    </cfRule>
    <cfRule type="cellIs" dxfId="3723" priority="2237" operator="equal">
      <formula>0</formula>
    </cfRule>
  </conditionalFormatting>
  <conditionalFormatting sqref="AL4:AL19">
    <cfRule type="cellIs" dxfId="3722" priority="2232" operator="greaterThan">
      <formula>0</formula>
    </cfRule>
    <cfRule type="cellIs" dxfId="3721" priority="2233" operator="lessThan">
      <formula>0</formula>
    </cfRule>
    <cfRule type="cellIs" dxfId="3720" priority="2234" operator="equal">
      <formula>0</formula>
    </cfRule>
  </conditionalFormatting>
  <conditionalFormatting sqref="AL4:AL19">
    <cfRule type="cellIs" dxfId="3719" priority="2229" operator="greaterThan">
      <formula>0</formula>
    </cfRule>
    <cfRule type="cellIs" dxfId="3718" priority="2230" operator="lessThan">
      <formula>0</formula>
    </cfRule>
    <cfRule type="cellIs" dxfId="3717" priority="2231" operator="equal">
      <formula>0</formula>
    </cfRule>
  </conditionalFormatting>
  <conditionalFormatting sqref="AL4:AL19">
    <cfRule type="cellIs" dxfId="3716" priority="2226" operator="greaterThan">
      <formula>0</formula>
    </cfRule>
    <cfRule type="cellIs" dxfId="3715" priority="2227" operator="lessThan">
      <formula>0</formula>
    </cfRule>
    <cfRule type="cellIs" dxfId="3714" priority="2228" operator="equal">
      <formula>0</formula>
    </cfRule>
  </conditionalFormatting>
  <conditionalFormatting sqref="AL4:AL19">
    <cfRule type="cellIs" dxfId="3713" priority="2223" operator="greaterThan">
      <formula>0</formula>
    </cfRule>
    <cfRule type="cellIs" dxfId="3712" priority="2224" operator="lessThan">
      <formula>0</formula>
    </cfRule>
    <cfRule type="cellIs" dxfId="3711" priority="2225" operator="equal">
      <formula>0</formula>
    </cfRule>
  </conditionalFormatting>
  <conditionalFormatting sqref="AL4:AL19">
    <cfRule type="cellIs" dxfId="3710" priority="2220" operator="greaterThan">
      <formula>0</formula>
    </cfRule>
    <cfRule type="cellIs" dxfId="3709" priority="2221" operator="lessThan">
      <formula>0</formula>
    </cfRule>
    <cfRule type="cellIs" dxfId="3708" priority="2222" operator="equal">
      <formula>0</formula>
    </cfRule>
  </conditionalFormatting>
  <conditionalFormatting sqref="AL4:AL19">
    <cfRule type="cellIs" dxfId="3707" priority="2217" operator="greaterThan">
      <formula>0</formula>
    </cfRule>
    <cfRule type="cellIs" dxfId="3706" priority="2218" operator="lessThan">
      <formula>0</formula>
    </cfRule>
    <cfRule type="cellIs" dxfId="3705" priority="2219" operator="equal">
      <formula>0</formula>
    </cfRule>
  </conditionalFormatting>
  <conditionalFormatting sqref="AL4:AL19">
    <cfRule type="cellIs" dxfId="3704" priority="2214" operator="greaterThan">
      <formula>0</formula>
    </cfRule>
    <cfRule type="cellIs" dxfId="3703" priority="2215" operator="lessThan">
      <formula>0</formula>
    </cfRule>
    <cfRule type="cellIs" dxfId="3702" priority="2216" operator="equal">
      <formula>0</formula>
    </cfRule>
  </conditionalFormatting>
  <conditionalFormatting sqref="AL4:AL19">
    <cfRule type="cellIs" dxfId="3701" priority="2211" operator="greaterThan">
      <formula>0</formula>
    </cfRule>
    <cfRule type="cellIs" dxfId="3700" priority="2212" operator="lessThan">
      <formula>0</formula>
    </cfRule>
    <cfRule type="cellIs" dxfId="3699" priority="2213" operator="equal">
      <formula>0</formula>
    </cfRule>
  </conditionalFormatting>
  <conditionalFormatting sqref="AL4:AL19">
    <cfRule type="cellIs" dxfId="3698" priority="2208" operator="greaterThan">
      <formula>0</formula>
    </cfRule>
    <cfRule type="cellIs" dxfId="3697" priority="2209" operator="lessThan">
      <formula>0</formula>
    </cfRule>
    <cfRule type="cellIs" dxfId="3696" priority="2210" operator="equal">
      <formula>0</formula>
    </cfRule>
  </conditionalFormatting>
  <conditionalFormatting sqref="AL4:AL19">
    <cfRule type="cellIs" dxfId="3695" priority="2205" operator="greaterThan">
      <formula>0</formula>
    </cfRule>
    <cfRule type="cellIs" dxfId="3694" priority="2206" operator="lessThan">
      <formula>0</formula>
    </cfRule>
    <cfRule type="cellIs" dxfId="3693" priority="2207" operator="equal">
      <formula>0</formula>
    </cfRule>
  </conditionalFormatting>
  <conditionalFormatting sqref="AL4:AL19">
    <cfRule type="cellIs" dxfId="3692" priority="2202" operator="greaterThan">
      <formula>0</formula>
    </cfRule>
    <cfRule type="cellIs" dxfId="3691" priority="2203" operator="lessThan">
      <formula>0</formula>
    </cfRule>
    <cfRule type="cellIs" dxfId="3690" priority="2204" operator="equal">
      <formula>0</formula>
    </cfRule>
  </conditionalFormatting>
  <conditionalFormatting sqref="AL4:AL19">
    <cfRule type="cellIs" dxfId="3689" priority="2199" operator="greaterThan">
      <formula>0</formula>
    </cfRule>
    <cfRule type="cellIs" dxfId="3688" priority="2200" operator="lessThan">
      <formula>0</formula>
    </cfRule>
    <cfRule type="cellIs" dxfId="3687" priority="2201" operator="equal">
      <formula>0</formula>
    </cfRule>
  </conditionalFormatting>
  <conditionalFormatting sqref="AL4:AL19">
    <cfRule type="cellIs" dxfId="3686" priority="2196" operator="greaterThan">
      <formula>0</formula>
    </cfRule>
    <cfRule type="cellIs" dxfId="3685" priority="2197" operator="lessThan">
      <formula>0</formula>
    </cfRule>
    <cfRule type="cellIs" dxfId="3684" priority="2198" operator="equal">
      <formula>0</formula>
    </cfRule>
  </conditionalFormatting>
  <conditionalFormatting sqref="AL4:AL19">
    <cfRule type="cellIs" dxfId="3683" priority="2193" operator="greaterThan">
      <formula>0</formula>
    </cfRule>
    <cfRule type="cellIs" dxfId="3682" priority="2194" operator="lessThan">
      <formula>0</formula>
    </cfRule>
    <cfRule type="cellIs" dxfId="3681" priority="2195" operator="equal">
      <formula>0</formula>
    </cfRule>
  </conditionalFormatting>
  <conditionalFormatting sqref="AL4:AL19">
    <cfRule type="cellIs" dxfId="3680" priority="2190" operator="greaterThan">
      <formula>0</formula>
    </cfRule>
    <cfRule type="cellIs" dxfId="3679" priority="2191" operator="lessThan">
      <formula>0</formula>
    </cfRule>
    <cfRule type="cellIs" dxfId="3678" priority="2192" operator="equal">
      <formula>0</formula>
    </cfRule>
  </conditionalFormatting>
  <conditionalFormatting sqref="AL4:AL19">
    <cfRule type="cellIs" dxfId="3677" priority="2187" operator="greaterThan">
      <formula>0</formula>
    </cfRule>
    <cfRule type="cellIs" dxfId="3676" priority="2188" operator="lessThan">
      <formula>0</formula>
    </cfRule>
    <cfRule type="cellIs" dxfId="3675" priority="2189" operator="equal">
      <formula>0</formula>
    </cfRule>
  </conditionalFormatting>
  <conditionalFormatting sqref="AL4:AL19">
    <cfRule type="cellIs" dxfId="3674" priority="2184" operator="greaterThan">
      <formula>0</formula>
    </cfRule>
    <cfRule type="cellIs" dxfId="3673" priority="2185" operator="lessThan">
      <formula>0</formula>
    </cfRule>
    <cfRule type="cellIs" dxfId="3672" priority="2186" operator="equal">
      <formula>0</formula>
    </cfRule>
  </conditionalFormatting>
  <conditionalFormatting sqref="AG4:AG19">
    <cfRule type="cellIs" dxfId="3671" priority="2183" operator="equal">
      <formula>"DNP"</formula>
    </cfRule>
  </conditionalFormatting>
  <conditionalFormatting sqref="AJ4:AJ19">
    <cfRule type="cellIs" dxfId="3670" priority="2182" operator="equal">
      <formula>"Y"</formula>
    </cfRule>
  </conditionalFormatting>
  <conditionalFormatting sqref="K26:K41">
    <cfRule type="cellIs" dxfId="3669" priority="2179" operator="greaterThan">
      <formula>0</formula>
    </cfRule>
    <cfRule type="cellIs" dxfId="3668" priority="2180" operator="lessThan">
      <formula>0</formula>
    </cfRule>
    <cfRule type="cellIs" dxfId="3667" priority="2181" operator="equal">
      <formula>0</formula>
    </cfRule>
  </conditionalFormatting>
  <conditionalFormatting sqref="K26:K41">
    <cfRule type="cellIs" dxfId="3666" priority="2176" operator="greaterThan">
      <formula>0</formula>
    </cfRule>
    <cfRule type="cellIs" dxfId="3665" priority="2177" operator="lessThan">
      <formula>0</formula>
    </cfRule>
    <cfRule type="cellIs" dxfId="3664" priority="2178" operator="equal">
      <formula>0</formula>
    </cfRule>
  </conditionalFormatting>
  <conditionalFormatting sqref="K26:K41">
    <cfRule type="cellIs" dxfId="3663" priority="2173" operator="greaterThan">
      <formula>0</formula>
    </cfRule>
    <cfRule type="cellIs" dxfId="3662" priority="2174" operator="lessThan">
      <formula>0</formula>
    </cfRule>
    <cfRule type="cellIs" dxfId="3661" priority="2175" operator="equal">
      <formula>0</formula>
    </cfRule>
  </conditionalFormatting>
  <conditionalFormatting sqref="K26:K41">
    <cfRule type="cellIs" dxfId="3660" priority="2170" operator="greaterThan">
      <formula>0</formula>
    </cfRule>
    <cfRule type="cellIs" dxfId="3659" priority="2171" operator="lessThan">
      <formula>0</formula>
    </cfRule>
    <cfRule type="cellIs" dxfId="3658" priority="2172" operator="equal">
      <formula>0</formula>
    </cfRule>
  </conditionalFormatting>
  <conditionalFormatting sqref="K26:K41">
    <cfRule type="cellIs" dxfId="3657" priority="2167" operator="greaterThan">
      <formula>0</formula>
    </cfRule>
    <cfRule type="cellIs" dxfId="3656" priority="2168" operator="lessThan">
      <formula>0</formula>
    </cfRule>
    <cfRule type="cellIs" dxfId="3655" priority="2169" operator="equal">
      <formula>0</formula>
    </cfRule>
  </conditionalFormatting>
  <conditionalFormatting sqref="K26:K41">
    <cfRule type="cellIs" dxfId="3654" priority="2164" operator="greaterThan">
      <formula>0</formula>
    </cfRule>
    <cfRule type="cellIs" dxfId="3653" priority="2165" operator="lessThan">
      <formula>0</formula>
    </cfRule>
    <cfRule type="cellIs" dxfId="3652" priority="2166" operator="equal">
      <formula>0</formula>
    </cfRule>
  </conditionalFormatting>
  <conditionalFormatting sqref="K26:K41">
    <cfRule type="cellIs" dxfId="3651" priority="2161" operator="greaterThan">
      <formula>0</formula>
    </cfRule>
    <cfRule type="cellIs" dxfId="3650" priority="2162" operator="lessThan">
      <formula>0</formula>
    </cfRule>
    <cfRule type="cellIs" dxfId="3649" priority="2163" operator="equal">
      <formula>0</formula>
    </cfRule>
  </conditionalFormatting>
  <conditionalFormatting sqref="K26:K41">
    <cfRule type="cellIs" dxfId="3648" priority="2158" operator="greaterThan">
      <formula>0</formula>
    </cfRule>
    <cfRule type="cellIs" dxfId="3647" priority="2159" operator="lessThan">
      <formula>0</formula>
    </cfRule>
    <cfRule type="cellIs" dxfId="3646" priority="2160" operator="equal">
      <formula>0</formula>
    </cfRule>
  </conditionalFormatting>
  <conditionalFormatting sqref="K26:K41">
    <cfRule type="cellIs" dxfId="3645" priority="2155" operator="greaterThan">
      <formula>0</formula>
    </cfRule>
    <cfRule type="cellIs" dxfId="3644" priority="2156" operator="lessThan">
      <formula>0</formula>
    </cfRule>
    <cfRule type="cellIs" dxfId="3643" priority="2157" operator="equal">
      <formula>0</formula>
    </cfRule>
  </conditionalFormatting>
  <conditionalFormatting sqref="K26:K41">
    <cfRule type="cellIs" dxfId="3642" priority="2152" operator="greaterThan">
      <formula>0</formula>
    </cfRule>
    <cfRule type="cellIs" dxfId="3641" priority="2153" operator="lessThan">
      <formula>0</formula>
    </cfRule>
    <cfRule type="cellIs" dxfId="3640" priority="2154" operator="equal">
      <formula>0</formula>
    </cfRule>
  </conditionalFormatting>
  <conditionalFormatting sqref="K26:K41">
    <cfRule type="cellIs" dxfId="3639" priority="2149" operator="greaterThan">
      <formula>0</formula>
    </cfRule>
    <cfRule type="cellIs" dxfId="3638" priority="2150" operator="lessThan">
      <formula>0</formula>
    </cfRule>
    <cfRule type="cellIs" dxfId="3637" priority="2151" operator="equal">
      <formula>0</formula>
    </cfRule>
  </conditionalFormatting>
  <conditionalFormatting sqref="K26:K41">
    <cfRule type="cellIs" dxfId="3636" priority="2146" operator="greaterThan">
      <formula>0</formula>
    </cfRule>
    <cfRule type="cellIs" dxfId="3635" priority="2147" operator="lessThan">
      <formula>0</formula>
    </cfRule>
    <cfRule type="cellIs" dxfId="3634" priority="2148" operator="equal">
      <formula>0</formula>
    </cfRule>
  </conditionalFormatting>
  <conditionalFormatting sqref="K26:K41">
    <cfRule type="cellIs" dxfId="3633" priority="2143" operator="greaterThan">
      <formula>0</formula>
    </cfRule>
    <cfRule type="cellIs" dxfId="3632" priority="2144" operator="lessThan">
      <formula>0</formula>
    </cfRule>
    <cfRule type="cellIs" dxfId="3631" priority="2145" operator="equal">
      <formula>0</formula>
    </cfRule>
  </conditionalFormatting>
  <conditionalFormatting sqref="K26:K41">
    <cfRule type="cellIs" dxfId="3630" priority="2140" operator="greaterThan">
      <formula>0</formula>
    </cfRule>
    <cfRule type="cellIs" dxfId="3629" priority="2141" operator="lessThan">
      <formula>0</formula>
    </cfRule>
    <cfRule type="cellIs" dxfId="3628" priority="2142" operator="equal">
      <formula>0</formula>
    </cfRule>
  </conditionalFormatting>
  <conditionalFormatting sqref="K26:K41">
    <cfRule type="cellIs" dxfId="3627" priority="2137" operator="greaterThan">
      <formula>0</formula>
    </cfRule>
    <cfRule type="cellIs" dxfId="3626" priority="2138" operator="lessThan">
      <formula>0</formula>
    </cfRule>
    <cfRule type="cellIs" dxfId="3625" priority="2139" operator="equal">
      <formula>0</formula>
    </cfRule>
  </conditionalFormatting>
  <conditionalFormatting sqref="K26:K41">
    <cfRule type="cellIs" dxfId="3624" priority="2134" operator="greaterThan">
      <formula>0</formula>
    </cfRule>
    <cfRule type="cellIs" dxfId="3623" priority="2135" operator="lessThan">
      <formula>0</formula>
    </cfRule>
    <cfRule type="cellIs" dxfId="3622" priority="2136" operator="equal">
      <formula>0</formula>
    </cfRule>
  </conditionalFormatting>
  <conditionalFormatting sqref="K26:K41">
    <cfRule type="cellIs" dxfId="3621" priority="2131" operator="greaterThan">
      <formula>0</formula>
    </cfRule>
    <cfRule type="cellIs" dxfId="3620" priority="2132" operator="lessThan">
      <formula>0</formula>
    </cfRule>
    <cfRule type="cellIs" dxfId="3619" priority="2133" operator="equal">
      <formula>0</formula>
    </cfRule>
  </conditionalFormatting>
  <conditionalFormatting sqref="K26:K41">
    <cfRule type="cellIs" dxfId="3618" priority="2128" operator="greaterThan">
      <formula>0</formula>
    </cfRule>
    <cfRule type="cellIs" dxfId="3617" priority="2129" operator="lessThan">
      <formula>0</formula>
    </cfRule>
    <cfRule type="cellIs" dxfId="3616" priority="2130" operator="equal">
      <formula>0</formula>
    </cfRule>
  </conditionalFormatting>
  <conditionalFormatting sqref="K26:K41">
    <cfRule type="cellIs" dxfId="3615" priority="2125" operator="greaterThan">
      <formula>0</formula>
    </cfRule>
    <cfRule type="cellIs" dxfId="3614" priority="2126" operator="lessThan">
      <formula>0</formula>
    </cfRule>
    <cfRule type="cellIs" dxfId="3613" priority="2127" operator="equal">
      <formula>0</formula>
    </cfRule>
  </conditionalFormatting>
  <conditionalFormatting sqref="K26:K41">
    <cfRule type="cellIs" dxfId="3612" priority="2122" operator="greaterThan">
      <formula>0</formula>
    </cfRule>
    <cfRule type="cellIs" dxfId="3611" priority="2123" operator="lessThan">
      <formula>0</formula>
    </cfRule>
    <cfRule type="cellIs" dxfId="3610" priority="2124" operator="equal">
      <formula>0</formula>
    </cfRule>
  </conditionalFormatting>
  <conditionalFormatting sqref="K26:K41">
    <cfRule type="cellIs" dxfId="3609" priority="2119" operator="greaterThan">
      <formula>0</formula>
    </cfRule>
    <cfRule type="cellIs" dxfId="3608" priority="2120" operator="lessThan">
      <formula>0</formula>
    </cfRule>
    <cfRule type="cellIs" dxfId="3607" priority="2121" operator="equal">
      <formula>0</formula>
    </cfRule>
  </conditionalFormatting>
  <conditionalFormatting sqref="K26:K41">
    <cfRule type="cellIs" dxfId="3606" priority="2116" operator="greaterThan">
      <formula>0</formula>
    </cfRule>
    <cfRule type="cellIs" dxfId="3605" priority="2117" operator="lessThan">
      <formula>0</formula>
    </cfRule>
    <cfRule type="cellIs" dxfId="3604" priority="2118" operator="equal">
      <formula>0</formula>
    </cfRule>
  </conditionalFormatting>
  <conditionalFormatting sqref="K26:K41">
    <cfRule type="cellIs" dxfId="3603" priority="2113" operator="greaterThan">
      <formula>0</formula>
    </cfRule>
    <cfRule type="cellIs" dxfId="3602" priority="2114" operator="lessThan">
      <formula>0</formula>
    </cfRule>
    <cfRule type="cellIs" dxfId="3601" priority="2115" operator="equal">
      <formula>0</formula>
    </cfRule>
  </conditionalFormatting>
  <conditionalFormatting sqref="K26:K41">
    <cfRule type="cellIs" dxfId="3600" priority="2110" operator="greaterThan">
      <formula>0</formula>
    </cfRule>
    <cfRule type="cellIs" dxfId="3599" priority="2111" operator="lessThan">
      <formula>0</formula>
    </cfRule>
    <cfRule type="cellIs" dxfId="3598" priority="2112" operator="equal">
      <formula>0</formula>
    </cfRule>
  </conditionalFormatting>
  <conditionalFormatting sqref="K26:K41">
    <cfRule type="cellIs" dxfId="3597" priority="2107" operator="greaterThan">
      <formula>0</formula>
    </cfRule>
    <cfRule type="cellIs" dxfId="3596" priority="2108" operator="lessThan">
      <formula>0</formula>
    </cfRule>
    <cfRule type="cellIs" dxfId="3595" priority="2109" operator="equal">
      <formula>0</formula>
    </cfRule>
  </conditionalFormatting>
  <conditionalFormatting sqref="K26:K41">
    <cfRule type="cellIs" dxfId="3594" priority="2104" operator="greaterThan">
      <formula>0</formula>
    </cfRule>
    <cfRule type="cellIs" dxfId="3593" priority="2105" operator="lessThan">
      <formula>0</formula>
    </cfRule>
    <cfRule type="cellIs" dxfId="3592" priority="2106" operator="equal">
      <formula>0</formula>
    </cfRule>
  </conditionalFormatting>
  <conditionalFormatting sqref="F26:F41">
    <cfRule type="cellIs" dxfId="3591" priority="2103" operator="equal">
      <formula>"DNP"</formula>
    </cfRule>
  </conditionalFormatting>
  <conditionalFormatting sqref="I26:I41">
    <cfRule type="cellIs" dxfId="3590" priority="2102" operator="equal">
      <formula>"Y"</formula>
    </cfRule>
  </conditionalFormatting>
  <conditionalFormatting sqref="T26:T41">
    <cfRule type="cellIs" dxfId="3589" priority="2099" operator="greaterThan">
      <formula>0</formula>
    </cfRule>
    <cfRule type="cellIs" dxfId="3588" priority="2100" operator="lessThan">
      <formula>0</formula>
    </cfRule>
    <cfRule type="cellIs" dxfId="3587" priority="2101" operator="equal">
      <formula>0</formula>
    </cfRule>
  </conditionalFormatting>
  <conditionalFormatting sqref="T26:T41">
    <cfRule type="cellIs" dxfId="3586" priority="2096" operator="greaterThan">
      <formula>0</formula>
    </cfRule>
    <cfRule type="cellIs" dxfId="3585" priority="2097" operator="lessThan">
      <formula>0</formula>
    </cfRule>
    <cfRule type="cellIs" dxfId="3584" priority="2098" operator="equal">
      <formula>0</formula>
    </cfRule>
  </conditionalFormatting>
  <conditionalFormatting sqref="T26:T41">
    <cfRule type="cellIs" dxfId="3583" priority="2093" operator="greaterThan">
      <formula>0</formula>
    </cfRule>
    <cfRule type="cellIs" dxfId="3582" priority="2094" operator="lessThan">
      <formula>0</formula>
    </cfRule>
    <cfRule type="cellIs" dxfId="3581" priority="2095" operator="equal">
      <formula>0</formula>
    </cfRule>
  </conditionalFormatting>
  <conditionalFormatting sqref="T26:T41">
    <cfRule type="cellIs" dxfId="3580" priority="2090" operator="greaterThan">
      <formula>0</formula>
    </cfRule>
    <cfRule type="cellIs" dxfId="3579" priority="2091" operator="lessThan">
      <formula>0</formula>
    </cfRule>
    <cfRule type="cellIs" dxfId="3578" priority="2092" operator="equal">
      <formula>0</formula>
    </cfRule>
  </conditionalFormatting>
  <conditionalFormatting sqref="T26:T41">
    <cfRule type="cellIs" dxfId="3577" priority="2087" operator="greaterThan">
      <formula>0</formula>
    </cfRule>
    <cfRule type="cellIs" dxfId="3576" priority="2088" operator="lessThan">
      <formula>0</formula>
    </cfRule>
    <cfRule type="cellIs" dxfId="3575" priority="2089" operator="equal">
      <formula>0</formula>
    </cfRule>
  </conditionalFormatting>
  <conditionalFormatting sqref="T26:T41">
    <cfRule type="cellIs" dxfId="3574" priority="2084" operator="greaterThan">
      <formula>0</formula>
    </cfRule>
    <cfRule type="cellIs" dxfId="3573" priority="2085" operator="lessThan">
      <formula>0</formula>
    </cfRule>
    <cfRule type="cellIs" dxfId="3572" priority="2086" operator="equal">
      <formula>0</formula>
    </cfRule>
  </conditionalFormatting>
  <conditionalFormatting sqref="T26:T41">
    <cfRule type="cellIs" dxfId="3571" priority="2081" operator="greaterThan">
      <formula>0</formula>
    </cfRule>
    <cfRule type="cellIs" dxfId="3570" priority="2082" operator="lessThan">
      <formula>0</formula>
    </cfRule>
    <cfRule type="cellIs" dxfId="3569" priority="2083" operator="equal">
      <formula>0</formula>
    </cfRule>
  </conditionalFormatting>
  <conditionalFormatting sqref="T26:T41">
    <cfRule type="cellIs" dxfId="3568" priority="2078" operator="greaterThan">
      <formula>0</formula>
    </cfRule>
    <cfRule type="cellIs" dxfId="3567" priority="2079" operator="lessThan">
      <formula>0</formula>
    </cfRule>
    <cfRule type="cellIs" dxfId="3566" priority="2080" operator="equal">
      <formula>0</formula>
    </cfRule>
  </conditionalFormatting>
  <conditionalFormatting sqref="T26:T41">
    <cfRule type="cellIs" dxfId="3565" priority="2075" operator="greaterThan">
      <formula>0</formula>
    </cfRule>
    <cfRule type="cellIs" dxfId="3564" priority="2076" operator="lessThan">
      <formula>0</formula>
    </cfRule>
    <cfRule type="cellIs" dxfId="3563" priority="2077" operator="equal">
      <formula>0</formula>
    </cfRule>
  </conditionalFormatting>
  <conditionalFormatting sqref="T26:T41">
    <cfRule type="cellIs" dxfId="3562" priority="2072" operator="greaterThan">
      <formula>0</formula>
    </cfRule>
    <cfRule type="cellIs" dxfId="3561" priority="2073" operator="lessThan">
      <formula>0</formula>
    </cfRule>
    <cfRule type="cellIs" dxfId="3560" priority="2074" operator="equal">
      <formula>0</formula>
    </cfRule>
  </conditionalFormatting>
  <conditionalFormatting sqref="T26:T41">
    <cfRule type="cellIs" dxfId="3559" priority="2069" operator="greaterThan">
      <formula>0</formula>
    </cfRule>
    <cfRule type="cellIs" dxfId="3558" priority="2070" operator="lessThan">
      <formula>0</formula>
    </cfRule>
    <cfRule type="cellIs" dxfId="3557" priority="2071" operator="equal">
      <formula>0</formula>
    </cfRule>
  </conditionalFormatting>
  <conditionalFormatting sqref="T26:T41">
    <cfRule type="cellIs" dxfId="3556" priority="2066" operator="greaterThan">
      <formula>0</formula>
    </cfRule>
    <cfRule type="cellIs" dxfId="3555" priority="2067" operator="lessThan">
      <formula>0</formula>
    </cfRule>
    <cfRule type="cellIs" dxfId="3554" priority="2068" operator="equal">
      <formula>0</formula>
    </cfRule>
  </conditionalFormatting>
  <conditionalFormatting sqref="T26:T41">
    <cfRule type="cellIs" dxfId="3553" priority="2063" operator="greaterThan">
      <formula>0</formula>
    </cfRule>
    <cfRule type="cellIs" dxfId="3552" priority="2064" operator="lessThan">
      <formula>0</formula>
    </cfRule>
    <cfRule type="cellIs" dxfId="3551" priority="2065" operator="equal">
      <formula>0</formula>
    </cfRule>
  </conditionalFormatting>
  <conditionalFormatting sqref="T26:T41">
    <cfRule type="cellIs" dxfId="3550" priority="2060" operator="greaterThan">
      <formula>0</formula>
    </cfRule>
    <cfRule type="cellIs" dxfId="3549" priority="2061" operator="lessThan">
      <formula>0</formula>
    </cfRule>
    <cfRule type="cellIs" dxfId="3548" priority="2062" operator="equal">
      <formula>0</formula>
    </cfRule>
  </conditionalFormatting>
  <conditionalFormatting sqref="T26:T41">
    <cfRule type="cellIs" dxfId="3547" priority="2057" operator="greaterThan">
      <formula>0</formula>
    </cfRule>
    <cfRule type="cellIs" dxfId="3546" priority="2058" operator="lessThan">
      <formula>0</formula>
    </cfRule>
    <cfRule type="cellIs" dxfId="3545" priority="2059" operator="equal">
      <formula>0</formula>
    </cfRule>
  </conditionalFormatting>
  <conditionalFormatting sqref="T26:T41">
    <cfRule type="cellIs" dxfId="3544" priority="2054" operator="greaterThan">
      <formula>0</formula>
    </cfRule>
    <cfRule type="cellIs" dxfId="3543" priority="2055" operator="lessThan">
      <formula>0</formula>
    </cfRule>
    <cfRule type="cellIs" dxfId="3542" priority="2056" operator="equal">
      <formula>0</formula>
    </cfRule>
  </conditionalFormatting>
  <conditionalFormatting sqref="T26:T41">
    <cfRule type="cellIs" dxfId="3541" priority="2051" operator="greaterThan">
      <formula>0</formula>
    </cfRule>
    <cfRule type="cellIs" dxfId="3540" priority="2052" operator="lessThan">
      <formula>0</formula>
    </cfRule>
    <cfRule type="cellIs" dxfId="3539" priority="2053" operator="equal">
      <formula>0</formula>
    </cfRule>
  </conditionalFormatting>
  <conditionalFormatting sqref="T26:T41">
    <cfRule type="cellIs" dxfId="3538" priority="2048" operator="greaterThan">
      <formula>0</formula>
    </cfRule>
    <cfRule type="cellIs" dxfId="3537" priority="2049" operator="lessThan">
      <formula>0</formula>
    </cfRule>
    <cfRule type="cellIs" dxfId="3536" priority="2050" operator="equal">
      <formula>0</formula>
    </cfRule>
  </conditionalFormatting>
  <conditionalFormatting sqref="T26:T41">
    <cfRule type="cellIs" dxfId="3535" priority="2045" operator="greaterThan">
      <formula>0</formula>
    </cfRule>
    <cfRule type="cellIs" dxfId="3534" priority="2046" operator="lessThan">
      <formula>0</formula>
    </cfRule>
    <cfRule type="cellIs" dxfId="3533" priority="2047" operator="equal">
      <formula>0</formula>
    </cfRule>
  </conditionalFormatting>
  <conditionalFormatting sqref="T26:T41">
    <cfRule type="cellIs" dxfId="3532" priority="2042" operator="greaterThan">
      <formula>0</formula>
    </cfRule>
    <cfRule type="cellIs" dxfId="3531" priority="2043" operator="lessThan">
      <formula>0</formula>
    </cfRule>
    <cfRule type="cellIs" dxfId="3530" priority="2044" operator="equal">
      <formula>0</formula>
    </cfRule>
  </conditionalFormatting>
  <conditionalFormatting sqref="T26:T41">
    <cfRule type="cellIs" dxfId="3529" priority="2039" operator="greaterThan">
      <formula>0</formula>
    </cfRule>
    <cfRule type="cellIs" dxfId="3528" priority="2040" operator="lessThan">
      <formula>0</formula>
    </cfRule>
    <cfRule type="cellIs" dxfId="3527" priority="2041" operator="equal">
      <formula>0</formula>
    </cfRule>
  </conditionalFormatting>
  <conditionalFormatting sqref="T26:T41">
    <cfRule type="cellIs" dxfId="3526" priority="2036" operator="greaterThan">
      <formula>0</formula>
    </cfRule>
    <cfRule type="cellIs" dxfId="3525" priority="2037" operator="lessThan">
      <formula>0</formula>
    </cfRule>
    <cfRule type="cellIs" dxfId="3524" priority="2038" operator="equal">
      <formula>0</formula>
    </cfRule>
  </conditionalFormatting>
  <conditionalFormatting sqref="T26:T41">
    <cfRule type="cellIs" dxfId="3523" priority="2033" operator="greaterThan">
      <formula>0</formula>
    </cfRule>
    <cfRule type="cellIs" dxfId="3522" priority="2034" operator="lessThan">
      <formula>0</formula>
    </cfRule>
    <cfRule type="cellIs" dxfId="3521" priority="2035" operator="equal">
      <formula>0</formula>
    </cfRule>
  </conditionalFormatting>
  <conditionalFormatting sqref="T26:T41">
    <cfRule type="cellIs" dxfId="3520" priority="2030" operator="greaterThan">
      <formula>0</formula>
    </cfRule>
    <cfRule type="cellIs" dxfId="3519" priority="2031" operator="lessThan">
      <formula>0</formula>
    </cfRule>
    <cfRule type="cellIs" dxfId="3518" priority="2032" operator="equal">
      <formula>0</formula>
    </cfRule>
  </conditionalFormatting>
  <conditionalFormatting sqref="T26:T41">
    <cfRule type="cellIs" dxfId="3517" priority="2027" operator="greaterThan">
      <formula>0</formula>
    </cfRule>
    <cfRule type="cellIs" dxfId="3516" priority="2028" operator="lessThan">
      <formula>0</formula>
    </cfRule>
    <cfRule type="cellIs" dxfId="3515" priority="2029" operator="equal">
      <formula>0</formula>
    </cfRule>
  </conditionalFormatting>
  <conditionalFormatting sqref="T26:T41">
    <cfRule type="cellIs" dxfId="3514" priority="2024" operator="greaterThan">
      <formula>0</formula>
    </cfRule>
    <cfRule type="cellIs" dxfId="3513" priority="2025" operator="lessThan">
      <formula>0</formula>
    </cfRule>
    <cfRule type="cellIs" dxfId="3512" priority="2026" operator="equal">
      <formula>0</formula>
    </cfRule>
  </conditionalFormatting>
  <conditionalFormatting sqref="T26:T41">
    <cfRule type="cellIs" dxfId="3511" priority="2021" operator="greaterThan">
      <formula>0</formula>
    </cfRule>
    <cfRule type="cellIs" dxfId="3510" priority="2022" operator="lessThan">
      <formula>0</formula>
    </cfRule>
    <cfRule type="cellIs" dxfId="3509" priority="2023" operator="equal">
      <formula>0</formula>
    </cfRule>
  </conditionalFormatting>
  <conditionalFormatting sqref="O26:O41">
    <cfRule type="cellIs" dxfId="3508" priority="2020" operator="equal">
      <formula>"DNP"</formula>
    </cfRule>
  </conditionalFormatting>
  <conditionalFormatting sqref="R26:R41">
    <cfRule type="cellIs" dxfId="3507" priority="2019" operator="equal">
      <formula>"Y"</formula>
    </cfRule>
  </conditionalFormatting>
  <conditionalFormatting sqref="AC26:AC41">
    <cfRule type="cellIs" dxfId="3506" priority="2016" operator="greaterThan">
      <formula>0</formula>
    </cfRule>
    <cfRule type="cellIs" dxfId="3505" priority="2017" operator="lessThan">
      <formula>0</formula>
    </cfRule>
    <cfRule type="cellIs" dxfId="3504" priority="2018" operator="equal">
      <formula>0</formula>
    </cfRule>
  </conditionalFormatting>
  <conditionalFormatting sqref="AC26:AC41">
    <cfRule type="cellIs" dxfId="3503" priority="2013" operator="greaterThan">
      <formula>0</formula>
    </cfRule>
    <cfRule type="cellIs" dxfId="3502" priority="2014" operator="lessThan">
      <formula>0</formula>
    </cfRule>
    <cfRule type="cellIs" dxfId="3501" priority="2015" operator="equal">
      <formula>0</formula>
    </cfRule>
  </conditionalFormatting>
  <conditionalFormatting sqref="AC26:AC41">
    <cfRule type="cellIs" dxfId="3500" priority="2010" operator="greaterThan">
      <formula>0</formula>
    </cfRule>
    <cfRule type="cellIs" dxfId="3499" priority="2011" operator="lessThan">
      <formula>0</formula>
    </cfRule>
    <cfRule type="cellIs" dxfId="3498" priority="2012" operator="equal">
      <formula>0</formula>
    </cfRule>
  </conditionalFormatting>
  <conditionalFormatting sqref="AC26:AC41">
    <cfRule type="cellIs" dxfId="3497" priority="2007" operator="greaterThan">
      <formula>0</formula>
    </cfRule>
    <cfRule type="cellIs" dxfId="3496" priority="2008" operator="lessThan">
      <formula>0</formula>
    </cfRule>
    <cfRule type="cellIs" dxfId="3495" priority="2009" operator="equal">
      <formula>0</formula>
    </cfRule>
  </conditionalFormatting>
  <conditionalFormatting sqref="AC26:AC41">
    <cfRule type="cellIs" dxfId="3494" priority="2004" operator="greaterThan">
      <formula>0</formula>
    </cfRule>
    <cfRule type="cellIs" dxfId="3493" priority="2005" operator="lessThan">
      <formula>0</formula>
    </cfRule>
    <cfRule type="cellIs" dxfId="3492" priority="2006" operator="equal">
      <formula>0</formula>
    </cfRule>
  </conditionalFormatting>
  <conditionalFormatting sqref="AC26:AC41">
    <cfRule type="cellIs" dxfId="3491" priority="2001" operator="greaterThan">
      <formula>0</formula>
    </cfRule>
    <cfRule type="cellIs" dxfId="3490" priority="2002" operator="lessThan">
      <formula>0</formula>
    </cfRule>
    <cfRule type="cellIs" dxfId="3489" priority="2003" operator="equal">
      <formula>0</formula>
    </cfRule>
  </conditionalFormatting>
  <conditionalFormatting sqref="AC26:AC41">
    <cfRule type="cellIs" dxfId="3488" priority="1998" operator="greaterThan">
      <formula>0</formula>
    </cfRule>
    <cfRule type="cellIs" dxfId="3487" priority="1999" operator="lessThan">
      <formula>0</formula>
    </cfRule>
    <cfRule type="cellIs" dxfId="3486" priority="2000" operator="equal">
      <formula>0</formula>
    </cfRule>
  </conditionalFormatting>
  <conditionalFormatting sqref="AC26:AC41">
    <cfRule type="cellIs" dxfId="3485" priority="1995" operator="greaterThan">
      <formula>0</formula>
    </cfRule>
    <cfRule type="cellIs" dxfId="3484" priority="1996" operator="lessThan">
      <formula>0</formula>
    </cfRule>
    <cfRule type="cellIs" dxfId="3483" priority="1997" operator="equal">
      <formula>0</formula>
    </cfRule>
  </conditionalFormatting>
  <conditionalFormatting sqref="AC26:AC41">
    <cfRule type="cellIs" dxfId="3482" priority="1992" operator="greaterThan">
      <formula>0</formula>
    </cfRule>
    <cfRule type="cellIs" dxfId="3481" priority="1993" operator="lessThan">
      <formula>0</formula>
    </cfRule>
    <cfRule type="cellIs" dxfId="3480" priority="1994" operator="equal">
      <formula>0</formula>
    </cfRule>
  </conditionalFormatting>
  <conditionalFormatting sqref="AC26:AC41">
    <cfRule type="cellIs" dxfId="3479" priority="1989" operator="greaterThan">
      <formula>0</formula>
    </cfRule>
    <cfRule type="cellIs" dxfId="3478" priority="1990" operator="lessThan">
      <formula>0</formula>
    </cfRule>
    <cfRule type="cellIs" dxfId="3477" priority="1991" operator="equal">
      <formula>0</formula>
    </cfRule>
  </conditionalFormatting>
  <conditionalFormatting sqref="AC26:AC41">
    <cfRule type="cellIs" dxfId="3476" priority="1986" operator="greaterThan">
      <formula>0</formula>
    </cfRule>
    <cfRule type="cellIs" dxfId="3475" priority="1987" operator="lessThan">
      <formula>0</formula>
    </cfRule>
    <cfRule type="cellIs" dxfId="3474" priority="1988" operator="equal">
      <formula>0</formula>
    </cfRule>
  </conditionalFormatting>
  <conditionalFormatting sqref="AC26:AC41">
    <cfRule type="cellIs" dxfId="3473" priority="1983" operator="greaterThan">
      <formula>0</formula>
    </cfRule>
    <cfRule type="cellIs" dxfId="3472" priority="1984" operator="lessThan">
      <formula>0</formula>
    </cfRule>
    <cfRule type="cellIs" dxfId="3471" priority="1985" operator="equal">
      <formula>0</formula>
    </cfRule>
  </conditionalFormatting>
  <conditionalFormatting sqref="AC26:AC41">
    <cfRule type="cellIs" dxfId="3470" priority="1980" operator="greaterThan">
      <formula>0</formula>
    </cfRule>
    <cfRule type="cellIs" dxfId="3469" priority="1981" operator="lessThan">
      <formula>0</formula>
    </cfRule>
    <cfRule type="cellIs" dxfId="3468" priority="1982" operator="equal">
      <formula>0</formula>
    </cfRule>
  </conditionalFormatting>
  <conditionalFormatting sqref="AC26:AC41">
    <cfRule type="cellIs" dxfId="3467" priority="1977" operator="greaterThan">
      <formula>0</formula>
    </cfRule>
    <cfRule type="cellIs" dxfId="3466" priority="1978" operator="lessThan">
      <formula>0</formula>
    </cfRule>
    <cfRule type="cellIs" dxfId="3465" priority="1979" operator="equal">
      <formula>0</formula>
    </cfRule>
  </conditionalFormatting>
  <conditionalFormatting sqref="AC26:AC41">
    <cfRule type="cellIs" dxfId="3464" priority="1974" operator="greaterThan">
      <formula>0</formula>
    </cfRule>
    <cfRule type="cellIs" dxfId="3463" priority="1975" operator="lessThan">
      <formula>0</formula>
    </cfRule>
    <cfRule type="cellIs" dxfId="3462" priority="1976" operator="equal">
      <formula>0</formula>
    </cfRule>
  </conditionalFormatting>
  <conditionalFormatting sqref="AC26:AC41">
    <cfRule type="cellIs" dxfId="3461" priority="1971" operator="greaterThan">
      <formula>0</formula>
    </cfRule>
    <cfRule type="cellIs" dxfId="3460" priority="1972" operator="lessThan">
      <formula>0</formula>
    </cfRule>
    <cfRule type="cellIs" dxfId="3459" priority="1973" operator="equal">
      <formula>0</formula>
    </cfRule>
  </conditionalFormatting>
  <conditionalFormatting sqref="AC26:AC41">
    <cfRule type="cellIs" dxfId="3458" priority="1968" operator="greaterThan">
      <formula>0</formula>
    </cfRule>
    <cfRule type="cellIs" dxfId="3457" priority="1969" operator="lessThan">
      <formula>0</formula>
    </cfRule>
    <cfRule type="cellIs" dxfId="3456" priority="1970" operator="equal">
      <formula>0</formula>
    </cfRule>
  </conditionalFormatting>
  <conditionalFormatting sqref="AC26:AC41">
    <cfRule type="cellIs" dxfId="3455" priority="1965" operator="greaterThan">
      <formula>0</formula>
    </cfRule>
    <cfRule type="cellIs" dxfId="3454" priority="1966" operator="lessThan">
      <formula>0</formula>
    </cfRule>
    <cfRule type="cellIs" dxfId="3453" priority="1967" operator="equal">
      <formula>0</formula>
    </cfRule>
  </conditionalFormatting>
  <conditionalFormatting sqref="AC26:AC41">
    <cfRule type="cellIs" dxfId="3452" priority="1962" operator="greaterThan">
      <formula>0</formula>
    </cfRule>
    <cfRule type="cellIs" dxfId="3451" priority="1963" operator="lessThan">
      <formula>0</formula>
    </cfRule>
    <cfRule type="cellIs" dxfId="3450" priority="1964" operator="equal">
      <formula>0</formula>
    </cfRule>
  </conditionalFormatting>
  <conditionalFormatting sqref="AC26:AC41">
    <cfRule type="cellIs" dxfId="3449" priority="1959" operator="greaterThan">
      <formula>0</formula>
    </cfRule>
    <cfRule type="cellIs" dxfId="3448" priority="1960" operator="lessThan">
      <formula>0</formula>
    </cfRule>
    <cfRule type="cellIs" dxfId="3447" priority="1961" operator="equal">
      <formula>0</formula>
    </cfRule>
  </conditionalFormatting>
  <conditionalFormatting sqref="AC26:AC41">
    <cfRule type="cellIs" dxfId="3446" priority="1956" operator="greaterThan">
      <formula>0</formula>
    </cfRule>
    <cfRule type="cellIs" dxfId="3445" priority="1957" operator="lessThan">
      <formula>0</formula>
    </cfRule>
    <cfRule type="cellIs" dxfId="3444" priority="1958" operator="equal">
      <formula>0</formula>
    </cfRule>
  </conditionalFormatting>
  <conditionalFormatting sqref="AC26:AC41">
    <cfRule type="cellIs" dxfId="3443" priority="1953" operator="greaterThan">
      <formula>0</formula>
    </cfRule>
    <cfRule type="cellIs" dxfId="3442" priority="1954" operator="lessThan">
      <formula>0</formula>
    </cfRule>
    <cfRule type="cellIs" dxfId="3441" priority="1955" operator="equal">
      <formula>0</formula>
    </cfRule>
  </conditionalFormatting>
  <conditionalFormatting sqref="AC26:AC41">
    <cfRule type="cellIs" dxfId="3440" priority="1950" operator="greaterThan">
      <formula>0</formula>
    </cfRule>
    <cfRule type="cellIs" dxfId="3439" priority="1951" operator="lessThan">
      <formula>0</formula>
    </cfRule>
    <cfRule type="cellIs" dxfId="3438" priority="1952" operator="equal">
      <formula>0</formula>
    </cfRule>
  </conditionalFormatting>
  <conditionalFormatting sqref="AC26:AC41">
    <cfRule type="cellIs" dxfId="3437" priority="1947" operator="greaterThan">
      <formula>0</formula>
    </cfRule>
    <cfRule type="cellIs" dxfId="3436" priority="1948" operator="lessThan">
      <formula>0</formula>
    </cfRule>
    <cfRule type="cellIs" dxfId="3435" priority="1949" operator="equal">
      <formula>0</formula>
    </cfRule>
  </conditionalFormatting>
  <conditionalFormatting sqref="AC26:AC41">
    <cfRule type="cellIs" dxfId="3434" priority="1944" operator="greaterThan">
      <formula>0</formula>
    </cfRule>
    <cfRule type="cellIs" dxfId="3433" priority="1945" operator="lessThan">
      <formula>0</formula>
    </cfRule>
    <cfRule type="cellIs" dxfId="3432" priority="1946" operator="equal">
      <formula>0</formula>
    </cfRule>
  </conditionalFormatting>
  <conditionalFormatting sqref="AC26:AC41">
    <cfRule type="cellIs" dxfId="3431" priority="1941" operator="greaterThan">
      <formula>0</formula>
    </cfRule>
    <cfRule type="cellIs" dxfId="3430" priority="1942" operator="lessThan">
      <formula>0</formula>
    </cfRule>
    <cfRule type="cellIs" dxfId="3429" priority="1943" operator="equal">
      <formula>0</formula>
    </cfRule>
  </conditionalFormatting>
  <conditionalFormatting sqref="AC26:AC41">
    <cfRule type="cellIs" dxfId="3428" priority="1938" operator="greaterThan">
      <formula>0</formula>
    </cfRule>
    <cfRule type="cellIs" dxfId="3427" priority="1939" operator="lessThan">
      <formula>0</formula>
    </cfRule>
    <cfRule type="cellIs" dxfId="3426" priority="1940" operator="equal">
      <formula>0</formula>
    </cfRule>
  </conditionalFormatting>
  <conditionalFormatting sqref="AC26:AC41">
    <cfRule type="cellIs" dxfId="3425" priority="1935" operator="greaterThan">
      <formula>0</formula>
    </cfRule>
    <cfRule type="cellIs" dxfId="3424" priority="1936" operator="lessThan">
      <formula>0</formula>
    </cfRule>
    <cfRule type="cellIs" dxfId="3423" priority="1937" operator="equal">
      <formula>0</formula>
    </cfRule>
  </conditionalFormatting>
  <conditionalFormatting sqref="X26:X41">
    <cfRule type="cellIs" dxfId="3422" priority="1934" operator="equal">
      <formula>"DNP"</formula>
    </cfRule>
  </conditionalFormatting>
  <conditionalFormatting sqref="AA26:AA41">
    <cfRule type="cellIs" dxfId="3421" priority="1933" operator="equal">
      <formula>"Y"</formula>
    </cfRule>
  </conditionalFormatting>
  <conditionalFormatting sqref="AL26:AL41">
    <cfRule type="cellIs" dxfId="3420" priority="1930" operator="greaterThan">
      <formula>0</formula>
    </cfRule>
    <cfRule type="cellIs" dxfId="3419" priority="1931" operator="lessThan">
      <formula>0</formula>
    </cfRule>
    <cfRule type="cellIs" dxfId="3418" priority="1932" operator="equal">
      <formula>0</formula>
    </cfRule>
  </conditionalFormatting>
  <conditionalFormatting sqref="AL26:AL41">
    <cfRule type="cellIs" dxfId="3417" priority="1927" operator="greaterThan">
      <formula>0</formula>
    </cfRule>
    <cfRule type="cellIs" dxfId="3416" priority="1928" operator="lessThan">
      <formula>0</formula>
    </cfRule>
    <cfRule type="cellIs" dxfId="3415" priority="1929" operator="equal">
      <formula>0</formula>
    </cfRule>
  </conditionalFormatting>
  <conditionalFormatting sqref="AL26:AL41">
    <cfRule type="cellIs" dxfId="3414" priority="1924" operator="greaterThan">
      <formula>0</formula>
    </cfRule>
    <cfRule type="cellIs" dxfId="3413" priority="1925" operator="lessThan">
      <formula>0</formula>
    </cfRule>
    <cfRule type="cellIs" dxfId="3412" priority="1926" operator="equal">
      <formula>0</formula>
    </cfRule>
  </conditionalFormatting>
  <conditionalFormatting sqref="AL26:AL41">
    <cfRule type="cellIs" dxfId="3411" priority="1921" operator="greaterThan">
      <formula>0</formula>
    </cfRule>
    <cfRule type="cellIs" dxfId="3410" priority="1922" operator="lessThan">
      <formula>0</formula>
    </cfRule>
    <cfRule type="cellIs" dxfId="3409" priority="1923" operator="equal">
      <formula>0</formula>
    </cfRule>
  </conditionalFormatting>
  <conditionalFormatting sqref="AL26:AL41">
    <cfRule type="cellIs" dxfId="3408" priority="1918" operator="greaterThan">
      <formula>0</formula>
    </cfRule>
    <cfRule type="cellIs" dxfId="3407" priority="1919" operator="lessThan">
      <formula>0</formula>
    </cfRule>
    <cfRule type="cellIs" dxfId="3406" priority="1920" operator="equal">
      <formula>0</formula>
    </cfRule>
  </conditionalFormatting>
  <conditionalFormatting sqref="AL26:AL41">
    <cfRule type="cellIs" dxfId="3405" priority="1915" operator="greaterThan">
      <formula>0</formula>
    </cfRule>
    <cfRule type="cellIs" dxfId="3404" priority="1916" operator="lessThan">
      <formula>0</formula>
    </cfRule>
    <cfRule type="cellIs" dxfId="3403" priority="1917" operator="equal">
      <formula>0</formula>
    </cfRule>
  </conditionalFormatting>
  <conditionalFormatting sqref="AL26:AL41">
    <cfRule type="cellIs" dxfId="3402" priority="1912" operator="greaterThan">
      <formula>0</formula>
    </cfRule>
    <cfRule type="cellIs" dxfId="3401" priority="1913" operator="lessThan">
      <formula>0</formula>
    </cfRule>
    <cfRule type="cellIs" dxfId="3400" priority="1914" operator="equal">
      <formula>0</formula>
    </cfRule>
  </conditionalFormatting>
  <conditionalFormatting sqref="AL26:AL41">
    <cfRule type="cellIs" dxfId="3399" priority="1909" operator="greaterThan">
      <formula>0</formula>
    </cfRule>
    <cfRule type="cellIs" dxfId="3398" priority="1910" operator="lessThan">
      <formula>0</formula>
    </cfRule>
    <cfRule type="cellIs" dxfId="3397" priority="1911" operator="equal">
      <formula>0</formula>
    </cfRule>
  </conditionalFormatting>
  <conditionalFormatting sqref="AL26:AL41">
    <cfRule type="cellIs" dxfId="3396" priority="1906" operator="greaterThan">
      <formula>0</formula>
    </cfRule>
    <cfRule type="cellIs" dxfId="3395" priority="1907" operator="lessThan">
      <formula>0</formula>
    </cfRule>
    <cfRule type="cellIs" dxfId="3394" priority="1908" operator="equal">
      <formula>0</formula>
    </cfRule>
  </conditionalFormatting>
  <conditionalFormatting sqref="AL26:AL41">
    <cfRule type="cellIs" dxfId="3393" priority="1903" operator="greaterThan">
      <formula>0</formula>
    </cfRule>
    <cfRule type="cellIs" dxfId="3392" priority="1904" operator="lessThan">
      <formula>0</formula>
    </cfRule>
    <cfRule type="cellIs" dxfId="3391" priority="1905" operator="equal">
      <formula>0</formula>
    </cfRule>
  </conditionalFormatting>
  <conditionalFormatting sqref="AL26:AL41">
    <cfRule type="cellIs" dxfId="3390" priority="1900" operator="greaterThan">
      <formula>0</formula>
    </cfRule>
    <cfRule type="cellIs" dxfId="3389" priority="1901" operator="lessThan">
      <formula>0</formula>
    </cfRule>
    <cfRule type="cellIs" dxfId="3388" priority="1902" operator="equal">
      <formula>0</formula>
    </cfRule>
  </conditionalFormatting>
  <conditionalFormatting sqref="AL26:AL41">
    <cfRule type="cellIs" dxfId="3387" priority="1897" operator="greaterThan">
      <formula>0</formula>
    </cfRule>
    <cfRule type="cellIs" dxfId="3386" priority="1898" operator="lessThan">
      <formula>0</formula>
    </cfRule>
    <cfRule type="cellIs" dxfId="3385" priority="1899" operator="equal">
      <formula>0</formula>
    </cfRule>
  </conditionalFormatting>
  <conditionalFormatting sqref="AL26:AL41">
    <cfRule type="cellIs" dxfId="3384" priority="1894" operator="greaterThan">
      <formula>0</formula>
    </cfRule>
    <cfRule type="cellIs" dxfId="3383" priority="1895" operator="lessThan">
      <formula>0</formula>
    </cfRule>
    <cfRule type="cellIs" dxfId="3382" priority="1896" operator="equal">
      <formula>0</formula>
    </cfRule>
  </conditionalFormatting>
  <conditionalFormatting sqref="AL26:AL41">
    <cfRule type="cellIs" dxfId="3381" priority="1891" operator="greaterThan">
      <formula>0</formula>
    </cfRule>
    <cfRule type="cellIs" dxfId="3380" priority="1892" operator="lessThan">
      <formula>0</formula>
    </cfRule>
    <cfRule type="cellIs" dxfId="3379" priority="1893" operator="equal">
      <formula>0</formula>
    </cfRule>
  </conditionalFormatting>
  <conditionalFormatting sqref="AL26:AL41">
    <cfRule type="cellIs" dxfId="3378" priority="1888" operator="greaterThan">
      <formula>0</formula>
    </cfRule>
    <cfRule type="cellIs" dxfId="3377" priority="1889" operator="lessThan">
      <formula>0</formula>
    </cfRule>
    <cfRule type="cellIs" dxfId="3376" priority="1890" operator="equal">
      <formula>0</formula>
    </cfRule>
  </conditionalFormatting>
  <conditionalFormatting sqref="AL26:AL41">
    <cfRule type="cellIs" dxfId="3375" priority="1885" operator="greaterThan">
      <formula>0</formula>
    </cfRule>
    <cfRule type="cellIs" dxfId="3374" priority="1886" operator="lessThan">
      <formula>0</formula>
    </cfRule>
    <cfRule type="cellIs" dxfId="3373" priority="1887" operator="equal">
      <formula>0</formula>
    </cfRule>
  </conditionalFormatting>
  <conditionalFormatting sqref="AL26:AL41">
    <cfRule type="cellIs" dxfId="3372" priority="1882" operator="greaterThan">
      <formula>0</formula>
    </cfRule>
    <cfRule type="cellIs" dxfId="3371" priority="1883" operator="lessThan">
      <formula>0</formula>
    </cfRule>
    <cfRule type="cellIs" dxfId="3370" priority="1884" operator="equal">
      <formula>0</formula>
    </cfRule>
  </conditionalFormatting>
  <conditionalFormatting sqref="AL26:AL41">
    <cfRule type="cellIs" dxfId="3369" priority="1879" operator="greaterThan">
      <formula>0</formula>
    </cfRule>
    <cfRule type="cellIs" dxfId="3368" priority="1880" operator="lessThan">
      <formula>0</formula>
    </cfRule>
    <cfRule type="cellIs" dxfId="3367" priority="1881" operator="equal">
      <formula>0</formula>
    </cfRule>
  </conditionalFormatting>
  <conditionalFormatting sqref="AL26:AL41">
    <cfRule type="cellIs" dxfId="3366" priority="1876" operator="greaterThan">
      <formula>0</formula>
    </cfRule>
    <cfRule type="cellIs" dxfId="3365" priority="1877" operator="lessThan">
      <formula>0</formula>
    </cfRule>
    <cfRule type="cellIs" dxfId="3364" priority="1878" operator="equal">
      <formula>0</formula>
    </cfRule>
  </conditionalFormatting>
  <conditionalFormatting sqref="AL26:AL41">
    <cfRule type="cellIs" dxfId="3363" priority="1873" operator="greaterThan">
      <formula>0</formula>
    </cfRule>
    <cfRule type="cellIs" dxfId="3362" priority="1874" operator="lessThan">
      <formula>0</formula>
    </cfRule>
    <cfRule type="cellIs" dxfId="3361" priority="1875" operator="equal">
      <formula>0</formula>
    </cfRule>
  </conditionalFormatting>
  <conditionalFormatting sqref="AL26:AL41">
    <cfRule type="cellIs" dxfId="3360" priority="1870" operator="greaterThan">
      <formula>0</formula>
    </cfRule>
    <cfRule type="cellIs" dxfId="3359" priority="1871" operator="lessThan">
      <formula>0</formula>
    </cfRule>
    <cfRule type="cellIs" dxfId="3358" priority="1872" operator="equal">
      <formula>0</formula>
    </cfRule>
  </conditionalFormatting>
  <conditionalFormatting sqref="AL26:AL41">
    <cfRule type="cellIs" dxfId="3357" priority="1867" operator="greaterThan">
      <formula>0</formula>
    </cfRule>
    <cfRule type="cellIs" dxfId="3356" priority="1868" operator="lessThan">
      <formula>0</formula>
    </cfRule>
    <cfRule type="cellIs" dxfId="3355" priority="1869" operator="equal">
      <formula>0</formula>
    </cfRule>
  </conditionalFormatting>
  <conditionalFormatting sqref="AL26:AL41">
    <cfRule type="cellIs" dxfId="3354" priority="1864" operator="greaterThan">
      <formula>0</formula>
    </cfRule>
    <cfRule type="cellIs" dxfId="3353" priority="1865" operator="lessThan">
      <formula>0</formula>
    </cfRule>
    <cfRule type="cellIs" dxfId="3352" priority="1866" operator="equal">
      <formula>0</formula>
    </cfRule>
  </conditionalFormatting>
  <conditionalFormatting sqref="AL26:AL41">
    <cfRule type="cellIs" dxfId="3351" priority="1861" operator="greaterThan">
      <formula>0</formula>
    </cfRule>
    <cfRule type="cellIs" dxfId="3350" priority="1862" operator="lessThan">
      <formula>0</formula>
    </cfRule>
    <cfRule type="cellIs" dxfId="3349" priority="1863" operator="equal">
      <formula>0</formula>
    </cfRule>
  </conditionalFormatting>
  <conditionalFormatting sqref="AL26:AL41">
    <cfRule type="cellIs" dxfId="3348" priority="1858" operator="greaterThan">
      <formula>0</formula>
    </cfRule>
    <cfRule type="cellIs" dxfId="3347" priority="1859" operator="lessThan">
      <formula>0</formula>
    </cfRule>
    <cfRule type="cellIs" dxfId="3346" priority="1860" operator="equal">
      <formula>0</formula>
    </cfRule>
  </conditionalFormatting>
  <conditionalFormatting sqref="AL26:AL41">
    <cfRule type="cellIs" dxfId="3345" priority="1855" operator="greaterThan">
      <formula>0</formula>
    </cfRule>
    <cfRule type="cellIs" dxfId="3344" priority="1856" operator="lessThan">
      <formula>0</formula>
    </cfRule>
    <cfRule type="cellIs" dxfId="3343" priority="1857" operator="equal">
      <formula>0</formula>
    </cfRule>
  </conditionalFormatting>
  <conditionalFormatting sqref="AL26:AL41">
    <cfRule type="cellIs" dxfId="3342" priority="1852" operator="greaterThan">
      <formula>0</formula>
    </cfRule>
    <cfRule type="cellIs" dxfId="3341" priority="1853" operator="lessThan">
      <formula>0</formula>
    </cfRule>
    <cfRule type="cellIs" dxfId="3340" priority="1854" operator="equal">
      <formula>0</formula>
    </cfRule>
  </conditionalFormatting>
  <conditionalFormatting sqref="AL26:AL41">
    <cfRule type="cellIs" dxfId="3339" priority="1849" operator="greaterThan">
      <formula>0</formula>
    </cfRule>
    <cfRule type="cellIs" dxfId="3338" priority="1850" operator="lessThan">
      <formula>0</formula>
    </cfRule>
    <cfRule type="cellIs" dxfId="3337" priority="1851" operator="equal">
      <formula>0</formula>
    </cfRule>
  </conditionalFormatting>
  <conditionalFormatting sqref="AL26:AL41">
    <cfRule type="cellIs" dxfId="3336" priority="1846" operator="greaterThan">
      <formula>0</formula>
    </cfRule>
    <cfRule type="cellIs" dxfId="3335" priority="1847" operator="lessThan">
      <formula>0</formula>
    </cfRule>
    <cfRule type="cellIs" dxfId="3334" priority="1848" operator="equal">
      <formula>0</formula>
    </cfRule>
  </conditionalFormatting>
  <conditionalFormatting sqref="AG26:AG41">
    <cfRule type="cellIs" dxfId="3333" priority="1845" operator="equal">
      <formula>"DNP"</formula>
    </cfRule>
  </conditionalFormatting>
  <conditionalFormatting sqref="AJ26:AJ41">
    <cfRule type="cellIs" dxfId="3332" priority="1844" operator="equal">
      <formula>"Y"</formula>
    </cfRule>
  </conditionalFormatting>
  <conditionalFormatting sqref="R22">
    <cfRule type="containsText" dxfId="3331" priority="1843" operator="containsText" text="Y">
      <formula>NOT(ISERROR(SEARCH("Y",R22)))</formula>
    </cfRule>
  </conditionalFormatting>
  <conditionalFormatting sqref="K26:K41 T26:T41 AC26:AC41 AL4:AL19 K4:K19 AL26:AL41 T4:T19 AC4:AC19">
    <cfRule type="cellIs" dxfId="3330" priority="1840" operator="greaterThan">
      <formula>0</formula>
    </cfRule>
    <cfRule type="cellIs" dxfId="3329" priority="1841" operator="lessThan">
      <formula>0</formula>
    </cfRule>
    <cfRule type="cellIs" dxfId="3328" priority="1842" operator="equal">
      <formula>0</formula>
    </cfRule>
  </conditionalFormatting>
  <conditionalFormatting sqref="E4:E19 N4:N19 W4:W19 AF4:AF19 E26:E41 N26:N41 W26:W41 AF26:AF41">
    <cfRule type="cellIs" dxfId="3327" priority="1839" operator="equal">
      <formula>"DNP"</formula>
    </cfRule>
  </conditionalFormatting>
  <conditionalFormatting sqref="AI26:AI41">
    <cfRule type="containsText" dxfId="3326" priority="1838" operator="containsText" text="Y">
      <formula>NOT(ISERROR(SEARCH("Y",AI26)))</formula>
    </cfRule>
  </conditionalFormatting>
  <conditionalFormatting sqref="H4:H19">
    <cfRule type="containsText" dxfId="3325" priority="1837" operator="containsText" text="Y">
      <formula>NOT(ISERROR(SEARCH("Y",H4)))</formula>
    </cfRule>
  </conditionalFormatting>
  <conditionalFormatting sqref="Q4:Q19">
    <cfRule type="containsText" dxfId="3324" priority="1836" operator="containsText" text="Y">
      <formula>NOT(ISERROR(SEARCH("Y",Q4)))</formula>
    </cfRule>
  </conditionalFormatting>
  <conditionalFormatting sqref="Z4:Z19">
    <cfRule type="containsText" dxfId="3323" priority="1835" operator="containsText" text="Y">
      <formula>NOT(ISERROR(SEARCH("Y",Z4)))</formula>
    </cfRule>
  </conditionalFormatting>
  <conditionalFormatting sqref="AI4:AI19">
    <cfRule type="containsText" dxfId="3322" priority="1834" operator="containsText" text="Y">
      <formula>NOT(ISERROR(SEARCH("Y",AI4)))</formula>
    </cfRule>
  </conditionalFormatting>
  <conditionalFormatting sqref="H26:H41">
    <cfRule type="containsText" dxfId="3321" priority="1833" operator="containsText" text="Y">
      <formula>NOT(ISERROR(SEARCH("Y",H26)))</formula>
    </cfRule>
  </conditionalFormatting>
  <conditionalFormatting sqref="Q26:Q41">
    <cfRule type="containsText" dxfId="3320" priority="1832" operator="containsText" text="Y">
      <formula>NOT(ISERROR(SEARCH("Y",Q26)))</formula>
    </cfRule>
  </conditionalFormatting>
  <conditionalFormatting sqref="Z26:Z41">
    <cfRule type="containsText" dxfId="3319" priority="1831" operator="containsText" text="Y">
      <formula>NOT(ISERROR(SEARCH("Y",Z26)))</formula>
    </cfRule>
  </conditionalFormatting>
  <conditionalFormatting sqref="Z4:Z19">
    <cfRule type="cellIs" dxfId="3318" priority="1828" operator="greaterThan">
      <formula>0</formula>
    </cfRule>
    <cfRule type="cellIs" dxfId="3317" priority="1829" operator="lessThan">
      <formula>0</formula>
    </cfRule>
    <cfRule type="cellIs" dxfId="3316" priority="1830" operator="equal">
      <formula>0</formula>
    </cfRule>
  </conditionalFormatting>
  <conditionalFormatting sqref="Z26:Z41">
    <cfRule type="cellIs" dxfId="3315" priority="1825" operator="greaterThan">
      <formula>0</formula>
    </cfRule>
    <cfRule type="cellIs" dxfId="3314" priority="1826" operator="lessThan">
      <formula>0</formula>
    </cfRule>
    <cfRule type="cellIs" dxfId="3313" priority="1827" operator="equal">
      <formula>0</formula>
    </cfRule>
  </conditionalFormatting>
  <conditionalFormatting sqref="Z4:Z19">
    <cfRule type="cellIs" dxfId="3312" priority="1822" operator="greaterThan">
      <formula>0</formula>
    </cfRule>
    <cfRule type="cellIs" dxfId="3311" priority="1823" operator="lessThan">
      <formula>0</formula>
    </cfRule>
    <cfRule type="cellIs" dxfId="3310" priority="1824" operator="equal">
      <formula>0</formula>
    </cfRule>
  </conditionalFormatting>
  <conditionalFormatting sqref="Z26:Z41">
    <cfRule type="cellIs" dxfId="3309" priority="1819" operator="greaterThan">
      <formula>0</formula>
    </cfRule>
    <cfRule type="cellIs" dxfId="3308" priority="1820" operator="lessThan">
      <formula>0</formula>
    </cfRule>
    <cfRule type="cellIs" dxfId="3307" priority="1821" operator="equal">
      <formula>0</formula>
    </cfRule>
  </conditionalFormatting>
  <conditionalFormatting sqref="Z4:Z19">
    <cfRule type="cellIs" dxfId="3306" priority="1816" operator="greaterThan">
      <formula>0</formula>
    </cfRule>
    <cfRule type="cellIs" dxfId="3305" priority="1817" operator="lessThan">
      <formula>0</formula>
    </cfRule>
    <cfRule type="cellIs" dxfId="3304" priority="1818" operator="equal">
      <formula>0</formula>
    </cfRule>
  </conditionalFormatting>
  <conditionalFormatting sqref="Z4:Z19">
    <cfRule type="cellIs" dxfId="3303" priority="1813" operator="greaterThan">
      <formula>0</formula>
    </cfRule>
    <cfRule type="cellIs" dxfId="3302" priority="1814" operator="lessThan">
      <formula>0</formula>
    </cfRule>
    <cfRule type="cellIs" dxfId="3301" priority="1815" operator="equal">
      <formula>0</formula>
    </cfRule>
  </conditionalFormatting>
  <conditionalFormatting sqref="Z4:Z19">
    <cfRule type="cellIs" dxfId="3300" priority="1810" operator="greaterThan">
      <formula>0</formula>
    </cfRule>
    <cfRule type="cellIs" dxfId="3299" priority="1811" operator="lessThan">
      <formula>0</formula>
    </cfRule>
    <cfRule type="cellIs" dxfId="3298" priority="1812" operator="equal">
      <formula>0</formula>
    </cfRule>
  </conditionalFormatting>
  <conditionalFormatting sqref="Z4:Z19">
    <cfRule type="cellIs" dxfId="3297" priority="1807" operator="greaterThan">
      <formula>0</formula>
    </cfRule>
    <cfRule type="cellIs" dxfId="3296" priority="1808" operator="lessThan">
      <formula>0</formula>
    </cfRule>
    <cfRule type="cellIs" dxfId="3295" priority="1809" operator="equal">
      <formula>0</formula>
    </cfRule>
  </conditionalFormatting>
  <conditionalFormatting sqref="Z4:Z19">
    <cfRule type="cellIs" dxfId="3294" priority="1804" operator="greaterThan">
      <formula>0</formula>
    </cfRule>
    <cfRule type="cellIs" dxfId="3293" priority="1805" operator="lessThan">
      <formula>0</formula>
    </cfRule>
    <cfRule type="cellIs" dxfId="3292" priority="1806" operator="equal">
      <formula>0</formula>
    </cfRule>
  </conditionalFormatting>
  <conditionalFormatting sqref="Z4:Z19">
    <cfRule type="cellIs" dxfId="3291" priority="1801" operator="greaterThan">
      <formula>0</formula>
    </cfRule>
    <cfRule type="cellIs" dxfId="3290" priority="1802" operator="lessThan">
      <formula>0</formula>
    </cfRule>
    <cfRule type="cellIs" dxfId="3289" priority="1803" operator="equal">
      <formula>0</formula>
    </cfRule>
  </conditionalFormatting>
  <conditionalFormatting sqref="Z4:Z19">
    <cfRule type="cellIs" dxfId="3288" priority="1798" operator="greaterThan">
      <formula>0</formula>
    </cfRule>
    <cfRule type="cellIs" dxfId="3287" priority="1799" operator="lessThan">
      <formula>0</formula>
    </cfRule>
    <cfRule type="cellIs" dxfId="3286" priority="1800" operator="equal">
      <formula>0</formula>
    </cfRule>
  </conditionalFormatting>
  <conditionalFormatting sqref="Z4:Z19">
    <cfRule type="cellIs" dxfId="3285" priority="1795" operator="greaterThan">
      <formula>0</formula>
    </cfRule>
    <cfRule type="cellIs" dxfId="3284" priority="1796" operator="lessThan">
      <formula>0</formula>
    </cfRule>
    <cfRule type="cellIs" dxfId="3283" priority="1797" operator="equal">
      <formula>0</formula>
    </cfRule>
  </conditionalFormatting>
  <conditionalFormatting sqref="Z4:Z19">
    <cfRule type="cellIs" dxfId="3282" priority="1792" operator="greaterThan">
      <formula>0</formula>
    </cfRule>
    <cfRule type="cellIs" dxfId="3281" priority="1793" operator="lessThan">
      <formula>0</formula>
    </cfRule>
    <cfRule type="cellIs" dxfId="3280" priority="1794" operator="equal">
      <formula>0</formula>
    </cfRule>
  </conditionalFormatting>
  <conditionalFormatting sqref="Z4:Z19">
    <cfRule type="cellIs" dxfId="3279" priority="1789" operator="greaterThan">
      <formula>0</formula>
    </cfRule>
    <cfRule type="cellIs" dxfId="3278" priority="1790" operator="lessThan">
      <formula>0</formula>
    </cfRule>
    <cfRule type="cellIs" dxfId="3277" priority="1791" operator="equal">
      <formula>0</formula>
    </cfRule>
  </conditionalFormatting>
  <conditionalFormatting sqref="Z4:Z19">
    <cfRule type="cellIs" dxfId="3276" priority="1786" operator="greaterThan">
      <formula>0</formula>
    </cfRule>
    <cfRule type="cellIs" dxfId="3275" priority="1787" operator="lessThan">
      <formula>0</formula>
    </cfRule>
    <cfRule type="cellIs" dxfId="3274" priority="1788" operator="equal">
      <formula>0</formula>
    </cfRule>
  </conditionalFormatting>
  <conditionalFormatting sqref="Z4:Z19">
    <cfRule type="cellIs" dxfId="3273" priority="1783" operator="greaterThan">
      <formula>0</formula>
    </cfRule>
    <cfRule type="cellIs" dxfId="3272" priority="1784" operator="lessThan">
      <formula>0</formula>
    </cfRule>
    <cfRule type="cellIs" dxfId="3271" priority="1785" operator="equal">
      <formula>0</formula>
    </cfRule>
  </conditionalFormatting>
  <conditionalFormatting sqref="Z4:Z19">
    <cfRule type="cellIs" dxfId="3270" priority="1780" operator="greaterThan">
      <formula>0</formula>
    </cfRule>
    <cfRule type="cellIs" dxfId="3269" priority="1781" operator="lessThan">
      <formula>0</formula>
    </cfRule>
    <cfRule type="cellIs" dxfId="3268" priority="1782" operator="equal">
      <formula>0</formula>
    </cfRule>
  </conditionalFormatting>
  <conditionalFormatting sqref="Z4:Z19">
    <cfRule type="cellIs" dxfId="3267" priority="1777" operator="greaterThan">
      <formula>0</formula>
    </cfRule>
    <cfRule type="cellIs" dxfId="3266" priority="1778" operator="lessThan">
      <formula>0</formula>
    </cfRule>
    <cfRule type="cellIs" dxfId="3265" priority="1779" operator="equal">
      <formula>0</formula>
    </cfRule>
  </conditionalFormatting>
  <conditionalFormatting sqref="Z4:Z19">
    <cfRule type="cellIs" dxfId="3264" priority="1774" operator="greaterThan">
      <formula>0</formula>
    </cfRule>
    <cfRule type="cellIs" dxfId="3263" priority="1775" operator="lessThan">
      <formula>0</formula>
    </cfRule>
    <cfRule type="cellIs" dxfId="3262" priority="1776" operator="equal">
      <formula>0</formula>
    </cfRule>
  </conditionalFormatting>
  <conditionalFormatting sqref="Z4:Z19">
    <cfRule type="cellIs" dxfId="3261" priority="1771" operator="greaterThan">
      <formula>0</formula>
    </cfRule>
    <cfRule type="cellIs" dxfId="3260" priority="1772" operator="lessThan">
      <formula>0</formula>
    </cfRule>
    <cfRule type="cellIs" dxfId="3259" priority="1773" operator="equal">
      <formula>0</formula>
    </cfRule>
  </conditionalFormatting>
  <conditionalFormatting sqref="Z26:Z41">
    <cfRule type="cellIs" dxfId="3258" priority="1768" operator="greaterThan">
      <formula>0</formula>
    </cfRule>
    <cfRule type="cellIs" dxfId="3257" priority="1769" operator="lessThan">
      <formula>0</formula>
    </cfRule>
    <cfRule type="cellIs" dxfId="3256" priority="1770" operator="equal">
      <formula>0</formula>
    </cfRule>
  </conditionalFormatting>
  <conditionalFormatting sqref="Z26:Z41">
    <cfRule type="cellIs" dxfId="3255" priority="1765" operator="greaterThan">
      <formula>0</formula>
    </cfRule>
    <cfRule type="cellIs" dxfId="3254" priority="1766" operator="lessThan">
      <formula>0</formula>
    </cfRule>
    <cfRule type="cellIs" dxfId="3253" priority="1767" operator="equal">
      <formula>0</formula>
    </cfRule>
  </conditionalFormatting>
  <conditionalFormatting sqref="Z26:Z41">
    <cfRule type="cellIs" dxfId="3252" priority="1762" operator="greaterThan">
      <formula>0</formula>
    </cfRule>
    <cfRule type="cellIs" dxfId="3251" priority="1763" operator="lessThan">
      <formula>0</formula>
    </cfRule>
    <cfRule type="cellIs" dxfId="3250" priority="1764" operator="equal">
      <formula>0</formula>
    </cfRule>
  </conditionalFormatting>
  <conditionalFormatting sqref="Z26:Z41">
    <cfRule type="cellIs" dxfId="3249" priority="1759" operator="greaterThan">
      <formula>0</formula>
    </cfRule>
    <cfRule type="cellIs" dxfId="3248" priority="1760" operator="lessThan">
      <formula>0</formula>
    </cfRule>
    <cfRule type="cellIs" dxfId="3247" priority="1761" operator="equal">
      <formula>0</formula>
    </cfRule>
  </conditionalFormatting>
  <conditionalFormatting sqref="Z26:Z41">
    <cfRule type="cellIs" dxfId="3246" priority="1756" operator="greaterThan">
      <formula>0</formula>
    </cfRule>
    <cfRule type="cellIs" dxfId="3245" priority="1757" operator="lessThan">
      <formula>0</formula>
    </cfRule>
    <cfRule type="cellIs" dxfId="3244" priority="1758" operator="equal">
      <formula>0</formula>
    </cfRule>
  </conditionalFormatting>
  <conditionalFormatting sqref="Z26:Z41">
    <cfRule type="cellIs" dxfId="3243" priority="1753" operator="greaterThan">
      <formula>0</formula>
    </cfRule>
    <cfRule type="cellIs" dxfId="3242" priority="1754" operator="lessThan">
      <formula>0</formula>
    </cfRule>
    <cfRule type="cellIs" dxfId="3241" priority="1755" operator="equal">
      <formula>0</formula>
    </cfRule>
  </conditionalFormatting>
  <conditionalFormatting sqref="Z26:Z41">
    <cfRule type="cellIs" dxfId="3240" priority="1750" operator="greaterThan">
      <formula>0</formula>
    </cfRule>
    <cfRule type="cellIs" dxfId="3239" priority="1751" operator="lessThan">
      <formula>0</formula>
    </cfRule>
    <cfRule type="cellIs" dxfId="3238" priority="1752" operator="equal">
      <formula>0</formula>
    </cfRule>
  </conditionalFormatting>
  <conditionalFormatting sqref="Z26:Z41">
    <cfRule type="cellIs" dxfId="3237" priority="1747" operator="greaterThan">
      <formula>0</formula>
    </cfRule>
    <cfRule type="cellIs" dxfId="3236" priority="1748" operator="lessThan">
      <formula>0</formula>
    </cfRule>
    <cfRule type="cellIs" dxfId="3235" priority="1749" operator="equal">
      <formula>0</formula>
    </cfRule>
  </conditionalFormatting>
  <conditionalFormatting sqref="Z26:Z41">
    <cfRule type="cellIs" dxfId="3234" priority="1744" operator="greaterThan">
      <formula>0</formula>
    </cfRule>
    <cfRule type="cellIs" dxfId="3233" priority="1745" operator="lessThan">
      <formula>0</formula>
    </cfRule>
    <cfRule type="cellIs" dxfId="3232" priority="1746" operator="equal">
      <formula>0</formula>
    </cfRule>
  </conditionalFormatting>
  <conditionalFormatting sqref="Z26:Z41">
    <cfRule type="cellIs" dxfId="3231" priority="1741" operator="greaterThan">
      <formula>0</formula>
    </cfRule>
    <cfRule type="cellIs" dxfId="3230" priority="1742" operator="lessThan">
      <formula>0</formula>
    </cfRule>
    <cfRule type="cellIs" dxfId="3229" priority="1743" operator="equal">
      <formula>0</formula>
    </cfRule>
  </conditionalFormatting>
  <conditionalFormatting sqref="Z26:Z41">
    <cfRule type="cellIs" dxfId="3228" priority="1738" operator="greaterThan">
      <formula>0</formula>
    </cfRule>
    <cfRule type="cellIs" dxfId="3227" priority="1739" operator="lessThan">
      <formula>0</formula>
    </cfRule>
    <cfRule type="cellIs" dxfId="3226" priority="1740" operator="equal">
      <formula>0</formula>
    </cfRule>
  </conditionalFormatting>
  <conditionalFormatting sqref="Z26:Z41">
    <cfRule type="cellIs" dxfId="3225" priority="1735" operator="greaterThan">
      <formula>0</formula>
    </cfRule>
    <cfRule type="cellIs" dxfId="3224" priority="1736" operator="lessThan">
      <formula>0</formula>
    </cfRule>
    <cfRule type="cellIs" dxfId="3223" priority="1737" operator="equal">
      <formula>0</formula>
    </cfRule>
  </conditionalFormatting>
  <conditionalFormatting sqref="Z26:Z41">
    <cfRule type="cellIs" dxfId="3222" priority="1732" operator="greaterThan">
      <formula>0</formula>
    </cfRule>
    <cfRule type="cellIs" dxfId="3221" priority="1733" operator="lessThan">
      <formula>0</formula>
    </cfRule>
    <cfRule type="cellIs" dxfId="3220" priority="1734" operator="equal">
      <formula>0</formula>
    </cfRule>
  </conditionalFormatting>
  <conditionalFormatting sqref="Z26:Z41">
    <cfRule type="cellIs" dxfId="3219" priority="1729" operator="greaterThan">
      <formula>0</formula>
    </cfRule>
    <cfRule type="cellIs" dxfId="3218" priority="1730" operator="lessThan">
      <formula>0</formula>
    </cfRule>
    <cfRule type="cellIs" dxfId="3217" priority="1731" operator="equal">
      <formula>0</formula>
    </cfRule>
  </conditionalFormatting>
  <conditionalFormatting sqref="Z26:Z41">
    <cfRule type="cellIs" dxfId="3216" priority="1726" operator="greaterThan">
      <formula>0</formula>
    </cfRule>
    <cfRule type="cellIs" dxfId="3215" priority="1727" operator="lessThan">
      <formula>0</formula>
    </cfRule>
    <cfRule type="cellIs" dxfId="3214" priority="1728" operator="equal">
      <formula>0</formula>
    </cfRule>
  </conditionalFormatting>
  <conditionalFormatting sqref="Z26:Z41">
    <cfRule type="cellIs" dxfId="3213" priority="1723" operator="greaterThan">
      <formula>0</formula>
    </cfRule>
    <cfRule type="cellIs" dxfId="3212" priority="1724" operator="lessThan">
      <formula>0</formula>
    </cfRule>
    <cfRule type="cellIs" dxfId="3211" priority="1725" operator="equal">
      <formula>0</formula>
    </cfRule>
  </conditionalFormatting>
  <conditionalFormatting sqref="Z26:Z41">
    <cfRule type="cellIs" dxfId="3210" priority="1720" operator="greaterThan">
      <formula>0</formula>
    </cfRule>
    <cfRule type="cellIs" dxfId="3209" priority="1721" operator="lessThan">
      <formula>0</formula>
    </cfRule>
    <cfRule type="cellIs" dxfId="3208" priority="1722" operator="equal">
      <formula>0</formula>
    </cfRule>
  </conditionalFormatting>
  <conditionalFormatting sqref="Z26:Z41">
    <cfRule type="cellIs" dxfId="3207" priority="1717" operator="greaterThan">
      <formula>0</formula>
    </cfRule>
    <cfRule type="cellIs" dxfId="3206" priority="1718" operator="lessThan">
      <formula>0</formula>
    </cfRule>
    <cfRule type="cellIs" dxfId="3205" priority="1719" operator="equal">
      <formula>0</formula>
    </cfRule>
  </conditionalFormatting>
  <conditionalFormatting sqref="Z26:Z41">
    <cfRule type="cellIs" dxfId="3204" priority="1714" operator="greaterThan">
      <formula>0</formula>
    </cfRule>
    <cfRule type="cellIs" dxfId="3203" priority="1715" operator="lessThan">
      <formula>0</formula>
    </cfRule>
    <cfRule type="cellIs" dxfId="3202" priority="1716" operator="equal">
      <formula>0</formula>
    </cfRule>
  </conditionalFormatting>
  <conditionalFormatting sqref="Z26:Z41">
    <cfRule type="cellIs" dxfId="3201" priority="1711" operator="greaterThan">
      <formula>0</formula>
    </cfRule>
    <cfRule type="cellIs" dxfId="3200" priority="1712" operator="lessThan">
      <formula>0</formula>
    </cfRule>
    <cfRule type="cellIs" dxfId="3199" priority="1713" operator="equal">
      <formula>0</formula>
    </cfRule>
  </conditionalFormatting>
  <conditionalFormatting sqref="Z4:Z19">
    <cfRule type="cellIs" dxfId="3198" priority="1708" operator="greaterThan">
      <formula>0</formula>
    </cfRule>
    <cfRule type="cellIs" dxfId="3197" priority="1709" operator="lessThan">
      <formula>0</formula>
    </cfRule>
    <cfRule type="cellIs" dxfId="3196" priority="1710" operator="equal">
      <formula>0</formula>
    </cfRule>
  </conditionalFormatting>
  <conditionalFormatting sqref="Z4:Z19">
    <cfRule type="cellIs" dxfId="3195" priority="1705" operator="greaterThan">
      <formula>0</formula>
    </cfRule>
    <cfRule type="cellIs" dxfId="3194" priority="1706" operator="lessThan">
      <formula>0</formula>
    </cfRule>
    <cfRule type="cellIs" dxfId="3193" priority="1707" operator="equal">
      <formula>0</formula>
    </cfRule>
  </conditionalFormatting>
  <conditionalFormatting sqref="Z4:Z19">
    <cfRule type="cellIs" dxfId="3192" priority="1702" operator="greaterThan">
      <formula>0</formula>
    </cfRule>
    <cfRule type="cellIs" dxfId="3191" priority="1703" operator="lessThan">
      <formula>0</formula>
    </cfRule>
    <cfRule type="cellIs" dxfId="3190" priority="1704" operator="equal">
      <formula>0</formula>
    </cfRule>
  </conditionalFormatting>
  <conditionalFormatting sqref="Z4:Z19">
    <cfRule type="cellIs" dxfId="3189" priority="1699" operator="greaterThan">
      <formula>0</formula>
    </cfRule>
    <cfRule type="cellIs" dxfId="3188" priority="1700" operator="lessThan">
      <formula>0</formula>
    </cfRule>
    <cfRule type="cellIs" dxfId="3187" priority="1701" operator="equal">
      <formula>0</formula>
    </cfRule>
  </conditionalFormatting>
  <conditionalFormatting sqref="Z4:Z19">
    <cfRule type="cellIs" dxfId="3186" priority="1696" operator="greaterThan">
      <formula>0</formula>
    </cfRule>
    <cfRule type="cellIs" dxfId="3185" priority="1697" operator="lessThan">
      <formula>0</formula>
    </cfRule>
    <cfRule type="cellIs" dxfId="3184" priority="1698" operator="equal">
      <formula>0</formula>
    </cfRule>
  </conditionalFormatting>
  <conditionalFormatting sqref="Z4:Z19">
    <cfRule type="cellIs" dxfId="3183" priority="1693" operator="greaterThan">
      <formula>0</formula>
    </cfRule>
    <cfRule type="cellIs" dxfId="3182" priority="1694" operator="lessThan">
      <formula>0</formula>
    </cfRule>
    <cfRule type="cellIs" dxfId="3181" priority="1695" operator="equal">
      <formula>0</formula>
    </cfRule>
  </conditionalFormatting>
  <conditionalFormatting sqref="Z4:Z19">
    <cfRule type="cellIs" dxfId="3180" priority="1690" operator="greaterThan">
      <formula>0</formula>
    </cfRule>
    <cfRule type="cellIs" dxfId="3179" priority="1691" operator="lessThan">
      <formula>0</formula>
    </cfRule>
    <cfRule type="cellIs" dxfId="3178" priority="1692" operator="equal">
      <formula>0</formula>
    </cfRule>
  </conditionalFormatting>
  <conditionalFormatting sqref="Z4:Z19">
    <cfRule type="cellIs" dxfId="3177" priority="1687" operator="greaterThan">
      <formula>0</formula>
    </cfRule>
    <cfRule type="cellIs" dxfId="3176" priority="1688" operator="lessThan">
      <formula>0</formula>
    </cfRule>
    <cfRule type="cellIs" dxfId="3175" priority="1689" operator="equal">
      <formula>0</formula>
    </cfRule>
  </conditionalFormatting>
  <conditionalFormatting sqref="Z4:Z19">
    <cfRule type="cellIs" dxfId="3174" priority="1684" operator="greaterThan">
      <formula>0</formula>
    </cfRule>
    <cfRule type="cellIs" dxfId="3173" priority="1685" operator="lessThan">
      <formula>0</formula>
    </cfRule>
    <cfRule type="cellIs" dxfId="3172" priority="1686" operator="equal">
      <formula>0</formula>
    </cfRule>
  </conditionalFormatting>
  <conditionalFormatting sqref="Z4:Z19">
    <cfRule type="cellIs" dxfId="3171" priority="1681" operator="greaterThan">
      <formula>0</formula>
    </cfRule>
    <cfRule type="cellIs" dxfId="3170" priority="1682" operator="lessThan">
      <formula>0</formula>
    </cfRule>
    <cfRule type="cellIs" dxfId="3169" priority="1683" operator="equal">
      <formula>0</formula>
    </cfRule>
  </conditionalFormatting>
  <conditionalFormatting sqref="Z4:Z19">
    <cfRule type="cellIs" dxfId="3168" priority="1678" operator="greaterThan">
      <formula>0</formula>
    </cfRule>
    <cfRule type="cellIs" dxfId="3167" priority="1679" operator="lessThan">
      <formula>0</formula>
    </cfRule>
    <cfRule type="cellIs" dxfId="3166" priority="1680" operator="equal">
      <formula>0</formula>
    </cfRule>
  </conditionalFormatting>
  <conditionalFormatting sqref="Z4:Z19">
    <cfRule type="cellIs" dxfId="3165" priority="1675" operator="greaterThan">
      <formula>0</formula>
    </cfRule>
    <cfRule type="cellIs" dxfId="3164" priority="1676" operator="lessThan">
      <formula>0</formula>
    </cfRule>
    <cfRule type="cellIs" dxfId="3163" priority="1677" operator="equal">
      <formula>0</formula>
    </cfRule>
  </conditionalFormatting>
  <conditionalFormatting sqref="Z4:Z19">
    <cfRule type="cellIs" dxfId="3162" priority="1672" operator="greaterThan">
      <formula>0</formula>
    </cfRule>
    <cfRule type="cellIs" dxfId="3161" priority="1673" operator="lessThan">
      <formula>0</formula>
    </cfRule>
    <cfRule type="cellIs" dxfId="3160" priority="1674" operator="equal">
      <formula>0</formula>
    </cfRule>
  </conditionalFormatting>
  <conditionalFormatting sqref="Z4:Z19">
    <cfRule type="cellIs" dxfId="3159" priority="1669" operator="greaterThan">
      <formula>0</formula>
    </cfRule>
    <cfRule type="cellIs" dxfId="3158" priority="1670" operator="lessThan">
      <formula>0</formula>
    </cfRule>
    <cfRule type="cellIs" dxfId="3157" priority="1671" operator="equal">
      <formula>0</formula>
    </cfRule>
  </conditionalFormatting>
  <conditionalFormatting sqref="Z4:Z19">
    <cfRule type="cellIs" dxfId="3156" priority="1666" operator="greaterThan">
      <formula>0</formula>
    </cfRule>
    <cfRule type="cellIs" dxfId="3155" priority="1667" operator="lessThan">
      <formula>0</formula>
    </cfRule>
    <cfRule type="cellIs" dxfId="3154" priority="1668" operator="equal">
      <formula>0</formula>
    </cfRule>
  </conditionalFormatting>
  <conditionalFormatting sqref="Z4:Z19">
    <cfRule type="cellIs" dxfId="3153" priority="1663" operator="greaterThan">
      <formula>0</formula>
    </cfRule>
    <cfRule type="cellIs" dxfId="3152" priority="1664" operator="lessThan">
      <formula>0</formula>
    </cfRule>
    <cfRule type="cellIs" dxfId="3151" priority="1665" operator="equal">
      <formula>0</formula>
    </cfRule>
  </conditionalFormatting>
  <conditionalFormatting sqref="Z26:Z41">
    <cfRule type="cellIs" dxfId="3150" priority="1660" operator="greaterThan">
      <formula>0</formula>
    </cfRule>
    <cfRule type="cellIs" dxfId="3149" priority="1661" operator="lessThan">
      <formula>0</formula>
    </cfRule>
    <cfRule type="cellIs" dxfId="3148" priority="1662" operator="equal">
      <formula>0</formula>
    </cfRule>
  </conditionalFormatting>
  <conditionalFormatting sqref="Z26:Z41">
    <cfRule type="cellIs" dxfId="3147" priority="1657" operator="greaterThan">
      <formula>0</formula>
    </cfRule>
    <cfRule type="cellIs" dxfId="3146" priority="1658" operator="lessThan">
      <formula>0</formula>
    </cfRule>
    <cfRule type="cellIs" dxfId="3145" priority="1659" operator="equal">
      <formula>0</formula>
    </cfRule>
  </conditionalFormatting>
  <conditionalFormatting sqref="Z26:Z41">
    <cfRule type="cellIs" dxfId="3144" priority="1654" operator="greaterThan">
      <formula>0</formula>
    </cfRule>
    <cfRule type="cellIs" dxfId="3143" priority="1655" operator="lessThan">
      <formula>0</formula>
    </cfRule>
    <cfRule type="cellIs" dxfId="3142" priority="1656" operator="equal">
      <formula>0</formula>
    </cfRule>
  </conditionalFormatting>
  <conditionalFormatting sqref="Z26:Z41">
    <cfRule type="cellIs" dxfId="3141" priority="1651" operator="greaterThan">
      <formula>0</formula>
    </cfRule>
    <cfRule type="cellIs" dxfId="3140" priority="1652" operator="lessThan">
      <formula>0</formula>
    </cfRule>
    <cfRule type="cellIs" dxfId="3139" priority="1653" operator="equal">
      <formula>0</formula>
    </cfRule>
  </conditionalFormatting>
  <conditionalFormatting sqref="Z26:Z41">
    <cfRule type="cellIs" dxfId="3138" priority="1648" operator="greaterThan">
      <formula>0</formula>
    </cfRule>
    <cfRule type="cellIs" dxfId="3137" priority="1649" operator="lessThan">
      <formula>0</formula>
    </cfRule>
    <cfRule type="cellIs" dxfId="3136" priority="1650" operator="equal">
      <formula>0</formula>
    </cfRule>
  </conditionalFormatting>
  <conditionalFormatting sqref="Z26:Z41">
    <cfRule type="cellIs" dxfId="3135" priority="1645" operator="greaterThan">
      <formula>0</formula>
    </cfRule>
    <cfRule type="cellIs" dxfId="3134" priority="1646" operator="lessThan">
      <formula>0</formula>
    </cfRule>
    <cfRule type="cellIs" dxfId="3133" priority="1647" operator="equal">
      <formula>0</formula>
    </cfRule>
  </conditionalFormatting>
  <conditionalFormatting sqref="Z26:Z41">
    <cfRule type="cellIs" dxfId="3132" priority="1642" operator="greaterThan">
      <formula>0</formula>
    </cfRule>
    <cfRule type="cellIs" dxfId="3131" priority="1643" operator="lessThan">
      <formula>0</formula>
    </cfRule>
    <cfRule type="cellIs" dxfId="3130" priority="1644" operator="equal">
      <formula>0</formula>
    </cfRule>
  </conditionalFormatting>
  <conditionalFormatting sqref="Z26:Z41">
    <cfRule type="cellIs" dxfId="3129" priority="1639" operator="greaterThan">
      <formula>0</formula>
    </cfRule>
    <cfRule type="cellIs" dxfId="3128" priority="1640" operator="lessThan">
      <formula>0</formula>
    </cfRule>
    <cfRule type="cellIs" dxfId="3127" priority="1641" operator="equal">
      <formula>0</formula>
    </cfRule>
  </conditionalFormatting>
  <conditionalFormatting sqref="Z26:Z41">
    <cfRule type="cellIs" dxfId="3126" priority="1636" operator="greaterThan">
      <formula>0</formula>
    </cfRule>
    <cfRule type="cellIs" dxfId="3125" priority="1637" operator="lessThan">
      <formula>0</formula>
    </cfRule>
    <cfRule type="cellIs" dxfId="3124" priority="1638" operator="equal">
      <formula>0</formula>
    </cfRule>
  </conditionalFormatting>
  <conditionalFormatting sqref="Z26:Z41">
    <cfRule type="cellIs" dxfId="3123" priority="1633" operator="greaterThan">
      <formula>0</formula>
    </cfRule>
    <cfRule type="cellIs" dxfId="3122" priority="1634" operator="lessThan">
      <formula>0</formula>
    </cfRule>
    <cfRule type="cellIs" dxfId="3121" priority="1635" operator="equal">
      <formula>0</formula>
    </cfRule>
  </conditionalFormatting>
  <conditionalFormatting sqref="Z26:Z41">
    <cfRule type="cellIs" dxfId="3120" priority="1630" operator="greaterThan">
      <formula>0</formula>
    </cfRule>
    <cfRule type="cellIs" dxfId="3119" priority="1631" operator="lessThan">
      <formula>0</formula>
    </cfRule>
    <cfRule type="cellIs" dxfId="3118" priority="1632" operator="equal">
      <formula>0</formula>
    </cfRule>
  </conditionalFormatting>
  <conditionalFormatting sqref="Z26:Z41">
    <cfRule type="cellIs" dxfId="3117" priority="1627" operator="greaterThan">
      <formula>0</formula>
    </cfRule>
    <cfRule type="cellIs" dxfId="3116" priority="1628" operator="lessThan">
      <formula>0</formula>
    </cfRule>
    <cfRule type="cellIs" dxfId="3115" priority="1629" operator="equal">
      <formula>0</formula>
    </cfRule>
  </conditionalFormatting>
  <conditionalFormatting sqref="Z26:Z41">
    <cfRule type="cellIs" dxfId="3114" priority="1624" operator="greaterThan">
      <formula>0</formula>
    </cfRule>
    <cfRule type="cellIs" dxfId="3113" priority="1625" operator="lessThan">
      <formula>0</formula>
    </cfRule>
    <cfRule type="cellIs" dxfId="3112" priority="1626" operator="equal">
      <formula>0</formula>
    </cfRule>
  </conditionalFormatting>
  <conditionalFormatting sqref="Z26:Z41">
    <cfRule type="cellIs" dxfId="3111" priority="1621" operator="greaterThan">
      <formula>0</formula>
    </cfRule>
    <cfRule type="cellIs" dxfId="3110" priority="1622" operator="lessThan">
      <formula>0</formula>
    </cfRule>
    <cfRule type="cellIs" dxfId="3109" priority="1623" operator="equal">
      <formula>0</formula>
    </cfRule>
  </conditionalFormatting>
  <conditionalFormatting sqref="Z26:Z41">
    <cfRule type="cellIs" dxfId="3108" priority="1618" operator="greaterThan">
      <formula>0</formula>
    </cfRule>
    <cfRule type="cellIs" dxfId="3107" priority="1619" operator="lessThan">
      <formula>0</formula>
    </cfRule>
    <cfRule type="cellIs" dxfId="3106" priority="1620" operator="equal">
      <formula>0</formula>
    </cfRule>
  </conditionalFormatting>
  <conditionalFormatting sqref="Z26:Z41">
    <cfRule type="cellIs" dxfId="3105" priority="1615" operator="greaterThan">
      <formula>0</formula>
    </cfRule>
    <cfRule type="cellIs" dxfId="3104" priority="1616" operator="lessThan">
      <formula>0</formula>
    </cfRule>
    <cfRule type="cellIs" dxfId="3103" priority="1617" operator="equal">
      <formula>0</formula>
    </cfRule>
  </conditionalFormatting>
  <conditionalFormatting sqref="Z26:Z41">
    <cfRule type="cellIs" dxfId="3102" priority="1612" operator="greaterThan">
      <formula>0</formula>
    </cfRule>
    <cfRule type="cellIs" dxfId="3101" priority="1613" operator="lessThan">
      <formula>0</formula>
    </cfRule>
    <cfRule type="cellIs" dxfId="3100" priority="1614" operator="equal">
      <formula>0</formula>
    </cfRule>
  </conditionalFormatting>
  <conditionalFormatting sqref="Z26:Z41">
    <cfRule type="cellIs" dxfId="3099" priority="1609" operator="greaterThan">
      <formula>0</formula>
    </cfRule>
    <cfRule type="cellIs" dxfId="3098" priority="1610" operator="lessThan">
      <formula>0</formula>
    </cfRule>
    <cfRule type="cellIs" dxfId="3097" priority="1611" operator="equal">
      <formula>0</formula>
    </cfRule>
  </conditionalFormatting>
  <conditionalFormatting sqref="Z26:Z41">
    <cfRule type="cellIs" dxfId="3096" priority="1606" operator="greaterThan">
      <formula>0</formula>
    </cfRule>
    <cfRule type="cellIs" dxfId="3095" priority="1607" operator="lessThan">
      <formula>0</formula>
    </cfRule>
    <cfRule type="cellIs" dxfId="3094" priority="1608" operator="equal">
      <formula>0</formula>
    </cfRule>
  </conditionalFormatting>
  <conditionalFormatting sqref="Z26:Z41">
    <cfRule type="cellIs" dxfId="3093" priority="1603" operator="greaterThan">
      <formula>0</formula>
    </cfRule>
    <cfRule type="cellIs" dxfId="3092" priority="1604" operator="lessThan">
      <formula>0</formula>
    </cfRule>
    <cfRule type="cellIs" dxfId="3091" priority="1605" operator="equal">
      <formula>0</formula>
    </cfRule>
  </conditionalFormatting>
  <conditionalFormatting sqref="Z26:Z41">
    <cfRule type="cellIs" dxfId="3090" priority="1600" operator="greaterThan">
      <formula>0</formula>
    </cfRule>
    <cfRule type="cellIs" dxfId="3089" priority="1601" operator="lessThan">
      <formula>0</formula>
    </cfRule>
    <cfRule type="cellIs" dxfId="3088" priority="1602" operator="equal">
      <formula>0</formula>
    </cfRule>
  </conditionalFormatting>
  <conditionalFormatting sqref="Z26:Z41">
    <cfRule type="cellIs" dxfId="3087" priority="1597" operator="greaterThan">
      <formula>0</formula>
    </cfRule>
    <cfRule type="cellIs" dxfId="3086" priority="1598" operator="lessThan">
      <formula>0</formula>
    </cfRule>
    <cfRule type="cellIs" dxfId="3085" priority="1599" operator="equal">
      <formula>0</formula>
    </cfRule>
  </conditionalFormatting>
  <conditionalFormatting sqref="Z26:Z41">
    <cfRule type="cellIs" dxfId="3084" priority="1594" operator="greaterThan">
      <formula>0</formula>
    </cfRule>
    <cfRule type="cellIs" dxfId="3083" priority="1595" operator="lessThan">
      <formula>0</formula>
    </cfRule>
    <cfRule type="cellIs" dxfId="3082" priority="1596" operator="equal">
      <formula>0</formula>
    </cfRule>
  </conditionalFormatting>
  <conditionalFormatting sqref="Z26:Z41">
    <cfRule type="cellIs" dxfId="3081" priority="1591" operator="greaterThan">
      <formula>0</formula>
    </cfRule>
    <cfRule type="cellIs" dxfId="3080" priority="1592" operator="lessThan">
      <formula>0</formula>
    </cfRule>
    <cfRule type="cellIs" dxfId="3079" priority="1593" operator="equal">
      <formula>0</formula>
    </cfRule>
  </conditionalFormatting>
  <conditionalFormatting sqref="Z26:Z41">
    <cfRule type="cellIs" dxfId="3078" priority="1588" operator="greaterThan">
      <formula>0</formula>
    </cfRule>
    <cfRule type="cellIs" dxfId="3077" priority="1589" operator="lessThan">
      <formula>0</formula>
    </cfRule>
    <cfRule type="cellIs" dxfId="3076" priority="1590" operator="equal">
      <formula>0</formula>
    </cfRule>
  </conditionalFormatting>
  <conditionalFormatting sqref="Z26:Z41">
    <cfRule type="cellIs" dxfId="3075" priority="1585" operator="greaterThan">
      <formula>0</formula>
    </cfRule>
    <cfRule type="cellIs" dxfId="3074" priority="1586" operator="lessThan">
      <formula>0</formula>
    </cfRule>
    <cfRule type="cellIs" dxfId="3073" priority="1587" operator="equal">
      <formula>0</formula>
    </cfRule>
  </conditionalFormatting>
  <conditionalFormatting sqref="Z26:Z41">
    <cfRule type="cellIs" dxfId="3072" priority="1582" operator="greaterThan">
      <formula>0</formula>
    </cfRule>
    <cfRule type="cellIs" dxfId="3071" priority="1583" operator="lessThan">
      <formula>0</formula>
    </cfRule>
    <cfRule type="cellIs" dxfId="3070" priority="1584" operator="equal">
      <formula>0</formula>
    </cfRule>
  </conditionalFormatting>
  <conditionalFormatting sqref="Z26:Z41">
    <cfRule type="cellIs" dxfId="3069" priority="1579" operator="greaterThan">
      <formula>0</formula>
    </cfRule>
    <cfRule type="cellIs" dxfId="3068" priority="1580" operator="lessThan">
      <formula>0</formula>
    </cfRule>
    <cfRule type="cellIs" dxfId="3067" priority="1581" operator="equal">
      <formula>0</formula>
    </cfRule>
  </conditionalFormatting>
  <conditionalFormatting sqref="Z26:Z41">
    <cfRule type="cellIs" dxfId="3066" priority="1576" operator="greaterThan">
      <formula>0</formula>
    </cfRule>
    <cfRule type="cellIs" dxfId="3065" priority="1577" operator="lessThan">
      <formula>0</formula>
    </cfRule>
    <cfRule type="cellIs" dxfId="3064" priority="1578" operator="equal">
      <formula>0</formula>
    </cfRule>
  </conditionalFormatting>
  <conditionalFormatting sqref="Z26:Z41">
    <cfRule type="cellIs" dxfId="3063" priority="1573" operator="greaterThan">
      <formula>0</formula>
    </cfRule>
    <cfRule type="cellIs" dxfId="3062" priority="1574" operator="lessThan">
      <formula>0</formula>
    </cfRule>
    <cfRule type="cellIs" dxfId="3061" priority="1575" operator="equal">
      <formula>0</formula>
    </cfRule>
  </conditionalFormatting>
  <conditionalFormatting sqref="Z26:Z41">
    <cfRule type="cellIs" dxfId="3060" priority="1570" operator="greaterThan">
      <formula>0</formula>
    </cfRule>
    <cfRule type="cellIs" dxfId="3059" priority="1571" operator="lessThan">
      <formula>0</formula>
    </cfRule>
    <cfRule type="cellIs" dxfId="3058" priority="1572" operator="equal">
      <formula>0</formula>
    </cfRule>
  </conditionalFormatting>
  <conditionalFormatting sqref="Z26:Z41">
    <cfRule type="cellIs" dxfId="3057" priority="1567" operator="greaterThan">
      <formula>0</formula>
    </cfRule>
    <cfRule type="cellIs" dxfId="3056" priority="1568" operator="lessThan">
      <formula>0</formula>
    </cfRule>
    <cfRule type="cellIs" dxfId="3055" priority="1569" operator="equal">
      <formula>0</formula>
    </cfRule>
  </conditionalFormatting>
  <conditionalFormatting sqref="Z26:Z41">
    <cfRule type="cellIs" dxfId="3054" priority="1564" operator="greaterThan">
      <formula>0</formula>
    </cfRule>
    <cfRule type="cellIs" dxfId="3053" priority="1565" operator="lessThan">
      <formula>0</formula>
    </cfRule>
    <cfRule type="cellIs" dxfId="3052" priority="1566" operator="equal">
      <formula>0</formula>
    </cfRule>
  </conditionalFormatting>
  <conditionalFormatting sqref="Z26:Z41">
    <cfRule type="cellIs" dxfId="3051" priority="1561" operator="greaterThan">
      <formula>0</formula>
    </cfRule>
    <cfRule type="cellIs" dxfId="3050" priority="1562" operator="lessThan">
      <formula>0</formula>
    </cfRule>
    <cfRule type="cellIs" dxfId="3049" priority="1563" operator="equal">
      <formula>0</formula>
    </cfRule>
  </conditionalFormatting>
  <conditionalFormatting sqref="Z26:Z41">
    <cfRule type="cellIs" dxfId="3048" priority="1558" operator="greaterThan">
      <formula>0</formula>
    </cfRule>
    <cfRule type="cellIs" dxfId="3047" priority="1559" operator="lessThan">
      <formula>0</formula>
    </cfRule>
    <cfRule type="cellIs" dxfId="3046" priority="1560" operator="equal">
      <formula>0</formula>
    </cfRule>
  </conditionalFormatting>
  <conditionalFormatting sqref="Z26:Z41">
    <cfRule type="cellIs" dxfId="3045" priority="1555" operator="greaterThan">
      <formula>0</formula>
    </cfRule>
    <cfRule type="cellIs" dxfId="3044" priority="1556" operator="lessThan">
      <formula>0</formula>
    </cfRule>
    <cfRule type="cellIs" dxfId="3043" priority="1557" operator="equal">
      <formula>0</formula>
    </cfRule>
  </conditionalFormatting>
  <conditionalFormatting sqref="Z26:Z41">
    <cfRule type="cellIs" dxfId="3042" priority="1552" operator="greaterThan">
      <formula>0</formula>
    </cfRule>
    <cfRule type="cellIs" dxfId="3041" priority="1553" operator="lessThan">
      <formula>0</formula>
    </cfRule>
    <cfRule type="cellIs" dxfId="3040" priority="1554" operator="equal">
      <formula>0</formula>
    </cfRule>
  </conditionalFormatting>
  <conditionalFormatting sqref="Z26:Z41">
    <cfRule type="cellIs" dxfId="3039" priority="1549" operator="greaterThan">
      <formula>0</formula>
    </cfRule>
    <cfRule type="cellIs" dxfId="3038" priority="1550" operator="lessThan">
      <formula>0</formula>
    </cfRule>
    <cfRule type="cellIs" dxfId="3037" priority="1551" operator="equal">
      <formula>0</formula>
    </cfRule>
  </conditionalFormatting>
  <conditionalFormatting sqref="Z26:Z41">
    <cfRule type="cellIs" dxfId="3036" priority="1546" operator="greaterThan">
      <formula>0</formula>
    </cfRule>
    <cfRule type="cellIs" dxfId="3035" priority="1547" operator="lessThan">
      <formula>0</formula>
    </cfRule>
    <cfRule type="cellIs" dxfId="3034" priority="1548" operator="equal">
      <formula>0</formula>
    </cfRule>
  </conditionalFormatting>
  <conditionalFormatting sqref="Z26:Z41">
    <cfRule type="cellIs" dxfId="3033" priority="1543" operator="greaterThan">
      <formula>0</formula>
    </cfRule>
    <cfRule type="cellIs" dxfId="3032" priority="1544" operator="lessThan">
      <formula>0</formula>
    </cfRule>
    <cfRule type="cellIs" dxfId="3031" priority="1545" operator="equal">
      <formula>0</formula>
    </cfRule>
  </conditionalFormatting>
  <conditionalFormatting sqref="Z4:Z19">
    <cfRule type="cellIs" dxfId="3030" priority="1540" operator="greaterThan">
      <formula>0</formula>
    </cfRule>
    <cfRule type="cellIs" dxfId="3029" priority="1541" operator="lessThan">
      <formula>0</formula>
    </cfRule>
    <cfRule type="cellIs" dxfId="3028" priority="1542" operator="equal">
      <formula>0</formula>
    </cfRule>
  </conditionalFormatting>
  <conditionalFormatting sqref="Z4:Z19">
    <cfRule type="cellIs" dxfId="3027" priority="1537" operator="greaterThan">
      <formula>0</formula>
    </cfRule>
    <cfRule type="cellIs" dxfId="3026" priority="1538" operator="lessThan">
      <formula>0</formula>
    </cfRule>
    <cfRule type="cellIs" dxfId="3025" priority="1539" operator="equal">
      <formula>0</formula>
    </cfRule>
  </conditionalFormatting>
  <conditionalFormatting sqref="Z4:Z19">
    <cfRule type="cellIs" dxfId="3024" priority="1534" operator="greaterThan">
      <formula>0</formula>
    </cfRule>
    <cfRule type="cellIs" dxfId="3023" priority="1535" operator="lessThan">
      <formula>0</formula>
    </cfRule>
    <cfRule type="cellIs" dxfId="3022" priority="1536" operator="equal">
      <formula>0</formula>
    </cfRule>
  </conditionalFormatting>
  <conditionalFormatting sqref="Z4:Z19">
    <cfRule type="cellIs" dxfId="3021" priority="1531" operator="greaterThan">
      <formula>0</formula>
    </cfRule>
    <cfRule type="cellIs" dxfId="3020" priority="1532" operator="lessThan">
      <formula>0</formula>
    </cfRule>
    <cfRule type="cellIs" dxfId="3019" priority="1533" operator="equal">
      <formula>0</formula>
    </cfRule>
  </conditionalFormatting>
  <conditionalFormatting sqref="Z4:Z19">
    <cfRule type="cellIs" dxfId="3018" priority="1528" operator="greaterThan">
      <formula>0</formula>
    </cfRule>
    <cfRule type="cellIs" dxfId="3017" priority="1529" operator="lessThan">
      <formula>0</formula>
    </cfRule>
    <cfRule type="cellIs" dxfId="3016" priority="1530" operator="equal">
      <formula>0</formula>
    </cfRule>
  </conditionalFormatting>
  <conditionalFormatting sqref="Z4:Z19">
    <cfRule type="cellIs" dxfId="3015" priority="1525" operator="greaterThan">
      <formula>0</formula>
    </cfRule>
    <cfRule type="cellIs" dxfId="3014" priority="1526" operator="lessThan">
      <formula>0</formula>
    </cfRule>
    <cfRule type="cellIs" dxfId="3013" priority="1527" operator="equal">
      <formula>0</formula>
    </cfRule>
  </conditionalFormatting>
  <conditionalFormatting sqref="Z4:Z19">
    <cfRule type="cellIs" dxfId="3012" priority="1522" operator="greaterThan">
      <formula>0</formula>
    </cfRule>
    <cfRule type="cellIs" dxfId="3011" priority="1523" operator="lessThan">
      <formula>0</formula>
    </cfRule>
    <cfRule type="cellIs" dxfId="3010" priority="1524" operator="equal">
      <formula>0</formula>
    </cfRule>
  </conditionalFormatting>
  <conditionalFormatting sqref="Z4:Z19">
    <cfRule type="cellIs" dxfId="3009" priority="1519" operator="greaterThan">
      <formula>0</formula>
    </cfRule>
    <cfRule type="cellIs" dxfId="3008" priority="1520" operator="lessThan">
      <formula>0</formula>
    </cfRule>
    <cfRule type="cellIs" dxfId="3007" priority="1521" operator="equal">
      <formula>0</formula>
    </cfRule>
  </conditionalFormatting>
  <conditionalFormatting sqref="Z4:Z19">
    <cfRule type="cellIs" dxfId="3006" priority="1516" operator="greaterThan">
      <formula>0</formula>
    </cfRule>
    <cfRule type="cellIs" dxfId="3005" priority="1517" operator="lessThan">
      <formula>0</formula>
    </cfRule>
    <cfRule type="cellIs" dxfId="3004" priority="1518" operator="equal">
      <formula>0</formula>
    </cfRule>
  </conditionalFormatting>
  <conditionalFormatting sqref="Z4:Z19">
    <cfRule type="cellIs" dxfId="3003" priority="1513" operator="greaterThan">
      <formula>0</formula>
    </cfRule>
    <cfRule type="cellIs" dxfId="3002" priority="1514" operator="lessThan">
      <formula>0</formula>
    </cfRule>
    <cfRule type="cellIs" dxfId="3001" priority="1515" operator="equal">
      <formula>0</formula>
    </cfRule>
  </conditionalFormatting>
  <conditionalFormatting sqref="Z4:Z19">
    <cfRule type="cellIs" dxfId="3000" priority="1510" operator="greaterThan">
      <formula>0</formula>
    </cfRule>
    <cfRule type="cellIs" dxfId="2999" priority="1511" operator="lessThan">
      <formula>0</formula>
    </cfRule>
    <cfRule type="cellIs" dxfId="2998" priority="1512" operator="equal">
      <formula>0</formula>
    </cfRule>
  </conditionalFormatting>
  <conditionalFormatting sqref="Z4:Z19">
    <cfRule type="cellIs" dxfId="2997" priority="1507" operator="greaterThan">
      <formula>0</formula>
    </cfRule>
    <cfRule type="cellIs" dxfId="2996" priority="1508" operator="lessThan">
      <formula>0</formula>
    </cfRule>
    <cfRule type="cellIs" dxfId="2995" priority="1509" operator="equal">
      <formula>0</formula>
    </cfRule>
  </conditionalFormatting>
  <conditionalFormatting sqref="Z4:Z19">
    <cfRule type="cellIs" dxfId="2994" priority="1504" operator="greaterThan">
      <formula>0</formula>
    </cfRule>
    <cfRule type="cellIs" dxfId="2993" priority="1505" operator="lessThan">
      <formula>0</formula>
    </cfRule>
    <cfRule type="cellIs" dxfId="2992" priority="1506" operator="equal">
      <formula>0</formula>
    </cfRule>
  </conditionalFormatting>
  <conditionalFormatting sqref="Z4:Z19">
    <cfRule type="cellIs" dxfId="2991" priority="1501" operator="greaterThan">
      <formula>0</formula>
    </cfRule>
    <cfRule type="cellIs" dxfId="2990" priority="1502" operator="lessThan">
      <formula>0</formula>
    </cfRule>
    <cfRule type="cellIs" dxfId="2989" priority="1503" operator="equal">
      <formula>0</formula>
    </cfRule>
  </conditionalFormatting>
  <conditionalFormatting sqref="Z4:Z19">
    <cfRule type="cellIs" dxfId="2988" priority="1498" operator="greaterThan">
      <formula>0</formula>
    </cfRule>
    <cfRule type="cellIs" dxfId="2987" priority="1499" operator="lessThan">
      <formula>0</formula>
    </cfRule>
    <cfRule type="cellIs" dxfId="2986" priority="1500" operator="equal">
      <formula>0</formula>
    </cfRule>
  </conditionalFormatting>
  <conditionalFormatting sqref="Z4:Z19">
    <cfRule type="cellIs" dxfId="2985" priority="1495" operator="greaterThan">
      <formula>0</formula>
    </cfRule>
    <cfRule type="cellIs" dxfId="2984" priority="1496" operator="lessThan">
      <formula>0</formula>
    </cfRule>
    <cfRule type="cellIs" dxfId="2983" priority="1497" operator="equal">
      <formula>0</formula>
    </cfRule>
  </conditionalFormatting>
  <conditionalFormatting sqref="Z26:Z41">
    <cfRule type="cellIs" dxfId="2982" priority="1492" operator="greaterThan">
      <formula>0</formula>
    </cfRule>
    <cfRule type="cellIs" dxfId="2981" priority="1493" operator="lessThan">
      <formula>0</formula>
    </cfRule>
    <cfRule type="cellIs" dxfId="2980" priority="1494" operator="equal">
      <formula>0</formula>
    </cfRule>
  </conditionalFormatting>
  <conditionalFormatting sqref="Z26:Z41">
    <cfRule type="cellIs" dxfId="2979" priority="1489" operator="greaterThan">
      <formula>0</formula>
    </cfRule>
    <cfRule type="cellIs" dxfId="2978" priority="1490" operator="lessThan">
      <formula>0</formula>
    </cfRule>
    <cfRule type="cellIs" dxfId="2977" priority="1491" operator="equal">
      <formula>0</formula>
    </cfRule>
  </conditionalFormatting>
  <conditionalFormatting sqref="Z26:Z41">
    <cfRule type="cellIs" dxfId="2976" priority="1486" operator="greaterThan">
      <formula>0</formula>
    </cfRule>
    <cfRule type="cellIs" dxfId="2975" priority="1487" operator="lessThan">
      <formula>0</formula>
    </cfRule>
    <cfRule type="cellIs" dxfId="2974" priority="1488" operator="equal">
      <formula>0</formula>
    </cfRule>
  </conditionalFormatting>
  <conditionalFormatting sqref="Z26:Z41">
    <cfRule type="cellIs" dxfId="2973" priority="1483" operator="greaterThan">
      <formula>0</formula>
    </cfRule>
    <cfRule type="cellIs" dxfId="2972" priority="1484" operator="lessThan">
      <formula>0</formula>
    </cfRule>
    <cfRule type="cellIs" dxfId="2971" priority="1485" operator="equal">
      <formula>0</formula>
    </cfRule>
  </conditionalFormatting>
  <conditionalFormatting sqref="Z26:Z41">
    <cfRule type="cellIs" dxfId="2970" priority="1480" operator="greaterThan">
      <formula>0</formula>
    </cfRule>
    <cfRule type="cellIs" dxfId="2969" priority="1481" operator="lessThan">
      <formula>0</formula>
    </cfRule>
    <cfRule type="cellIs" dxfId="2968" priority="1482" operator="equal">
      <formula>0</formula>
    </cfRule>
  </conditionalFormatting>
  <conditionalFormatting sqref="Z26:Z41">
    <cfRule type="cellIs" dxfId="2967" priority="1477" operator="greaterThan">
      <formula>0</formula>
    </cfRule>
    <cfRule type="cellIs" dxfId="2966" priority="1478" operator="lessThan">
      <formula>0</formula>
    </cfRule>
    <cfRule type="cellIs" dxfId="2965" priority="1479" operator="equal">
      <formula>0</formula>
    </cfRule>
  </conditionalFormatting>
  <conditionalFormatting sqref="Z26:Z41">
    <cfRule type="cellIs" dxfId="2964" priority="1474" operator="greaterThan">
      <formula>0</formula>
    </cfRule>
    <cfRule type="cellIs" dxfId="2963" priority="1475" operator="lessThan">
      <formula>0</formula>
    </cfRule>
    <cfRule type="cellIs" dxfId="2962" priority="1476" operator="equal">
      <formula>0</formula>
    </cfRule>
  </conditionalFormatting>
  <conditionalFormatting sqref="Z26:Z41">
    <cfRule type="cellIs" dxfId="2961" priority="1471" operator="greaterThan">
      <formula>0</formula>
    </cfRule>
    <cfRule type="cellIs" dxfId="2960" priority="1472" operator="lessThan">
      <formula>0</formula>
    </cfRule>
    <cfRule type="cellIs" dxfId="2959" priority="1473" operator="equal">
      <formula>0</formula>
    </cfRule>
  </conditionalFormatting>
  <conditionalFormatting sqref="Z26:Z41">
    <cfRule type="cellIs" dxfId="2958" priority="1468" operator="greaterThan">
      <formula>0</formula>
    </cfRule>
    <cfRule type="cellIs" dxfId="2957" priority="1469" operator="lessThan">
      <formula>0</formula>
    </cfRule>
    <cfRule type="cellIs" dxfId="2956" priority="1470" operator="equal">
      <formula>0</formula>
    </cfRule>
  </conditionalFormatting>
  <conditionalFormatting sqref="Z26:Z41">
    <cfRule type="cellIs" dxfId="2955" priority="1465" operator="greaterThan">
      <formula>0</formula>
    </cfRule>
    <cfRule type="cellIs" dxfId="2954" priority="1466" operator="lessThan">
      <formula>0</formula>
    </cfRule>
    <cfRule type="cellIs" dxfId="2953" priority="1467" operator="equal">
      <formula>0</formula>
    </cfRule>
  </conditionalFormatting>
  <conditionalFormatting sqref="Z26:Z41">
    <cfRule type="cellIs" dxfId="2952" priority="1462" operator="greaterThan">
      <formula>0</formula>
    </cfRule>
    <cfRule type="cellIs" dxfId="2951" priority="1463" operator="lessThan">
      <formula>0</formula>
    </cfRule>
    <cfRule type="cellIs" dxfId="2950" priority="1464" operator="equal">
      <formula>0</formula>
    </cfRule>
  </conditionalFormatting>
  <conditionalFormatting sqref="Z26:Z41">
    <cfRule type="cellIs" dxfId="2949" priority="1459" operator="greaterThan">
      <formula>0</formula>
    </cfRule>
    <cfRule type="cellIs" dxfId="2948" priority="1460" operator="lessThan">
      <formula>0</formula>
    </cfRule>
    <cfRule type="cellIs" dxfId="2947" priority="1461" operator="equal">
      <formula>0</formula>
    </cfRule>
  </conditionalFormatting>
  <conditionalFormatting sqref="Z26:Z41">
    <cfRule type="cellIs" dxfId="2946" priority="1456" operator="greaterThan">
      <formula>0</formula>
    </cfRule>
    <cfRule type="cellIs" dxfId="2945" priority="1457" operator="lessThan">
      <formula>0</formula>
    </cfRule>
    <cfRule type="cellIs" dxfId="2944" priority="1458" operator="equal">
      <formula>0</formula>
    </cfRule>
  </conditionalFormatting>
  <conditionalFormatting sqref="Z26:Z41">
    <cfRule type="cellIs" dxfId="2943" priority="1453" operator="greaterThan">
      <formula>0</formula>
    </cfRule>
    <cfRule type="cellIs" dxfId="2942" priority="1454" operator="lessThan">
      <formula>0</formula>
    </cfRule>
    <cfRule type="cellIs" dxfId="2941" priority="1455" operator="equal">
      <formula>0</formula>
    </cfRule>
  </conditionalFormatting>
  <conditionalFormatting sqref="Z26:Z41">
    <cfRule type="cellIs" dxfId="2940" priority="1450" operator="greaterThan">
      <formula>0</formula>
    </cfRule>
    <cfRule type="cellIs" dxfId="2939" priority="1451" operator="lessThan">
      <formula>0</formula>
    </cfRule>
    <cfRule type="cellIs" dxfId="2938" priority="1452" operator="equal">
      <formula>0</formula>
    </cfRule>
  </conditionalFormatting>
  <conditionalFormatting sqref="Z26:Z41">
    <cfRule type="cellIs" dxfId="2937" priority="1447" operator="greaterThan">
      <formula>0</formula>
    </cfRule>
    <cfRule type="cellIs" dxfId="2936" priority="1448" operator="lessThan">
      <formula>0</formula>
    </cfRule>
    <cfRule type="cellIs" dxfId="2935" priority="1449" operator="equal">
      <formula>0</formula>
    </cfRule>
  </conditionalFormatting>
  <conditionalFormatting sqref="Z26:Z41">
    <cfRule type="cellIs" dxfId="2934" priority="1444" operator="greaterThan">
      <formula>0</formula>
    </cfRule>
    <cfRule type="cellIs" dxfId="2933" priority="1445" operator="lessThan">
      <formula>0</formula>
    </cfRule>
    <cfRule type="cellIs" dxfId="2932" priority="1446" operator="equal">
      <formula>0</formula>
    </cfRule>
  </conditionalFormatting>
  <conditionalFormatting sqref="Z26:Z41">
    <cfRule type="cellIs" dxfId="2931" priority="1441" operator="greaterThan">
      <formula>0</formula>
    </cfRule>
    <cfRule type="cellIs" dxfId="2930" priority="1442" operator="lessThan">
      <formula>0</formula>
    </cfRule>
    <cfRule type="cellIs" dxfId="2929" priority="1443" operator="equal">
      <formula>0</formula>
    </cfRule>
  </conditionalFormatting>
  <conditionalFormatting sqref="Z26:Z41">
    <cfRule type="cellIs" dxfId="2928" priority="1438" operator="greaterThan">
      <formula>0</formula>
    </cfRule>
    <cfRule type="cellIs" dxfId="2927" priority="1439" operator="lessThan">
      <formula>0</formula>
    </cfRule>
    <cfRule type="cellIs" dxfId="2926" priority="1440" operator="equal">
      <formula>0</formula>
    </cfRule>
  </conditionalFormatting>
  <conditionalFormatting sqref="Z26:Z41">
    <cfRule type="cellIs" dxfId="2925" priority="1435" operator="greaterThan">
      <formula>0</formula>
    </cfRule>
    <cfRule type="cellIs" dxfId="2924" priority="1436" operator="lessThan">
      <formula>0</formula>
    </cfRule>
    <cfRule type="cellIs" dxfId="2923" priority="1437" operator="equal">
      <formula>0</formula>
    </cfRule>
  </conditionalFormatting>
  <conditionalFormatting sqref="Z4:Z19">
    <cfRule type="cellIs" dxfId="2922" priority="1432" operator="greaterThan">
      <formula>0</formula>
    </cfRule>
    <cfRule type="cellIs" dxfId="2921" priority="1433" operator="lessThan">
      <formula>0</formula>
    </cfRule>
    <cfRule type="cellIs" dxfId="2920" priority="1434" operator="equal">
      <formula>0</formula>
    </cfRule>
  </conditionalFormatting>
  <conditionalFormatting sqref="Z4:Z19">
    <cfRule type="cellIs" dxfId="2919" priority="1429" operator="greaterThan">
      <formula>0</formula>
    </cfRule>
    <cfRule type="cellIs" dxfId="2918" priority="1430" operator="lessThan">
      <formula>0</formula>
    </cfRule>
    <cfRule type="cellIs" dxfId="2917" priority="1431" operator="equal">
      <formula>0</formula>
    </cfRule>
  </conditionalFormatting>
  <conditionalFormatting sqref="Z4:Z19">
    <cfRule type="cellIs" dxfId="2916" priority="1426" operator="greaterThan">
      <formula>0</formula>
    </cfRule>
    <cfRule type="cellIs" dxfId="2915" priority="1427" operator="lessThan">
      <formula>0</formula>
    </cfRule>
    <cfRule type="cellIs" dxfId="2914" priority="1428" operator="equal">
      <formula>0</formula>
    </cfRule>
  </conditionalFormatting>
  <conditionalFormatting sqref="Z4:Z19">
    <cfRule type="cellIs" dxfId="2913" priority="1423" operator="greaterThan">
      <formula>0</formula>
    </cfRule>
    <cfRule type="cellIs" dxfId="2912" priority="1424" operator="lessThan">
      <formula>0</formula>
    </cfRule>
    <cfRule type="cellIs" dxfId="2911" priority="1425" operator="equal">
      <formula>0</formula>
    </cfRule>
  </conditionalFormatting>
  <conditionalFormatting sqref="Z4:Z19">
    <cfRule type="cellIs" dxfId="2910" priority="1420" operator="greaterThan">
      <formula>0</formula>
    </cfRule>
    <cfRule type="cellIs" dxfId="2909" priority="1421" operator="lessThan">
      <formula>0</formula>
    </cfRule>
    <cfRule type="cellIs" dxfId="2908" priority="1422" operator="equal">
      <formula>0</formula>
    </cfRule>
  </conditionalFormatting>
  <conditionalFormatting sqref="Z4:Z19">
    <cfRule type="cellIs" dxfId="2907" priority="1417" operator="greaterThan">
      <formula>0</formula>
    </cfRule>
    <cfRule type="cellIs" dxfId="2906" priority="1418" operator="lessThan">
      <formula>0</formula>
    </cfRule>
    <cfRule type="cellIs" dxfId="2905" priority="1419" operator="equal">
      <formula>0</formula>
    </cfRule>
  </conditionalFormatting>
  <conditionalFormatting sqref="Z4:Z19">
    <cfRule type="cellIs" dxfId="2904" priority="1414" operator="greaterThan">
      <formula>0</formula>
    </cfRule>
    <cfRule type="cellIs" dxfId="2903" priority="1415" operator="lessThan">
      <formula>0</formula>
    </cfRule>
    <cfRule type="cellIs" dxfId="2902" priority="1416" operator="equal">
      <formula>0</formula>
    </cfRule>
  </conditionalFormatting>
  <conditionalFormatting sqref="Z4:Z19">
    <cfRule type="cellIs" dxfId="2901" priority="1411" operator="greaterThan">
      <formula>0</formula>
    </cfRule>
    <cfRule type="cellIs" dxfId="2900" priority="1412" operator="lessThan">
      <formula>0</formula>
    </cfRule>
    <cfRule type="cellIs" dxfId="2899" priority="1413" operator="equal">
      <formula>0</formula>
    </cfRule>
  </conditionalFormatting>
  <conditionalFormatting sqref="Z4:Z19">
    <cfRule type="cellIs" dxfId="2898" priority="1408" operator="greaterThan">
      <formula>0</formula>
    </cfRule>
    <cfRule type="cellIs" dxfId="2897" priority="1409" operator="lessThan">
      <formula>0</formula>
    </cfRule>
    <cfRule type="cellIs" dxfId="2896" priority="1410" operator="equal">
      <formula>0</formula>
    </cfRule>
  </conditionalFormatting>
  <conditionalFormatting sqref="Z4:Z19">
    <cfRule type="cellIs" dxfId="2895" priority="1405" operator="greaterThan">
      <formula>0</formula>
    </cfRule>
    <cfRule type="cellIs" dxfId="2894" priority="1406" operator="lessThan">
      <formula>0</formula>
    </cfRule>
    <cfRule type="cellIs" dxfId="2893" priority="1407" operator="equal">
      <formula>0</formula>
    </cfRule>
  </conditionalFormatting>
  <conditionalFormatting sqref="Z4:Z19">
    <cfRule type="cellIs" dxfId="2892" priority="1402" operator="greaterThan">
      <formula>0</formula>
    </cfRule>
    <cfRule type="cellIs" dxfId="2891" priority="1403" operator="lessThan">
      <formula>0</formula>
    </cfRule>
    <cfRule type="cellIs" dxfId="2890" priority="1404" operator="equal">
      <formula>0</formula>
    </cfRule>
  </conditionalFormatting>
  <conditionalFormatting sqref="Z4:Z19">
    <cfRule type="cellIs" dxfId="2889" priority="1399" operator="greaterThan">
      <formula>0</formula>
    </cfRule>
    <cfRule type="cellIs" dxfId="2888" priority="1400" operator="lessThan">
      <formula>0</formula>
    </cfRule>
    <cfRule type="cellIs" dxfId="2887" priority="1401" operator="equal">
      <formula>0</formula>
    </cfRule>
  </conditionalFormatting>
  <conditionalFormatting sqref="Z4:Z19">
    <cfRule type="cellIs" dxfId="2886" priority="1396" operator="greaterThan">
      <formula>0</formula>
    </cfRule>
    <cfRule type="cellIs" dxfId="2885" priority="1397" operator="lessThan">
      <formula>0</formula>
    </cfRule>
    <cfRule type="cellIs" dxfId="2884" priority="1398" operator="equal">
      <formula>0</formula>
    </cfRule>
  </conditionalFormatting>
  <conditionalFormatting sqref="Z4:Z19">
    <cfRule type="cellIs" dxfId="2883" priority="1393" operator="greaterThan">
      <formula>0</formula>
    </cfRule>
    <cfRule type="cellIs" dxfId="2882" priority="1394" operator="lessThan">
      <formula>0</formula>
    </cfRule>
    <cfRule type="cellIs" dxfId="2881" priority="1395" operator="equal">
      <formula>0</formula>
    </cfRule>
  </conditionalFormatting>
  <conditionalFormatting sqref="Z4:Z19">
    <cfRule type="cellIs" dxfId="2880" priority="1390" operator="greaterThan">
      <formula>0</formula>
    </cfRule>
    <cfRule type="cellIs" dxfId="2879" priority="1391" operator="lessThan">
      <formula>0</formula>
    </cfRule>
    <cfRule type="cellIs" dxfId="2878" priority="1392" operator="equal">
      <formula>0</formula>
    </cfRule>
  </conditionalFormatting>
  <conditionalFormatting sqref="Z4:Z19">
    <cfRule type="cellIs" dxfId="2877" priority="1387" operator="greaterThan">
      <formula>0</formula>
    </cfRule>
    <cfRule type="cellIs" dxfId="2876" priority="1388" operator="lessThan">
      <formula>0</formula>
    </cfRule>
    <cfRule type="cellIs" dxfId="2875" priority="1389" operator="equal">
      <formula>0</formula>
    </cfRule>
  </conditionalFormatting>
  <conditionalFormatting sqref="Z26:Z41">
    <cfRule type="cellIs" dxfId="2874" priority="1384" operator="greaterThan">
      <formula>0</formula>
    </cfRule>
    <cfRule type="cellIs" dxfId="2873" priority="1385" operator="lessThan">
      <formula>0</formula>
    </cfRule>
    <cfRule type="cellIs" dxfId="2872" priority="1386" operator="equal">
      <formula>0</formula>
    </cfRule>
  </conditionalFormatting>
  <conditionalFormatting sqref="Z26:Z41">
    <cfRule type="cellIs" dxfId="2871" priority="1381" operator="greaterThan">
      <formula>0</formula>
    </cfRule>
    <cfRule type="cellIs" dxfId="2870" priority="1382" operator="lessThan">
      <formula>0</formula>
    </cfRule>
    <cfRule type="cellIs" dxfId="2869" priority="1383" operator="equal">
      <formula>0</formula>
    </cfRule>
  </conditionalFormatting>
  <conditionalFormatting sqref="Z26:Z41">
    <cfRule type="cellIs" dxfId="2868" priority="1378" operator="greaterThan">
      <formula>0</formula>
    </cfRule>
    <cfRule type="cellIs" dxfId="2867" priority="1379" operator="lessThan">
      <formula>0</formula>
    </cfRule>
    <cfRule type="cellIs" dxfId="2866" priority="1380" operator="equal">
      <formula>0</formula>
    </cfRule>
  </conditionalFormatting>
  <conditionalFormatting sqref="Z26:Z41">
    <cfRule type="cellIs" dxfId="2865" priority="1375" operator="greaterThan">
      <formula>0</formula>
    </cfRule>
    <cfRule type="cellIs" dxfId="2864" priority="1376" operator="lessThan">
      <formula>0</formula>
    </cfRule>
    <cfRule type="cellIs" dxfId="2863" priority="1377" operator="equal">
      <formula>0</formula>
    </cfRule>
  </conditionalFormatting>
  <conditionalFormatting sqref="Z26:Z41">
    <cfRule type="cellIs" dxfId="2862" priority="1372" operator="greaterThan">
      <formula>0</formula>
    </cfRule>
    <cfRule type="cellIs" dxfId="2861" priority="1373" operator="lessThan">
      <formula>0</formula>
    </cfRule>
    <cfRule type="cellIs" dxfId="2860" priority="1374" operator="equal">
      <formula>0</formula>
    </cfRule>
  </conditionalFormatting>
  <conditionalFormatting sqref="Z26:Z41">
    <cfRule type="cellIs" dxfId="2859" priority="1369" operator="greaterThan">
      <formula>0</formula>
    </cfRule>
    <cfRule type="cellIs" dxfId="2858" priority="1370" operator="lessThan">
      <formula>0</formula>
    </cfRule>
    <cfRule type="cellIs" dxfId="2857" priority="1371" operator="equal">
      <formula>0</formula>
    </cfRule>
  </conditionalFormatting>
  <conditionalFormatting sqref="Z26:Z41">
    <cfRule type="cellIs" dxfId="2856" priority="1366" operator="greaterThan">
      <formula>0</formula>
    </cfRule>
    <cfRule type="cellIs" dxfId="2855" priority="1367" operator="lessThan">
      <formula>0</formula>
    </cfRule>
    <cfRule type="cellIs" dxfId="2854" priority="1368" operator="equal">
      <formula>0</formula>
    </cfRule>
  </conditionalFormatting>
  <conditionalFormatting sqref="Z26:Z41">
    <cfRule type="cellIs" dxfId="2853" priority="1363" operator="greaterThan">
      <formula>0</formula>
    </cfRule>
    <cfRule type="cellIs" dxfId="2852" priority="1364" operator="lessThan">
      <formula>0</formula>
    </cfRule>
    <cfRule type="cellIs" dxfId="2851" priority="1365" operator="equal">
      <formula>0</formula>
    </cfRule>
  </conditionalFormatting>
  <conditionalFormatting sqref="Z26:Z41">
    <cfRule type="cellIs" dxfId="2850" priority="1360" operator="greaterThan">
      <formula>0</formula>
    </cfRule>
    <cfRule type="cellIs" dxfId="2849" priority="1361" operator="lessThan">
      <formula>0</formula>
    </cfRule>
    <cfRule type="cellIs" dxfId="2848" priority="1362" operator="equal">
      <formula>0</formula>
    </cfRule>
  </conditionalFormatting>
  <conditionalFormatting sqref="Z26:Z41">
    <cfRule type="cellIs" dxfId="2847" priority="1357" operator="greaterThan">
      <formula>0</formula>
    </cfRule>
    <cfRule type="cellIs" dxfId="2846" priority="1358" operator="lessThan">
      <formula>0</formula>
    </cfRule>
    <cfRule type="cellIs" dxfId="2845" priority="1359" operator="equal">
      <formula>0</formula>
    </cfRule>
  </conditionalFormatting>
  <conditionalFormatting sqref="Z26:Z41">
    <cfRule type="cellIs" dxfId="2844" priority="1354" operator="greaterThan">
      <formula>0</formula>
    </cfRule>
    <cfRule type="cellIs" dxfId="2843" priority="1355" operator="lessThan">
      <formula>0</formula>
    </cfRule>
    <cfRule type="cellIs" dxfId="2842" priority="1356" operator="equal">
      <formula>0</formula>
    </cfRule>
  </conditionalFormatting>
  <conditionalFormatting sqref="Z26:Z41">
    <cfRule type="cellIs" dxfId="2841" priority="1351" operator="greaterThan">
      <formula>0</formula>
    </cfRule>
    <cfRule type="cellIs" dxfId="2840" priority="1352" operator="lessThan">
      <formula>0</formula>
    </cfRule>
    <cfRule type="cellIs" dxfId="2839" priority="1353" operator="equal">
      <formula>0</formula>
    </cfRule>
  </conditionalFormatting>
  <conditionalFormatting sqref="Z26:Z41">
    <cfRule type="cellIs" dxfId="2838" priority="1348" operator="greaterThan">
      <formula>0</formula>
    </cfRule>
    <cfRule type="cellIs" dxfId="2837" priority="1349" operator="lessThan">
      <formula>0</formula>
    </cfRule>
    <cfRule type="cellIs" dxfId="2836" priority="1350" operator="equal">
      <formula>0</formula>
    </cfRule>
  </conditionalFormatting>
  <conditionalFormatting sqref="Z26:Z41">
    <cfRule type="cellIs" dxfId="2835" priority="1345" operator="greaterThan">
      <formula>0</formula>
    </cfRule>
    <cfRule type="cellIs" dxfId="2834" priority="1346" operator="lessThan">
      <formula>0</formula>
    </cfRule>
    <cfRule type="cellIs" dxfId="2833" priority="1347" operator="equal">
      <formula>0</formula>
    </cfRule>
  </conditionalFormatting>
  <conditionalFormatting sqref="Z26:Z41">
    <cfRule type="cellIs" dxfId="2832" priority="1342" operator="greaterThan">
      <formula>0</formula>
    </cfRule>
    <cfRule type="cellIs" dxfId="2831" priority="1343" operator="lessThan">
      <formula>0</formula>
    </cfRule>
    <cfRule type="cellIs" dxfId="2830" priority="1344" operator="equal">
      <formula>0</formula>
    </cfRule>
  </conditionalFormatting>
  <conditionalFormatting sqref="Z26:Z41">
    <cfRule type="cellIs" dxfId="2829" priority="1339" operator="greaterThan">
      <formula>0</formula>
    </cfRule>
    <cfRule type="cellIs" dxfId="2828" priority="1340" operator="lessThan">
      <formula>0</formula>
    </cfRule>
    <cfRule type="cellIs" dxfId="2827" priority="1341" operator="equal">
      <formula>0</formula>
    </cfRule>
  </conditionalFormatting>
  <conditionalFormatting sqref="Z26:Z41">
    <cfRule type="cellIs" dxfId="2826" priority="1336" operator="greaterThan">
      <formula>0</formula>
    </cfRule>
    <cfRule type="cellIs" dxfId="2825" priority="1337" operator="lessThan">
      <formula>0</formula>
    </cfRule>
    <cfRule type="cellIs" dxfId="2824" priority="1338" operator="equal">
      <formula>0</formula>
    </cfRule>
  </conditionalFormatting>
  <conditionalFormatting sqref="Z26:Z41">
    <cfRule type="cellIs" dxfId="2823" priority="1333" operator="greaterThan">
      <formula>0</formula>
    </cfRule>
    <cfRule type="cellIs" dxfId="2822" priority="1334" operator="lessThan">
      <formula>0</formula>
    </cfRule>
    <cfRule type="cellIs" dxfId="2821" priority="1335" operator="equal">
      <formula>0</formula>
    </cfRule>
  </conditionalFormatting>
  <conditionalFormatting sqref="Z26:Z41">
    <cfRule type="cellIs" dxfId="2820" priority="1330" operator="greaterThan">
      <formula>0</formula>
    </cfRule>
    <cfRule type="cellIs" dxfId="2819" priority="1331" operator="lessThan">
      <formula>0</formula>
    </cfRule>
    <cfRule type="cellIs" dxfId="2818" priority="1332" operator="equal">
      <formula>0</formula>
    </cfRule>
  </conditionalFormatting>
  <conditionalFormatting sqref="Z26:Z41">
    <cfRule type="cellIs" dxfId="2817" priority="1327" operator="greaterThan">
      <formula>0</formula>
    </cfRule>
    <cfRule type="cellIs" dxfId="2816" priority="1328" operator="lessThan">
      <formula>0</formula>
    </cfRule>
    <cfRule type="cellIs" dxfId="2815" priority="1329" operator="equal">
      <formula>0</formula>
    </cfRule>
  </conditionalFormatting>
  <conditionalFormatting sqref="M4:M19">
    <cfRule type="cellIs" dxfId="2814" priority="1326" operator="equal">
      <formula>"DNP"</formula>
    </cfRule>
  </conditionalFormatting>
  <conditionalFormatting sqref="E4:E19">
    <cfRule type="cellIs" dxfId="2813" priority="1325" operator="equal">
      <formula>"DNP"</formula>
    </cfRule>
  </conditionalFormatting>
  <conditionalFormatting sqref="M4:M19">
    <cfRule type="cellIs" dxfId="2812" priority="1324" operator="equal">
      <formula>"DNP"</formula>
    </cfRule>
  </conditionalFormatting>
  <conditionalFormatting sqref="Z4:Z19">
    <cfRule type="cellIs" dxfId="2811" priority="1321" operator="greaterThan">
      <formula>0</formula>
    </cfRule>
    <cfRule type="cellIs" dxfId="2810" priority="1322" operator="lessThan">
      <formula>0</formula>
    </cfRule>
    <cfRule type="cellIs" dxfId="2809" priority="1323" operator="equal">
      <formula>0</formula>
    </cfRule>
  </conditionalFormatting>
  <conditionalFormatting sqref="Z4:Z19">
    <cfRule type="cellIs" dxfId="2808" priority="1318" operator="greaterThan">
      <formula>0</formula>
    </cfRule>
    <cfRule type="cellIs" dxfId="2807" priority="1319" operator="lessThan">
      <formula>0</formula>
    </cfRule>
    <cfRule type="cellIs" dxfId="2806" priority="1320" operator="equal">
      <formula>0</formula>
    </cfRule>
  </conditionalFormatting>
  <conditionalFormatting sqref="Z4:Z19">
    <cfRule type="cellIs" dxfId="2805" priority="1315" operator="greaterThan">
      <formula>0</formula>
    </cfRule>
    <cfRule type="cellIs" dxfId="2804" priority="1316" operator="lessThan">
      <formula>0</formula>
    </cfRule>
    <cfRule type="cellIs" dxfId="2803" priority="1317" operator="equal">
      <formula>0</formula>
    </cfRule>
  </conditionalFormatting>
  <conditionalFormatting sqref="Z4:Z19">
    <cfRule type="cellIs" dxfId="2802" priority="1312" operator="greaterThan">
      <formula>0</formula>
    </cfRule>
    <cfRule type="cellIs" dxfId="2801" priority="1313" operator="lessThan">
      <formula>0</formula>
    </cfRule>
    <cfRule type="cellIs" dxfId="2800" priority="1314" operator="equal">
      <formula>0</formula>
    </cfRule>
  </conditionalFormatting>
  <conditionalFormatting sqref="Z4:Z19">
    <cfRule type="cellIs" dxfId="2799" priority="1309" operator="greaterThan">
      <formula>0</formula>
    </cfRule>
    <cfRule type="cellIs" dxfId="2798" priority="1310" operator="lessThan">
      <formula>0</formula>
    </cfRule>
    <cfRule type="cellIs" dxfId="2797" priority="1311" operator="equal">
      <formula>0</formula>
    </cfRule>
  </conditionalFormatting>
  <conditionalFormatting sqref="Z4:Z19">
    <cfRule type="cellIs" dxfId="2796" priority="1306" operator="greaterThan">
      <formula>0</formula>
    </cfRule>
    <cfRule type="cellIs" dxfId="2795" priority="1307" operator="lessThan">
      <formula>0</formula>
    </cfRule>
    <cfRule type="cellIs" dxfId="2794" priority="1308" operator="equal">
      <formula>0</formula>
    </cfRule>
  </conditionalFormatting>
  <conditionalFormatting sqref="Z4:Z19">
    <cfRule type="cellIs" dxfId="2793" priority="1303" operator="greaterThan">
      <formula>0</formula>
    </cfRule>
    <cfRule type="cellIs" dxfId="2792" priority="1304" operator="lessThan">
      <formula>0</formula>
    </cfRule>
    <cfRule type="cellIs" dxfId="2791" priority="1305" operator="equal">
      <formula>0</formula>
    </cfRule>
  </conditionalFormatting>
  <conditionalFormatting sqref="Z4:Z19">
    <cfRule type="cellIs" dxfId="2790" priority="1300" operator="greaterThan">
      <formula>0</formula>
    </cfRule>
    <cfRule type="cellIs" dxfId="2789" priority="1301" operator="lessThan">
      <formula>0</formula>
    </cfRule>
    <cfRule type="cellIs" dxfId="2788" priority="1302" operator="equal">
      <formula>0</formula>
    </cfRule>
  </conditionalFormatting>
  <conditionalFormatting sqref="Z4:Z19">
    <cfRule type="cellIs" dxfId="2787" priority="1297" operator="greaterThan">
      <formula>0</formula>
    </cfRule>
    <cfRule type="cellIs" dxfId="2786" priority="1298" operator="lessThan">
      <formula>0</formula>
    </cfRule>
    <cfRule type="cellIs" dxfId="2785" priority="1299" operator="equal">
      <formula>0</formula>
    </cfRule>
  </conditionalFormatting>
  <conditionalFormatting sqref="Z4:Z19">
    <cfRule type="cellIs" dxfId="2784" priority="1294" operator="greaterThan">
      <formula>0</formula>
    </cfRule>
    <cfRule type="cellIs" dxfId="2783" priority="1295" operator="lessThan">
      <formula>0</formula>
    </cfRule>
    <cfRule type="cellIs" dxfId="2782" priority="1296" operator="equal">
      <formula>0</formula>
    </cfRule>
  </conditionalFormatting>
  <conditionalFormatting sqref="Z4:Z19">
    <cfRule type="cellIs" dxfId="2781" priority="1291" operator="greaterThan">
      <formula>0</formula>
    </cfRule>
    <cfRule type="cellIs" dxfId="2780" priority="1292" operator="lessThan">
      <formula>0</formula>
    </cfRule>
    <cfRule type="cellIs" dxfId="2779" priority="1293" operator="equal">
      <formula>0</formula>
    </cfRule>
  </conditionalFormatting>
  <conditionalFormatting sqref="Z4:Z19">
    <cfRule type="cellIs" dxfId="2778" priority="1288" operator="greaterThan">
      <formula>0</formula>
    </cfRule>
    <cfRule type="cellIs" dxfId="2777" priority="1289" operator="lessThan">
      <formula>0</formula>
    </cfRule>
    <cfRule type="cellIs" dxfId="2776" priority="1290" operator="equal">
      <formula>0</formula>
    </cfRule>
  </conditionalFormatting>
  <conditionalFormatting sqref="Z4:Z19">
    <cfRule type="cellIs" dxfId="2775" priority="1285" operator="greaterThan">
      <formula>0</formula>
    </cfRule>
    <cfRule type="cellIs" dxfId="2774" priority="1286" operator="lessThan">
      <formula>0</formula>
    </cfRule>
    <cfRule type="cellIs" dxfId="2773" priority="1287" operator="equal">
      <formula>0</formula>
    </cfRule>
  </conditionalFormatting>
  <conditionalFormatting sqref="Z4:Z19">
    <cfRule type="cellIs" dxfId="2772" priority="1282" operator="greaterThan">
      <formula>0</formula>
    </cfRule>
    <cfRule type="cellIs" dxfId="2771" priority="1283" operator="lessThan">
      <formula>0</formula>
    </cfRule>
    <cfRule type="cellIs" dxfId="2770" priority="1284" operator="equal">
      <formula>0</formula>
    </cfRule>
  </conditionalFormatting>
  <conditionalFormatting sqref="Z4:Z19">
    <cfRule type="cellIs" dxfId="2769" priority="1279" operator="greaterThan">
      <formula>0</formula>
    </cfRule>
    <cfRule type="cellIs" dxfId="2768" priority="1280" operator="lessThan">
      <formula>0</formula>
    </cfRule>
    <cfRule type="cellIs" dxfId="2767" priority="1281" operator="equal">
      <formula>0</formula>
    </cfRule>
  </conditionalFormatting>
  <conditionalFormatting sqref="Z4:Z19">
    <cfRule type="cellIs" dxfId="2766" priority="1276" operator="greaterThan">
      <formula>0</formula>
    </cfRule>
    <cfRule type="cellIs" dxfId="2765" priority="1277" operator="lessThan">
      <formula>0</formula>
    </cfRule>
    <cfRule type="cellIs" dxfId="2764" priority="1278" operator="equal">
      <formula>0</formula>
    </cfRule>
  </conditionalFormatting>
  <conditionalFormatting sqref="U4:U19">
    <cfRule type="cellIs" dxfId="2763" priority="1275" operator="equal">
      <formula>"DNP"</formula>
    </cfRule>
  </conditionalFormatting>
  <conditionalFormatting sqref="AC4:AC19">
    <cfRule type="cellIs" dxfId="2762" priority="1274" operator="equal">
      <formula>"DNP"</formula>
    </cfRule>
  </conditionalFormatting>
  <conditionalFormatting sqref="Z4:Z19">
    <cfRule type="cellIs" dxfId="2761" priority="1271" operator="greaterThan">
      <formula>0</formula>
    </cfRule>
    <cfRule type="cellIs" dxfId="2760" priority="1272" operator="lessThan">
      <formula>0</formula>
    </cfRule>
    <cfRule type="cellIs" dxfId="2759" priority="1273" operator="equal">
      <formula>0</formula>
    </cfRule>
  </conditionalFormatting>
  <conditionalFormatting sqref="Z4:Z19">
    <cfRule type="cellIs" dxfId="2758" priority="1268" operator="greaterThan">
      <formula>0</formula>
    </cfRule>
    <cfRule type="cellIs" dxfId="2757" priority="1269" operator="lessThan">
      <formula>0</formula>
    </cfRule>
    <cfRule type="cellIs" dxfId="2756" priority="1270" operator="equal">
      <formula>0</formula>
    </cfRule>
  </conditionalFormatting>
  <conditionalFormatting sqref="Z4:Z19">
    <cfRule type="cellIs" dxfId="2755" priority="1265" operator="greaterThan">
      <formula>0</formula>
    </cfRule>
    <cfRule type="cellIs" dxfId="2754" priority="1266" operator="lessThan">
      <formula>0</formula>
    </cfRule>
    <cfRule type="cellIs" dxfId="2753" priority="1267" operator="equal">
      <formula>0</formula>
    </cfRule>
  </conditionalFormatting>
  <conditionalFormatting sqref="Z4:Z19">
    <cfRule type="cellIs" dxfId="2752" priority="1262" operator="greaterThan">
      <formula>0</formula>
    </cfRule>
    <cfRule type="cellIs" dxfId="2751" priority="1263" operator="lessThan">
      <formula>0</formula>
    </cfRule>
    <cfRule type="cellIs" dxfId="2750" priority="1264" operator="equal">
      <formula>0</formula>
    </cfRule>
  </conditionalFormatting>
  <conditionalFormatting sqref="Z4:Z19">
    <cfRule type="cellIs" dxfId="2749" priority="1259" operator="greaterThan">
      <formula>0</formula>
    </cfRule>
    <cfRule type="cellIs" dxfId="2748" priority="1260" operator="lessThan">
      <formula>0</formula>
    </cfRule>
    <cfRule type="cellIs" dxfId="2747" priority="1261" operator="equal">
      <formula>0</formula>
    </cfRule>
  </conditionalFormatting>
  <conditionalFormatting sqref="Z4:Z19">
    <cfRule type="cellIs" dxfId="2746" priority="1256" operator="greaterThan">
      <formula>0</formula>
    </cfRule>
    <cfRule type="cellIs" dxfId="2745" priority="1257" operator="lessThan">
      <formula>0</formula>
    </cfRule>
    <cfRule type="cellIs" dxfId="2744" priority="1258" operator="equal">
      <formula>0</formula>
    </cfRule>
  </conditionalFormatting>
  <conditionalFormatting sqref="Z4:Z19">
    <cfRule type="cellIs" dxfId="2743" priority="1253" operator="greaterThan">
      <formula>0</formula>
    </cfRule>
    <cfRule type="cellIs" dxfId="2742" priority="1254" operator="lessThan">
      <formula>0</formula>
    </cfRule>
    <cfRule type="cellIs" dxfId="2741" priority="1255" operator="equal">
      <formula>0</formula>
    </cfRule>
  </conditionalFormatting>
  <conditionalFormatting sqref="Z4:Z19">
    <cfRule type="cellIs" dxfId="2740" priority="1250" operator="greaterThan">
      <formula>0</formula>
    </cfRule>
    <cfRule type="cellIs" dxfId="2739" priority="1251" operator="lessThan">
      <formula>0</formula>
    </cfRule>
    <cfRule type="cellIs" dxfId="2738" priority="1252" operator="equal">
      <formula>0</formula>
    </cfRule>
  </conditionalFormatting>
  <conditionalFormatting sqref="Z4:Z19">
    <cfRule type="cellIs" dxfId="2737" priority="1247" operator="greaterThan">
      <formula>0</formula>
    </cfRule>
    <cfRule type="cellIs" dxfId="2736" priority="1248" operator="lessThan">
      <formula>0</formula>
    </cfRule>
    <cfRule type="cellIs" dxfId="2735" priority="1249" operator="equal">
      <formula>0</formula>
    </cfRule>
  </conditionalFormatting>
  <conditionalFormatting sqref="Z4:Z19">
    <cfRule type="cellIs" dxfId="2734" priority="1244" operator="greaterThan">
      <formula>0</formula>
    </cfRule>
    <cfRule type="cellIs" dxfId="2733" priority="1245" operator="lessThan">
      <formula>0</formula>
    </cfRule>
    <cfRule type="cellIs" dxfId="2732" priority="1246" operator="equal">
      <formula>0</formula>
    </cfRule>
  </conditionalFormatting>
  <conditionalFormatting sqref="Z4:Z19">
    <cfRule type="cellIs" dxfId="2731" priority="1241" operator="greaterThan">
      <formula>0</formula>
    </cfRule>
    <cfRule type="cellIs" dxfId="2730" priority="1242" operator="lessThan">
      <formula>0</formula>
    </cfRule>
    <cfRule type="cellIs" dxfId="2729" priority="1243" operator="equal">
      <formula>0</formula>
    </cfRule>
  </conditionalFormatting>
  <conditionalFormatting sqref="Z4:Z19">
    <cfRule type="cellIs" dxfId="2728" priority="1238" operator="greaterThan">
      <formula>0</formula>
    </cfRule>
    <cfRule type="cellIs" dxfId="2727" priority="1239" operator="lessThan">
      <formula>0</formula>
    </cfRule>
    <cfRule type="cellIs" dxfId="2726" priority="1240" operator="equal">
      <formula>0</formula>
    </cfRule>
  </conditionalFormatting>
  <conditionalFormatting sqref="Z4:Z19">
    <cfRule type="cellIs" dxfId="2725" priority="1235" operator="greaterThan">
      <formula>0</formula>
    </cfRule>
    <cfRule type="cellIs" dxfId="2724" priority="1236" operator="lessThan">
      <formula>0</formula>
    </cfRule>
    <cfRule type="cellIs" dxfId="2723" priority="1237" operator="equal">
      <formula>0</formula>
    </cfRule>
  </conditionalFormatting>
  <conditionalFormatting sqref="Z4:Z19">
    <cfRule type="cellIs" dxfId="2722" priority="1232" operator="greaterThan">
      <formula>0</formula>
    </cfRule>
    <cfRule type="cellIs" dxfId="2721" priority="1233" operator="lessThan">
      <formula>0</formula>
    </cfRule>
    <cfRule type="cellIs" dxfId="2720" priority="1234" operator="equal">
      <formula>0</formula>
    </cfRule>
  </conditionalFormatting>
  <conditionalFormatting sqref="Z4:Z19">
    <cfRule type="cellIs" dxfId="2719" priority="1229" operator="greaterThan">
      <formula>0</formula>
    </cfRule>
    <cfRule type="cellIs" dxfId="2718" priority="1230" operator="lessThan">
      <formula>0</formula>
    </cfRule>
    <cfRule type="cellIs" dxfId="2717" priority="1231" operator="equal">
      <formula>0</formula>
    </cfRule>
  </conditionalFormatting>
  <conditionalFormatting sqref="Z4:Z19">
    <cfRule type="cellIs" dxfId="2716" priority="1226" operator="greaterThan">
      <formula>0</formula>
    </cfRule>
    <cfRule type="cellIs" dxfId="2715" priority="1227" operator="lessThan">
      <formula>0</formula>
    </cfRule>
    <cfRule type="cellIs" dxfId="2714" priority="1228" operator="equal">
      <formula>0</formula>
    </cfRule>
  </conditionalFormatting>
  <conditionalFormatting sqref="U4:U19">
    <cfRule type="cellIs" dxfId="2713" priority="1225" operator="equal">
      <formula>"DNP"</formula>
    </cfRule>
  </conditionalFormatting>
  <conditionalFormatting sqref="AC4:AC19">
    <cfRule type="cellIs" dxfId="2712" priority="1224" operator="equal">
      <formula>"DNP"</formula>
    </cfRule>
  </conditionalFormatting>
  <conditionalFormatting sqref="E26:E41">
    <cfRule type="cellIs" dxfId="2711" priority="1223" operator="equal">
      <formula>"DNP"</formula>
    </cfRule>
  </conditionalFormatting>
  <conditionalFormatting sqref="M26:M41">
    <cfRule type="cellIs" dxfId="2710" priority="1222" operator="equal">
      <formula>"DNP"</formula>
    </cfRule>
  </conditionalFormatting>
  <conditionalFormatting sqref="Z26:Z41">
    <cfRule type="cellIs" dxfId="2709" priority="1219" operator="greaterThan">
      <formula>0</formula>
    </cfRule>
    <cfRule type="cellIs" dxfId="2708" priority="1220" operator="lessThan">
      <formula>0</formula>
    </cfRule>
    <cfRule type="cellIs" dxfId="2707" priority="1221" operator="equal">
      <formula>0</formula>
    </cfRule>
  </conditionalFormatting>
  <conditionalFormatting sqref="Z26:Z41">
    <cfRule type="cellIs" dxfId="2706" priority="1216" operator="greaterThan">
      <formula>0</formula>
    </cfRule>
    <cfRule type="cellIs" dxfId="2705" priority="1217" operator="lessThan">
      <formula>0</formula>
    </cfRule>
    <cfRule type="cellIs" dxfId="2704" priority="1218" operator="equal">
      <formula>0</formula>
    </cfRule>
  </conditionalFormatting>
  <conditionalFormatting sqref="Z26:Z41">
    <cfRule type="cellIs" dxfId="2703" priority="1213" operator="greaterThan">
      <formula>0</formula>
    </cfRule>
    <cfRule type="cellIs" dxfId="2702" priority="1214" operator="lessThan">
      <formula>0</formula>
    </cfRule>
    <cfRule type="cellIs" dxfId="2701" priority="1215" operator="equal">
      <formula>0</formula>
    </cfRule>
  </conditionalFormatting>
  <conditionalFormatting sqref="Z26:Z41">
    <cfRule type="cellIs" dxfId="2700" priority="1210" operator="greaterThan">
      <formula>0</formula>
    </cfRule>
    <cfRule type="cellIs" dxfId="2699" priority="1211" operator="lessThan">
      <formula>0</formula>
    </cfRule>
    <cfRule type="cellIs" dxfId="2698" priority="1212" operator="equal">
      <formula>0</formula>
    </cfRule>
  </conditionalFormatting>
  <conditionalFormatting sqref="Z26:Z41">
    <cfRule type="cellIs" dxfId="2697" priority="1207" operator="greaterThan">
      <formula>0</formula>
    </cfRule>
    <cfRule type="cellIs" dxfId="2696" priority="1208" operator="lessThan">
      <formula>0</formula>
    </cfRule>
    <cfRule type="cellIs" dxfId="2695" priority="1209" operator="equal">
      <formula>0</formula>
    </cfRule>
  </conditionalFormatting>
  <conditionalFormatting sqref="Z26:Z41">
    <cfRule type="cellIs" dxfId="2694" priority="1204" operator="greaterThan">
      <formula>0</formula>
    </cfRule>
    <cfRule type="cellIs" dxfId="2693" priority="1205" operator="lessThan">
      <formula>0</formula>
    </cfRule>
    <cfRule type="cellIs" dxfId="2692" priority="1206" operator="equal">
      <formula>0</formula>
    </cfRule>
  </conditionalFormatting>
  <conditionalFormatting sqref="Z26:Z41">
    <cfRule type="cellIs" dxfId="2691" priority="1201" operator="greaterThan">
      <formula>0</formula>
    </cfRule>
    <cfRule type="cellIs" dxfId="2690" priority="1202" operator="lessThan">
      <formula>0</formula>
    </cfRule>
    <cfRule type="cellIs" dxfId="2689" priority="1203" operator="equal">
      <formula>0</formula>
    </cfRule>
  </conditionalFormatting>
  <conditionalFormatting sqref="Z26:Z41">
    <cfRule type="cellIs" dxfId="2688" priority="1198" operator="greaterThan">
      <formula>0</formula>
    </cfRule>
    <cfRule type="cellIs" dxfId="2687" priority="1199" operator="lessThan">
      <formula>0</formula>
    </cfRule>
    <cfRule type="cellIs" dxfId="2686" priority="1200" operator="equal">
      <formula>0</formula>
    </cfRule>
  </conditionalFormatting>
  <conditionalFormatting sqref="Z26:Z41">
    <cfRule type="cellIs" dxfId="2685" priority="1195" operator="greaterThan">
      <formula>0</formula>
    </cfRule>
    <cfRule type="cellIs" dxfId="2684" priority="1196" operator="lessThan">
      <formula>0</formula>
    </cfRule>
    <cfRule type="cellIs" dxfId="2683" priority="1197" operator="equal">
      <formula>0</formula>
    </cfRule>
  </conditionalFormatting>
  <conditionalFormatting sqref="Z26:Z41">
    <cfRule type="cellIs" dxfId="2682" priority="1192" operator="greaterThan">
      <formula>0</formula>
    </cfRule>
    <cfRule type="cellIs" dxfId="2681" priority="1193" operator="lessThan">
      <formula>0</formula>
    </cfRule>
    <cfRule type="cellIs" dxfId="2680" priority="1194" operator="equal">
      <formula>0</formula>
    </cfRule>
  </conditionalFormatting>
  <conditionalFormatting sqref="Z26:Z41">
    <cfRule type="cellIs" dxfId="2679" priority="1189" operator="greaterThan">
      <formula>0</formula>
    </cfRule>
    <cfRule type="cellIs" dxfId="2678" priority="1190" operator="lessThan">
      <formula>0</formula>
    </cfRule>
    <cfRule type="cellIs" dxfId="2677" priority="1191" operator="equal">
      <formula>0</formula>
    </cfRule>
  </conditionalFormatting>
  <conditionalFormatting sqref="Z26:Z41">
    <cfRule type="cellIs" dxfId="2676" priority="1186" operator="greaterThan">
      <formula>0</formula>
    </cfRule>
    <cfRule type="cellIs" dxfId="2675" priority="1187" operator="lessThan">
      <formula>0</formula>
    </cfRule>
    <cfRule type="cellIs" dxfId="2674" priority="1188" operator="equal">
      <formula>0</formula>
    </cfRule>
  </conditionalFormatting>
  <conditionalFormatting sqref="Z26:Z41">
    <cfRule type="cellIs" dxfId="2673" priority="1183" operator="greaterThan">
      <formula>0</formula>
    </cfRule>
    <cfRule type="cellIs" dxfId="2672" priority="1184" operator="lessThan">
      <formula>0</formula>
    </cfRule>
    <cfRule type="cellIs" dxfId="2671" priority="1185" operator="equal">
      <formula>0</formula>
    </cfRule>
  </conditionalFormatting>
  <conditionalFormatting sqref="Z26:Z41">
    <cfRule type="cellIs" dxfId="2670" priority="1180" operator="greaterThan">
      <formula>0</formula>
    </cfRule>
    <cfRule type="cellIs" dxfId="2669" priority="1181" operator="lessThan">
      <formula>0</formula>
    </cfRule>
    <cfRule type="cellIs" dxfId="2668" priority="1182" operator="equal">
      <formula>0</formula>
    </cfRule>
  </conditionalFormatting>
  <conditionalFormatting sqref="Z26:Z41">
    <cfRule type="cellIs" dxfId="2667" priority="1177" operator="greaterThan">
      <formula>0</formula>
    </cfRule>
    <cfRule type="cellIs" dxfId="2666" priority="1178" operator="lessThan">
      <formula>0</formula>
    </cfRule>
    <cfRule type="cellIs" dxfId="2665" priority="1179" operator="equal">
      <formula>0</formula>
    </cfRule>
  </conditionalFormatting>
  <conditionalFormatting sqref="Z26:Z41">
    <cfRule type="cellIs" dxfId="2664" priority="1174" operator="greaterThan">
      <formula>0</formula>
    </cfRule>
    <cfRule type="cellIs" dxfId="2663" priority="1175" operator="lessThan">
      <formula>0</formula>
    </cfRule>
    <cfRule type="cellIs" dxfId="2662" priority="1176" operator="equal">
      <formula>0</formula>
    </cfRule>
  </conditionalFormatting>
  <conditionalFormatting sqref="Z26:Z41">
    <cfRule type="cellIs" dxfId="2661" priority="1171" operator="greaterThan">
      <formula>0</formula>
    </cfRule>
    <cfRule type="cellIs" dxfId="2660" priority="1172" operator="lessThan">
      <formula>0</formula>
    </cfRule>
    <cfRule type="cellIs" dxfId="2659" priority="1173" operator="equal">
      <formula>0</formula>
    </cfRule>
  </conditionalFormatting>
  <conditionalFormatting sqref="Z26:Z41">
    <cfRule type="cellIs" dxfId="2658" priority="1168" operator="greaterThan">
      <formula>0</formula>
    </cfRule>
    <cfRule type="cellIs" dxfId="2657" priority="1169" operator="lessThan">
      <formula>0</formula>
    </cfRule>
    <cfRule type="cellIs" dxfId="2656" priority="1170" operator="equal">
      <formula>0</formula>
    </cfRule>
  </conditionalFormatting>
  <conditionalFormatting sqref="Z26:Z41">
    <cfRule type="cellIs" dxfId="2655" priority="1165" operator="greaterThan">
      <formula>0</formula>
    </cfRule>
    <cfRule type="cellIs" dxfId="2654" priority="1166" operator="lessThan">
      <formula>0</formula>
    </cfRule>
    <cfRule type="cellIs" dxfId="2653" priority="1167" operator="equal">
      <formula>0</formula>
    </cfRule>
  </conditionalFormatting>
  <conditionalFormatting sqref="Z26:Z41">
    <cfRule type="cellIs" dxfId="2652" priority="1162" operator="greaterThan">
      <formula>0</formula>
    </cfRule>
    <cfRule type="cellIs" dxfId="2651" priority="1163" operator="lessThan">
      <formula>0</formula>
    </cfRule>
    <cfRule type="cellIs" dxfId="2650" priority="1164" operator="equal">
      <formula>0</formula>
    </cfRule>
  </conditionalFormatting>
  <conditionalFormatting sqref="U26:U41">
    <cfRule type="cellIs" dxfId="2649" priority="1161" operator="equal">
      <formula>"DNP"</formula>
    </cfRule>
  </conditionalFormatting>
  <conditionalFormatting sqref="AC26:AC41">
    <cfRule type="cellIs" dxfId="2648" priority="1160" operator="equal">
      <formula>"DNP"</formula>
    </cfRule>
  </conditionalFormatting>
  <conditionalFormatting sqref="H4:H19">
    <cfRule type="containsText" dxfId="2647" priority="1159" operator="containsText" text="Y">
      <formula>NOT(ISERROR(SEARCH("Y",H4)))</formula>
    </cfRule>
  </conditionalFormatting>
  <conditionalFormatting sqref="P4:P19">
    <cfRule type="containsText" dxfId="2646" priority="1158" operator="containsText" text="Y">
      <formula>NOT(ISERROR(SEARCH("Y",P4)))</formula>
    </cfRule>
  </conditionalFormatting>
  <conditionalFormatting sqref="X4:X19">
    <cfRule type="containsText" dxfId="2645" priority="1157" operator="containsText" text="Y">
      <formula>NOT(ISERROR(SEARCH("Y",X4)))</formula>
    </cfRule>
  </conditionalFormatting>
  <conditionalFormatting sqref="AF4:AF19">
    <cfRule type="containsText" dxfId="2644" priority="1156" operator="containsText" text="Y">
      <formula>NOT(ISERROR(SEARCH("Y",AF4)))</formula>
    </cfRule>
  </conditionalFormatting>
  <conditionalFormatting sqref="H26:H41">
    <cfRule type="containsText" dxfId="2643" priority="1155" operator="containsText" text="Y">
      <formula>NOT(ISERROR(SEARCH("Y",H26)))</formula>
    </cfRule>
  </conditionalFormatting>
  <conditionalFormatting sqref="P26:P41">
    <cfRule type="containsText" dxfId="2642" priority="1154" operator="containsText" text="Y">
      <formula>NOT(ISERROR(SEARCH("Y",P26)))</formula>
    </cfRule>
  </conditionalFormatting>
  <conditionalFormatting sqref="X26:X41">
    <cfRule type="containsText" dxfId="2641" priority="1153" operator="containsText" text="Y">
      <formula>NOT(ISERROR(SEARCH("Y",X26)))</formula>
    </cfRule>
  </conditionalFormatting>
  <conditionalFormatting sqref="AF26:AF41">
    <cfRule type="containsText" dxfId="2640" priority="1152" operator="containsText" text="Y">
      <formula>NOT(ISERROR(SEARCH("Y",AF26)))</formula>
    </cfRule>
  </conditionalFormatting>
  <conditionalFormatting sqref="K26:K41 T26:T41 AC26:AC41 AL26:AL41 AC4:AC19 K4:K19 T4:T19 AL4:AL19">
    <cfRule type="cellIs" dxfId="2639" priority="1149" operator="greaterThan">
      <formula>0</formula>
    </cfRule>
    <cfRule type="cellIs" dxfId="2638" priority="1150" operator="lessThan">
      <formula>0</formula>
    </cfRule>
    <cfRule type="cellIs" dxfId="2637" priority="1151" operator="equal">
      <formula>0</formula>
    </cfRule>
  </conditionalFormatting>
  <conditionalFormatting sqref="F4:F19 X4:X19 AG4:AG19 F26:F41 O26:O41 X26:X41 AG26:AG41 O4:O19">
    <cfRule type="cellIs" dxfId="2636" priority="1148" operator="equal">
      <formula>"DNP"</formula>
    </cfRule>
  </conditionalFormatting>
  <conditionalFormatting sqref="AJ4:AJ19 AA4:AA19 AJ26:AJ41 I4:I19 AA26:AA41 I26:I41">
    <cfRule type="containsText" dxfId="2635" priority="1147" operator="containsText" text="Y">
      <formula>NOT(ISERROR(SEARCH("Y",I4)))</formula>
    </cfRule>
  </conditionalFormatting>
  <conditionalFormatting sqref="I4:I19 AJ26:AJ41 AA4:AA19 AJ4:AJ19 I26:I41 AA26:AA41">
    <cfRule type="cellIs" dxfId="2634" priority="1146" operator="equal">
      <formula>"Y"</formula>
    </cfRule>
  </conditionalFormatting>
  <conditionalFormatting sqref="I1:I1048576">
    <cfRule type="containsText" dxfId="2633" priority="1145" operator="containsText" text="Y">
      <formula>NOT(ISERROR(SEARCH("Y",I1)))</formula>
    </cfRule>
  </conditionalFormatting>
  <conditionalFormatting sqref="R1:R3 R20:R25 R42:R1048576">
    <cfRule type="containsText" dxfId="2632" priority="1144" operator="containsText" text="Y">
      <formula>NOT(ISERROR(SEARCH("Y",R1)))</formula>
    </cfRule>
  </conditionalFormatting>
  <conditionalFormatting sqref="AA1:AA1048576">
    <cfRule type="containsText" dxfId="2631" priority="1143" operator="containsText" text="Y">
      <formula>NOT(ISERROR(SEARCH("Y",AA1)))</formula>
    </cfRule>
  </conditionalFormatting>
  <conditionalFormatting sqref="AJ1:AJ1048576">
    <cfRule type="containsText" dxfId="2630" priority="1142" operator="containsText" text="Y">
      <formula>NOT(ISERROR(SEARCH("Y",AJ1)))</formula>
    </cfRule>
  </conditionalFormatting>
  <conditionalFormatting sqref="K4:K19">
    <cfRule type="cellIs" dxfId="2629" priority="1139" operator="greaterThan">
      <formula>0</formula>
    </cfRule>
    <cfRule type="cellIs" dxfId="2628" priority="1140" operator="lessThan">
      <formula>0</formula>
    </cfRule>
    <cfRule type="cellIs" dxfId="2627" priority="1141" operator="equal">
      <formula>0</formula>
    </cfRule>
  </conditionalFormatting>
  <conditionalFormatting sqref="K4:K19">
    <cfRule type="cellIs" dxfId="2626" priority="1136" operator="greaterThan">
      <formula>0</formula>
    </cfRule>
    <cfRule type="cellIs" dxfId="2625" priority="1137" operator="lessThan">
      <formula>0</formula>
    </cfRule>
    <cfRule type="cellIs" dxfId="2624" priority="1138" operator="equal">
      <formula>0</formula>
    </cfRule>
  </conditionalFormatting>
  <conditionalFormatting sqref="K4:K19">
    <cfRule type="cellIs" dxfId="2623" priority="1133" operator="greaterThan">
      <formula>0</formula>
    </cfRule>
    <cfRule type="cellIs" dxfId="2622" priority="1134" operator="lessThan">
      <formula>0</formula>
    </cfRule>
    <cfRule type="cellIs" dxfId="2621" priority="1135" operator="equal">
      <formula>0</formula>
    </cfRule>
  </conditionalFormatting>
  <conditionalFormatting sqref="K4:K19">
    <cfRule type="cellIs" dxfId="2620" priority="1130" operator="greaterThan">
      <formula>0</formula>
    </cfRule>
    <cfRule type="cellIs" dxfId="2619" priority="1131" operator="lessThan">
      <formula>0</formula>
    </cfRule>
    <cfRule type="cellIs" dxfId="2618" priority="1132" operator="equal">
      <formula>0</formula>
    </cfRule>
  </conditionalFormatting>
  <conditionalFormatting sqref="K4:K19">
    <cfRule type="cellIs" dxfId="2617" priority="1127" operator="greaterThan">
      <formula>0</formula>
    </cfRule>
    <cfRule type="cellIs" dxfId="2616" priority="1128" operator="lessThan">
      <formula>0</formula>
    </cfRule>
    <cfRule type="cellIs" dxfId="2615" priority="1129" operator="equal">
      <formula>0</formula>
    </cfRule>
  </conditionalFormatting>
  <conditionalFormatting sqref="K4:K19">
    <cfRule type="cellIs" dxfId="2614" priority="1124" operator="greaterThan">
      <formula>0</formula>
    </cfRule>
    <cfRule type="cellIs" dxfId="2613" priority="1125" operator="lessThan">
      <formula>0</formula>
    </cfRule>
    <cfRule type="cellIs" dxfId="2612" priority="1126" operator="equal">
      <formula>0</formula>
    </cfRule>
  </conditionalFormatting>
  <conditionalFormatting sqref="K4:K19">
    <cfRule type="cellIs" dxfId="2611" priority="1121" operator="greaterThan">
      <formula>0</formula>
    </cfRule>
    <cfRule type="cellIs" dxfId="2610" priority="1122" operator="lessThan">
      <formula>0</formula>
    </cfRule>
    <cfRule type="cellIs" dxfId="2609" priority="1123" operator="equal">
      <formula>0</formula>
    </cfRule>
  </conditionalFormatting>
  <conditionalFormatting sqref="K4:K19">
    <cfRule type="cellIs" dxfId="2608" priority="1118" operator="greaterThan">
      <formula>0</formula>
    </cfRule>
    <cfRule type="cellIs" dxfId="2607" priority="1119" operator="lessThan">
      <formula>0</formula>
    </cfRule>
    <cfRule type="cellIs" dxfId="2606" priority="1120" operator="equal">
      <formula>0</formula>
    </cfRule>
  </conditionalFormatting>
  <conditionalFormatting sqref="K4:K19">
    <cfRule type="cellIs" dxfId="2605" priority="1115" operator="greaterThan">
      <formula>0</formula>
    </cfRule>
    <cfRule type="cellIs" dxfId="2604" priority="1116" operator="lessThan">
      <formula>0</formula>
    </cfRule>
    <cfRule type="cellIs" dxfId="2603" priority="1117" operator="equal">
      <formula>0</formula>
    </cfRule>
  </conditionalFormatting>
  <conditionalFormatting sqref="K4:K19">
    <cfRule type="cellIs" dxfId="2602" priority="1112" operator="greaterThan">
      <formula>0</formula>
    </cfRule>
    <cfRule type="cellIs" dxfId="2601" priority="1113" operator="lessThan">
      <formula>0</formula>
    </cfRule>
    <cfRule type="cellIs" dxfId="2600" priority="1114" operator="equal">
      <formula>0</formula>
    </cfRule>
  </conditionalFormatting>
  <conditionalFormatting sqref="K4:K19">
    <cfRule type="cellIs" dxfId="2599" priority="1109" operator="greaterThan">
      <formula>0</formula>
    </cfRule>
    <cfRule type="cellIs" dxfId="2598" priority="1110" operator="lessThan">
      <formula>0</formula>
    </cfRule>
    <cfRule type="cellIs" dxfId="2597" priority="1111" operator="equal">
      <formula>0</formula>
    </cfRule>
  </conditionalFormatting>
  <conditionalFormatting sqref="K4:K19">
    <cfRule type="cellIs" dxfId="2596" priority="1106" operator="greaterThan">
      <formula>0</formula>
    </cfRule>
    <cfRule type="cellIs" dxfId="2595" priority="1107" operator="lessThan">
      <formula>0</formula>
    </cfRule>
    <cfRule type="cellIs" dxfId="2594" priority="1108" operator="equal">
      <formula>0</formula>
    </cfRule>
  </conditionalFormatting>
  <conditionalFormatting sqref="K4:K19">
    <cfRule type="cellIs" dxfId="2593" priority="1103" operator="greaterThan">
      <formula>0</formula>
    </cfRule>
    <cfRule type="cellIs" dxfId="2592" priority="1104" operator="lessThan">
      <formula>0</formula>
    </cfRule>
    <cfRule type="cellIs" dxfId="2591" priority="1105" operator="equal">
      <formula>0</formula>
    </cfRule>
  </conditionalFormatting>
  <conditionalFormatting sqref="K4:K19">
    <cfRule type="cellIs" dxfId="2590" priority="1100" operator="greaterThan">
      <formula>0</formula>
    </cfRule>
    <cfRule type="cellIs" dxfId="2589" priority="1101" operator="lessThan">
      <formula>0</formula>
    </cfRule>
    <cfRule type="cellIs" dxfId="2588" priority="1102" operator="equal">
      <formula>0</formula>
    </cfRule>
  </conditionalFormatting>
  <conditionalFormatting sqref="F4:F19">
    <cfRule type="cellIs" dxfId="2587" priority="1099" operator="equal">
      <formula>"DNP"</formula>
    </cfRule>
  </conditionalFormatting>
  <conditionalFormatting sqref="I4:I19">
    <cfRule type="cellIs" dxfId="2586" priority="1098" operator="equal">
      <formula>"Y"</formula>
    </cfRule>
  </conditionalFormatting>
  <conditionalFormatting sqref="T4:T19">
    <cfRule type="cellIs" dxfId="2585" priority="1095" operator="greaterThan">
      <formula>0</formula>
    </cfRule>
    <cfRule type="cellIs" dxfId="2584" priority="1096" operator="lessThan">
      <formula>0</formula>
    </cfRule>
    <cfRule type="cellIs" dxfId="2583" priority="1097" operator="equal">
      <formula>0</formula>
    </cfRule>
  </conditionalFormatting>
  <conditionalFormatting sqref="T4:T19">
    <cfRule type="cellIs" dxfId="2582" priority="1092" operator="greaterThan">
      <formula>0</formula>
    </cfRule>
    <cfRule type="cellIs" dxfId="2581" priority="1093" operator="lessThan">
      <formula>0</formula>
    </cfRule>
    <cfRule type="cellIs" dxfId="2580" priority="1094" operator="equal">
      <formula>0</formula>
    </cfRule>
  </conditionalFormatting>
  <conditionalFormatting sqref="T4:T19">
    <cfRule type="cellIs" dxfId="2579" priority="1089" operator="greaterThan">
      <formula>0</formula>
    </cfRule>
    <cfRule type="cellIs" dxfId="2578" priority="1090" operator="lessThan">
      <formula>0</formula>
    </cfRule>
    <cfRule type="cellIs" dxfId="2577" priority="1091" operator="equal">
      <formula>0</formula>
    </cfRule>
  </conditionalFormatting>
  <conditionalFormatting sqref="T4:T19">
    <cfRule type="cellIs" dxfId="2576" priority="1086" operator="greaterThan">
      <formula>0</formula>
    </cfRule>
    <cfRule type="cellIs" dxfId="2575" priority="1087" operator="lessThan">
      <formula>0</formula>
    </cfRule>
    <cfRule type="cellIs" dxfId="2574" priority="1088" operator="equal">
      <formula>0</formula>
    </cfRule>
  </conditionalFormatting>
  <conditionalFormatting sqref="T4:T19">
    <cfRule type="cellIs" dxfId="2573" priority="1083" operator="greaterThan">
      <formula>0</formula>
    </cfRule>
    <cfRule type="cellIs" dxfId="2572" priority="1084" operator="lessThan">
      <formula>0</formula>
    </cfRule>
    <cfRule type="cellIs" dxfId="2571" priority="1085" operator="equal">
      <formula>0</formula>
    </cfRule>
  </conditionalFormatting>
  <conditionalFormatting sqref="T4:T19">
    <cfRule type="cellIs" dxfId="2570" priority="1080" operator="greaterThan">
      <formula>0</formula>
    </cfRule>
    <cfRule type="cellIs" dxfId="2569" priority="1081" operator="lessThan">
      <formula>0</formula>
    </cfRule>
    <cfRule type="cellIs" dxfId="2568" priority="1082" operator="equal">
      <formula>0</formula>
    </cfRule>
  </conditionalFormatting>
  <conditionalFormatting sqref="T4:T19">
    <cfRule type="cellIs" dxfId="2567" priority="1077" operator="greaterThan">
      <formula>0</formula>
    </cfRule>
    <cfRule type="cellIs" dxfId="2566" priority="1078" operator="lessThan">
      <formula>0</formula>
    </cfRule>
    <cfRule type="cellIs" dxfId="2565" priority="1079" operator="equal">
      <formula>0</formula>
    </cfRule>
  </conditionalFormatting>
  <conditionalFormatting sqref="T4:T19">
    <cfRule type="cellIs" dxfId="2564" priority="1074" operator="greaterThan">
      <formula>0</formula>
    </cfRule>
    <cfRule type="cellIs" dxfId="2563" priority="1075" operator="lessThan">
      <formula>0</formula>
    </cfRule>
    <cfRule type="cellIs" dxfId="2562" priority="1076" operator="equal">
      <formula>0</formula>
    </cfRule>
  </conditionalFormatting>
  <conditionalFormatting sqref="T4:T19">
    <cfRule type="cellIs" dxfId="2561" priority="1071" operator="greaterThan">
      <formula>0</formula>
    </cfRule>
    <cfRule type="cellIs" dxfId="2560" priority="1072" operator="lessThan">
      <formula>0</formula>
    </cfRule>
    <cfRule type="cellIs" dxfId="2559" priority="1073" operator="equal">
      <formula>0</formula>
    </cfRule>
  </conditionalFormatting>
  <conditionalFormatting sqref="T4:T19">
    <cfRule type="cellIs" dxfId="2558" priority="1068" operator="greaterThan">
      <formula>0</formula>
    </cfRule>
    <cfRule type="cellIs" dxfId="2557" priority="1069" operator="lessThan">
      <formula>0</formula>
    </cfRule>
    <cfRule type="cellIs" dxfId="2556" priority="1070" operator="equal">
      <formula>0</formula>
    </cfRule>
  </conditionalFormatting>
  <conditionalFormatting sqref="T4:T19">
    <cfRule type="cellIs" dxfId="2555" priority="1065" operator="greaterThan">
      <formula>0</formula>
    </cfRule>
    <cfRule type="cellIs" dxfId="2554" priority="1066" operator="lessThan">
      <formula>0</formula>
    </cfRule>
    <cfRule type="cellIs" dxfId="2553" priority="1067" operator="equal">
      <formula>0</formula>
    </cfRule>
  </conditionalFormatting>
  <conditionalFormatting sqref="T4:T19">
    <cfRule type="cellIs" dxfId="2552" priority="1062" operator="greaterThan">
      <formula>0</formula>
    </cfRule>
    <cfRule type="cellIs" dxfId="2551" priority="1063" operator="lessThan">
      <formula>0</formula>
    </cfRule>
    <cfRule type="cellIs" dxfId="2550" priority="1064" operator="equal">
      <formula>0</formula>
    </cfRule>
  </conditionalFormatting>
  <conditionalFormatting sqref="T4:T19">
    <cfRule type="cellIs" dxfId="2549" priority="1059" operator="greaterThan">
      <formula>0</formula>
    </cfRule>
    <cfRule type="cellIs" dxfId="2548" priority="1060" operator="lessThan">
      <formula>0</formula>
    </cfRule>
    <cfRule type="cellIs" dxfId="2547" priority="1061" operator="equal">
      <formula>0</formula>
    </cfRule>
  </conditionalFormatting>
  <conditionalFormatting sqref="T4:T19">
    <cfRule type="cellIs" dxfId="2546" priority="1056" operator="greaterThan">
      <formula>0</formula>
    </cfRule>
    <cfRule type="cellIs" dxfId="2545" priority="1057" operator="lessThan">
      <formula>0</formula>
    </cfRule>
    <cfRule type="cellIs" dxfId="2544" priority="1058" operator="equal">
      <formula>0</formula>
    </cfRule>
  </conditionalFormatting>
  <conditionalFormatting sqref="T4:T19">
    <cfRule type="cellIs" dxfId="2543" priority="1053" operator="greaterThan">
      <formula>0</formula>
    </cfRule>
    <cfRule type="cellIs" dxfId="2542" priority="1054" operator="lessThan">
      <formula>0</formula>
    </cfRule>
    <cfRule type="cellIs" dxfId="2541" priority="1055" operator="equal">
      <formula>0</formula>
    </cfRule>
  </conditionalFormatting>
  <conditionalFormatting sqref="O4:O19">
    <cfRule type="cellIs" dxfId="2540" priority="1052" operator="equal">
      <formula>"DNP"</formula>
    </cfRule>
  </conditionalFormatting>
  <conditionalFormatting sqref="K4:K19">
    <cfRule type="cellIs" dxfId="2539" priority="1049" operator="greaterThan">
      <formula>0</formula>
    </cfRule>
    <cfRule type="cellIs" dxfId="2538" priority="1050" operator="lessThan">
      <formula>0</formula>
    </cfRule>
    <cfRule type="cellIs" dxfId="2537" priority="1051" operator="equal">
      <formula>0</formula>
    </cfRule>
  </conditionalFormatting>
  <conditionalFormatting sqref="K4:K19">
    <cfRule type="cellIs" dxfId="2536" priority="1046" operator="greaterThan">
      <formula>0</formula>
    </cfRule>
    <cfRule type="cellIs" dxfId="2535" priority="1047" operator="lessThan">
      <formula>0</formula>
    </cfRule>
    <cfRule type="cellIs" dxfId="2534" priority="1048" operator="equal">
      <formula>0</formula>
    </cfRule>
  </conditionalFormatting>
  <conditionalFormatting sqref="K4:K19">
    <cfRule type="cellIs" dxfId="2533" priority="1043" operator="greaterThan">
      <formula>0</formula>
    </cfRule>
    <cfRule type="cellIs" dxfId="2532" priority="1044" operator="lessThan">
      <formula>0</formula>
    </cfRule>
    <cfRule type="cellIs" dxfId="2531" priority="1045" operator="equal">
      <formula>0</formula>
    </cfRule>
  </conditionalFormatting>
  <conditionalFormatting sqref="K4:K19">
    <cfRule type="cellIs" dxfId="2530" priority="1040" operator="greaterThan">
      <formula>0</formula>
    </cfRule>
    <cfRule type="cellIs" dxfId="2529" priority="1041" operator="lessThan">
      <formula>0</formula>
    </cfRule>
    <cfRule type="cellIs" dxfId="2528" priority="1042" operator="equal">
      <formula>0</formula>
    </cfRule>
  </conditionalFormatting>
  <conditionalFormatting sqref="K4:K19">
    <cfRule type="cellIs" dxfId="2527" priority="1037" operator="greaterThan">
      <formula>0</formula>
    </cfRule>
    <cfRule type="cellIs" dxfId="2526" priority="1038" operator="lessThan">
      <formula>0</formula>
    </cfRule>
    <cfRule type="cellIs" dxfId="2525" priority="1039" operator="equal">
      <formula>0</formula>
    </cfRule>
  </conditionalFormatting>
  <conditionalFormatting sqref="K4:K19">
    <cfRule type="cellIs" dxfId="2524" priority="1034" operator="greaterThan">
      <formula>0</formula>
    </cfRule>
    <cfRule type="cellIs" dxfId="2523" priority="1035" operator="lessThan">
      <formula>0</formula>
    </cfRule>
    <cfRule type="cellIs" dxfId="2522" priority="1036" operator="equal">
      <formula>0</formula>
    </cfRule>
  </conditionalFormatting>
  <conditionalFormatting sqref="K4:K19">
    <cfRule type="cellIs" dxfId="2521" priority="1031" operator="greaterThan">
      <formula>0</formula>
    </cfRule>
    <cfRule type="cellIs" dxfId="2520" priority="1032" operator="lessThan">
      <formula>0</formula>
    </cfRule>
    <cfRule type="cellIs" dxfId="2519" priority="1033" operator="equal">
      <formula>0</formula>
    </cfRule>
  </conditionalFormatting>
  <conditionalFormatting sqref="K4:K19">
    <cfRule type="cellIs" dxfId="2518" priority="1028" operator="greaterThan">
      <formula>0</formula>
    </cfRule>
    <cfRule type="cellIs" dxfId="2517" priority="1029" operator="lessThan">
      <formula>0</formula>
    </cfRule>
    <cfRule type="cellIs" dxfId="2516" priority="1030" operator="equal">
      <formula>0</formula>
    </cfRule>
  </conditionalFormatting>
  <conditionalFormatting sqref="K4:K19">
    <cfRule type="cellIs" dxfId="2515" priority="1025" operator="greaterThan">
      <formula>0</formula>
    </cfRule>
    <cfRule type="cellIs" dxfId="2514" priority="1026" operator="lessThan">
      <formula>0</formula>
    </cfRule>
    <cfRule type="cellIs" dxfId="2513" priority="1027" operator="equal">
      <formula>0</formula>
    </cfRule>
  </conditionalFormatting>
  <conditionalFormatting sqref="K4:K19">
    <cfRule type="cellIs" dxfId="2512" priority="1022" operator="greaterThan">
      <formula>0</formula>
    </cfRule>
    <cfRule type="cellIs" dxfId="2511" priority="1023" operator="lessThan">
      <formula>0</formula>
    </cfRule>
    <cfRule type="cellIs" dxfId="2510" priority="1024" operator="equal">
      <formula>0</formula>
    </cfRule>
  </conditionalFormatting>
  <conditionalFormatting sqref="K4:K19">
    <cfRule type="cellIs" dxfId="2509" priority="1019" operator="greaterThan">
      <formula>0</formula>
    </cfRule>
    <cfRule type="cellIs" dxfId="2508" priority="1020" operator="lessThan">
      <formula>0</formula>
    </cfRule>
    <cfRule type="cellIs" dxfId="2507" priority="1021" operator="equal">
      <formula>0</formula>
    </cfRule>
  </conditionalFormatting>
  <conditionalFormatting sqref="K4:K19">
    <cfRule type="cellIs" dxfId="2506" priority="1016" operator="greaterThan">
      <formula>0</formula>
    </cfRule>
    <cfRule type="cellIs" dxfId="2505" priority="1017" operator="lessThan">
      <formula>0</formula>
    </cfRule>
    <cfRule type="cellIs" dxfId="2504" priority="1018" operator="equal">
      <formula>0</formula>
    </cfRule>
  </conditionalFormatting>
  <conditionalFormatting sqref="K4:K19">
    <cfRule type="cellIs" dxfId="2503" priority="1013" operator="greaterThan">
      <formula>0</formula>
    </cfRule>
    <cfRule type="cellIs" dxfId="2502" priority="1014" operator="lessThan">
      <formula>0</formula>
    </cfRule>
    <cfRule type="cellIs" dxfId="2501" priority="1015" operator="equal">
      <formula>0</formula>
    </cfRule>
  </conditionalFormatting>
  <conditionalFormatting sqref="K4:K19">
    <cfRule type="cellIs" dxfId="2500" priority="1010" operator="greaterThan">
      <formula>0</formula>
    </cfRule>
    <cfRule type="cellIs" dxfId="2499" priority="1011" operator="lessThan">
      <formula>0</formula>
    </cfRule>
    <cfRule type="cellIs" dxfId="2498" priority="1012" operator="equal">
      <formula>0</formula>
    </cfRule>
  </conditionalFormatting>
  <conditionalFormatting sqref="F4:F19">
    <cfRule type="cellIs" dxfId="2497" priority="1009" operator="equal">
      <formula>"DNP"</formula>
    </cfRule>
  </conditionalFormatting>
  <conditionalFormatting sqref="I4:I19">
    <cfRule type="cellIs" dxfId="2496" priority="1008" operator="equal">
      <formula>"Y"</formula>
    </cfRule>
  </conditionalFormatting>
  <conditionalFormatting sqref="R1:R1048576">
    <cfRule type="containsText" dxfId="2495" priority="1007" operator="containsText" text="Y">
      <formula>NOT(ISERROR(SEARCH("Y",R1)))</formula>
    </cfRule>
  </conditionalFormatting>
  <conditionalFormatting sqref="AC4:AC19">
    <cfRule type="cellIs" dxfId="2494" priority="1004" operator="greaterThan">
      <formula>0</formula>
    </cfRule>
    <cfRule type="cellIs" dxfId="2493" priority="1005" operator="lessThan">
      <formula>0</formula>
    </cfRule>
    <cfRule type="cellIs" dxfId="2492" priority="1006" operator="equal">
      <formula>0</formula>
    </cfRule>
  </conditionalFormatting>
  <conditionalFormatting sqref="AC4:AC19">
    <cfRule type="cellIs" dxfId="2491" priority="1001" operator="greaterThan">
      <formula>0</formula>
    </cfRule>
    <cfRule type="cellIs" dxfId="2490" priority="1002" operator="lessThan">
      <formula>0</formula>
    </cfRule>
    <cfRule type="cellIs" dxfId="2489" priority="1003" operator="equal">
      <formula>0</formula>
    </cfRule>
  </conditionalFormatting>
  <conditionalFormatting sqref="AC4:AC19">
    <cfRule type="cellIs" dxfId="2488" priority="998" operator="greaterThan">
      <formula>0</formula>
    </cfRule>
    <cfRule type="cellIs" dxfId="2487" priority="999" operator="lessThan">
      <formula>0</formula>
    </cfRule>
    <cfRule type="cellIs" dxfId="2486" priority="1000" operator="equal">
      <formula>0</formula>
    </cfRule>
  </conditionalFormatting>
  <conditionalFormatting sqref="AC4:AC19">
    <cfRule type="cellIs" dxfId="2485" priority="995" operator="greaterThan">
      <formula>0</formula>
    </cfRule>
    <cfRule type="cellIs" dxfId="2484" priority="996" operator="lessThan">
      <formula>0</formula>
    </cfRule>
    <cfRule type="cellIs" dxfId="2483" priority="997" operator="equal">
      <formula>0</formula>
    </cfRule>
  </conditionalFormatting>
  <conditionalFormatting sqref="AC4:AC19">
    <cfRule type="cellIs" dxfId="2482" priority="992" operator="greaterThan">
      <formula>0</formula>
    </cfRule>
    <cfRule type="cellIs" dxfId="2481" priority="993" operator="lessThan">
      <formula>0</formula>
    </cfRule>
    <cfRule type="cellIs" dxfId="2480" priority="994" operator="equal">
      <formula>0</formula>
    </cfRule>
  </conditionalFormatting>
  <conditionalFormatting sqref="AC4:AC19">
    <cfRule type="cellIs" dxfId="2479" priority="989" operator="greaterThan">
      <formula>0</formula>
    </cfRule>
    <cfRule type="cellIs" dxfId="2478" priority="990" operator="lessThan">
      <formula>0</formula>
    </cfRule>
    <cfRule type="cellIs" dxfId="2477" priority="991" operator="equal">
      <formula>0</formula>
    </cfRule>
  </conditionalFormatting>
  <conditionalFormatting sqref="AC4:AC19">
    <cfRule type="cellIs" dxfId="2476" priority="986" operator="greaterThan">
      <formula>0</formula>
    </cfRule>
    <cfRule type="cellIs" dxfId="2475" priority="987" operator="lessThan">
      <formula>0</formula>
    </cfRule>
    <cfRule type="cellIs" dxfId="2474" priority="988" operator="equal">
      <formula>0</formula>
    </cfRule>
  </conditionalFormatting>
  <conditionalFormatting sqref="AC4:AC19">
    <cfRule type="cellIs" dxfId="2473" priority="983" operator="greaterThan">
      <formula>0</formula>
    </cfRule>
    <cfRule type="cellIs" dxfId="2472" priority="984" operator="lessThan">
      <formula>0</formula>
    </cfRule>
    <cfRule type="cellIs" dxfId="2471" priority="985" operator="equal">
      <formula>0</formula>
    </cfRule>
  </conditionalFormatting>
  <conditionalFormatting sqref="AC4:AC19">
    <cfRule type="cellIs" dxfId="2470" priority="980" operator="greaterThan">
      <formula>0</formula>
    </cfRule>
    <cfRule type="cellIs" dxfId="2469" priority="981" operator="lessThan">
      <formula>0</formula>
    </cfRule>
    <cfRule type="cellIs" dxfId="2468" priority="982" operator="equal">
      <formula>0</formula>
    </cfRule>
  </conditionalFormatting>
  <conditionalFormatting sqref="AC4:AC19">
    <cfRule type="cellIs" dxfId="2467" priority="977" operator="greaterThan">
      <formula>0</formula>
    </cfRule>
    <cfRule type="cellIs" dxfId="2466" priority="978" operator="lessThan">
      <formula>0</formula>
    </cfRule>
    <cfRule type="cellIs" dxfId="2465" priority="979" operator="equal">
      <formula>0</formula>
    </cfRule>
  </conditionalFormatting>
  <conditionalFormatting sqref="AC4:AC19">
    <cfRule type="cellIs" dxfId="2464" priority="974" operator="greaterThan">
      <formula>0</formula>
    </cfRule>
    <cfRule type="cellIs" dxfId="2463" priority="975" operator="lessThan">
      <formula>0</formula>
    </cfRule>
    <cfRule type="cellIs" dxfId="2462" priority="976" operator="equal">
      <formula>0</formula>
    </cfRule>
  </conditionalFormatting>
  <conditionalFormatting sqref="AC4:AC19">
    <cfRule type="cellIs" dxfId="2461" priority="971" operator="greaterThan">
      <formula>0</formula>
    </cfRule>
    <cfRule type="cellIs" dxfId="2460" priority="972" operator="lessThan">
      <formula>0</formula>
    </cfRule>
    <cfRule type="cellIs" dxfId="2459" priority="973" operator="equal">
      <formula>0</formula>
    </cfRule>
  </conditionalFormatting>
  <conditionalFormatting sqref="AC4:AC19">
    <cfRule type="cellIs" dxfId="2458" priority="968" operator="greaterThan">
      <formula>0</formula>
    </cfRule>
    <cfRule type="cellIs" dxfId="2457" priority="969" operator="lessThan">
      <formula>0</formula>
    </cfRule>
    <cfRule type="cellIs" dxfId="2456" priority="970" operator="equal">
      <formula>0</formula>
    </cfRule>
  </conditionalFormatting>
  <conditionalFormatting sqref="AC4:AC19">
    <cfRule type="cellIs" dxfId="2455" priority="965" operator="greaterThan">
      <formula>0</formula>
    </cfRule>
    <cfRule type="cellIs" dxfId="2454" priority="966" operator="lessThan">
      <formula>0</formula>
    </cfRule>
    <cfRule type="cellIs" dxfId="2453" priority="967" operator="equal">
      <formula>0</formula>
    </cfRule>
  </conditionalFormatting>
  <conditionalFormatting sqref="AC4:AC19">
    <cfRule type="cellIs" dxfId="2452" priority="962" operator="greaterThan">
      <formula>0</formula>
    </cfRule>
    <cfRule type="cellIs" dxfId="2451" priority="963" operator="lessThan">
      <formula>0</formula>
    </cfRule>
    <cfRule type="cellIs" dxfId="2450" priority="964" operator="equal">
      <formula>0</formula>
    </cfRule>
  </conditionalFormatting>
  <conditionalFormatting sqref="AC4:AC19">
    <cfRule type="cellIs" dxfId="2449" priority="959" operator="greaterThan">
      <formula>0</formula>
    </cfRule>
    <cfRule type="cellIs" dxfId="2448" priority="960" operator="lessThan">
      <formula>0</formula>
    </cfRule>
    <cfRule type="cellIs" dxfId="2447" priority="961" operator="equal">
      <formula>0</formula>
    </cfRule>
  </conditionalFormatting>
  <conditionalFormatting sqref="X4:X19">
    <cfRule type="cellIs" dxfId="2446" priority="958" operator="equal">
      <formula>"DNP"</formula>
    </cfRule>
  </conditionalFormatting>
  <conditionalFormatting sqref="AA4:AA19">
    <cfRule type="cellIs" dxfId="2445" priority="957" operator="equal">
      <formula>"Y"</formula>
    </cfRule>
  </conditionalFormatting>
  <conditionalFormatting sqref="AL4:AL19">
    <cfRule type="cellIs" dxfId="2444" priority="954" operator="greaterThan">
      <formula>0</formula>
    </cfRule>
    <cfRule type="cellIs" dxfId="2443" priority="955" operator="lessThan">
      <formula>0</formula>
    </cfRule>
    <cfRule type="cellIs" dxfId="2442" priority="956" operator="equal">
      <formula>0</formula>
    </cfRule>
  </conditionalFormatting>
  <conditionalFormatting sqref="AL4:AL19">
    <cfRule type="cellIs" dxfId="2441" priority="951" operator="greaterThan">
      <formula>0</formula>
    </cfRule>
    <cfRule type="cellIs" dxfId="2440" priority="952" operator="lessThan">
      <formula>0</formula>
    </cfRule>
    <cfRule type="cellIs" dxfId="2439" priority="953" operator="equal">
      <formula>0</formula>
    </cfRule>
  </conditionalFormatting>
  <conditionalFormatting sqref="AL4:AL19">
    <cfRule type="cellIs" dxfId="2438" priority="948" operator="greaterThan">
      <formula>0</formula>
    </cfRule>
    <cfRule type="cellIs" dxfId="2437" priority="949" operator="lessThan">
      <formula>0</formula>
    </cfRule>
    <cfRule type="cellIs" dxfId="2436" priority="950" operator="equal">
      <formula>0</formula>
    </cfRule>
  </conditionalFormatting>
  <conditionalFormatting sqref="AL4:AL19">
    <cfRule type="cellIs" dxfId="2435" priority="945" operator="greaterThan">
      <formula>0</formula>
    </cfRule>
    <cfRule type="cellIs" dxfId="2434" priority="946" operator="lessThan">
      <formula>0</formula>
    </cfRule>
    <cfRule type="cellIs" dxfId="2433" priority="947" operator="equal">
      <formula>0</formula>
    </cfRule>
  </conditionalFormatting>
  <conditionalFormatting sqref="AL4:AL19">
    <cfRule type="cellIs" dxfId="2432" priority="942" operator="greaterThan">
      <formula>0</formula>
    </cfRule>
    <cfRule type="cellIs" dxfId="2431" priority="943" operator="lessThan">
      <formula>0</formula>
    </cfRule>
    <cfRule type="cellIs" dxfId="2430" priority="944" operator="equal">
      <formula>0</formula>
    </cfRule>
  </conditionalFormatting>
  <conditionalFormatting sqref="AL4:AL19">
    <cfRule type="cellIs" dxfId="2429" priority="939" operator="greaterThan">
      <formula>0</formula>
    </cfRule>
    <cfRule type="cellIs" dxfId="2428" priority="940" operator="lessThan">
      <formula>0</formula>
    </cfRule>
    <cfRule type="cellIs" dxfId="2427" priority="941" operator="equal">
      <formula>0</formula>
    </cfRule>
  </conditionalFormatting>
  <conditionalFormatting sqref="AL4:AL19">
    <cfRule type="cellIs" dxfId="2426" priority="936" operator="greaterThan">
      <formula>0</formula>
    </cfRule>
    <cfRule type="cellIs" dxfId="2425" priority="937" operator="lessThan">
      <formula>0</formula>
    </cfRule>
    <cfRule type="cellIs" dxfId="2424" priority="938" operator="equal">
      <formula>0</formula>
    </cfRule>
  </conditionalFormatting>
  <conditionalFormatting sqref="AL4:AL19">
    <cfRule type="cellIs" dxfId="2423" priority="933" operator="greaterThan">
      <formula>0</formula>
    </cfRule>
    <cfRule type="cellIs" dxfId="2422" priority="934" operator="lessThan">
      <formula>0</formula>
    </cfRule>
    <cfRule type="cellIs" dxfId="2421" priority="935" operator="equal">
      <formula>0</formula>
    </cfRule>
  </conditionalFormatting>
  <conditionalFormatting sqref="AL4:AL19">
    <cfRule type="cellIs" dxfId="2420" priority="930" operator="greaterThan">
      <formula>0</formula>
    </cfRule>
    <cfRule type="cellIs" dxfId="2419" priority="931" operator="lessThan">
      <formula>0</formula>
    </cfRule>
    <cfRule type="cellIs" dxfId="2418" priority="932" operator="equal">
      <formula>0</formula>
    </cfRule>
  </conditionalFormatting>
  <conditionalFormatting sqref="AL4:AL19">
    <cfRule type="cellIs" dxfId="2417" priority="927" operator="greaterThan">
      <formula>0</formula>
    </cfRule>
    <cfRule type="cellIs" dxfId="2416" priority="928" operator="lessThan">
      <formula>0</formula>
    </cfRule>
    <cfRule type="cellIs" dxfId="2415" priority="929" operator="equal">
      <formula>0</formula>
    </cfRule>
  </conditionalFormatting>
  <conditionalFormatting sqref="AL4:AL19">
    <cfRule type="cellIs" dxfId="2414" priority="924" operator="greaterThan">
      <formula>0</formula>
    </cfRule>
    <cfRule type="cellIs" dxfId="2413" priority="925" operator="lessThan">
      <formula>0</formula>
    </cfRule>
    <cfRule type="cellIs" dxfId="2412" priority="926" operator="equal">
      <formula>0</formula>
    </cfRule>
  </conditionalFormatting>
  <conditionalFormatting sqref="AL4:AL19">
    <cfRule type="cellIs" dxfId="2411" priority="921" operator="greaterThan">
      <formula>0</formula>
    </cfRule>
    <cfRule type="cellIs" dxfId="2410" priority="922" operator="lessThan">
      <formula>0</formula>
    </cfRule>
    <cfRule type="cellIs" dxfId="2409" priority="923" operator="equal">
      <formula>0</formula>
    </cfRule>
  </conditionalFormatting>
  <conditionalFormatting sqref="AL4:AL19">
    <cfRule type="cellIs" dxfId="2408" priority="918" operator="greaterThan">
      <formula>0</formula>
    </cfRule>
    <cfRule type="cellIs" dxfId="2407" priority="919" operator="lessThan">
      <formula>0</formula>
    </cfRule>
    <cfRule type="cellIs" dxfId="2406" priority="920" operator="equal">
      <formula>0</formula>
    </cfRule>
  </conditionalFormatting>
  <conditionalFormatting sqref="AL4:AL19">
    <cfRule type="cellIs" dxfId="2405" priority="915" operator="greaterThan">
      <formula>0</formula>
    </cfRule>
    <cfRule type="cellIs" dxfId="2404" priority="916" operator="lessThan">
      <formula>0</formula>
    </cfRule>
    <cfRule type="cellIs" dxfId="2403" priority="917" operator="equal">
      <formula>0</formula>
    </cfRule>
  </conditionalFormatting>
  <conditionalFormatting sqref="AL4:AL19">
    <cfRule type="cellIs" dxfId="2402" priority="912" operator="greaterThan">
      <formula>0</formula>
    </cfRule>
    <cfRule type="cellIs" dxfId="2401" priority="913" operator="lessThan">
      <formula>0</formula>
    </cfRule>
    <cfRule type="cellIs" dxfId="2400" priority="914" operator="equal">
      <formula>0</formula>
    </cfRule>
  </conditionalFormatting>
  <conditionalFormatting sqref="AL4:AL19">
    <cfRule type="cellIs" dxfId="2399" priority="909" operator="greaterThan">
      <formula>0</formula>
    </cfRule>
    <cfRule type="cellIs" dxfId="2398" priority="910" operator="lessThan">
      <formula>0</formula>
    </cfRule>
    <cfRule type="cellIs" dxfId="2397" priority="911" operator="equal">
      <formula>0</formula>
    </cfRule>
  </conditionalFormatting>
  <conditionalFormatting sqref="AL4:AL19">
    <cfRule type="cellIs" dxfId="2396" priority="906" operator="greaterThan">
      <formula>0</formula>
    </cfRule>
    <cfRule type="cellIs" dxfId="2395" priority="907" operator="lessThan">
      <formula>0</formula>
    </cfRule>
    <cfRule type="cellIs" dxfId="2394" priority="908" operator="equal">
      <formula>0</formula>
    </cfRule>
  </conditionalFormatting>
  <conditionalFormatting sqref="AG4:AG19">
    <cfRule type="cellIs" dxfId="2393" priority="905" operator="equal">
      <formula>"DNP"</formula>
    </cfRule>
  </conditionalFormatting>
  <conditionalFormatting sqref="AJ4:AJ19">
    <cfRule type="cellIs" dxfId="2392" priority="904" operator="equal">
      <formula>"Y"</formula>
    </cfRule>
  </conditionalFormatting>
  <conditionalFormatting sqref="K26:K41">
    <cfRule type="cellIs" dxfId="2391" priority="901" operator="greaterThan">
      <formula>0</formula>
    </cfRule>
    <cfRule type="cellIs" dxfId="2390" priority="902" operator="lessThan">
      <formula>0</formula>
    </cfRule>
    <cfRule type="cellIs" dxfId="2389" priority="903" operator="equal">
      <formula>0</formula>
    </cfRule>
  </conditionalFormatting>
  <conditionalFormatting sqref="K26:K41">
    <cfRule type="cellIs" dxfId="2388" priority="898" operator="greaterThan">
      <formula>0</formula>
    </cfRule>
    <cfRule type="cellIs" dxfId="2387" priority="899" operator="lessThan">
      <formula>0</formula>
    </cfRule>
    <cfRule type="cellIs" dxfId="2386" priority="900" operator="equal">
      <formula>0</formula>
    </cfRule>
  </conditionalFormatting>
  <conditionalFormatting sqref="K26:K41">
    <cfRule type="cellIs" dxfId="2385" priority="895" operator="greaterThan">
      <formula>0</formula>
    </cfRule>
    <cfRule type="cellIs" dxfId="2384" priority="896" operator="lessThan">
      <formula>0</formula>
    </cfRule>
    <cfRule type="cellIs" dxfId="2383" priority="897" operator="equal">
      <formula>0</formula>
    </cfRule>
  </conditionalFormatting>
  <conditionalFormatting sqref="K26:K41">
    <cfRule type="cellIs" dxfId="2382" priority="892" operator="greaterThan">
      <formula>0</formula>
    </cfRule>
    <cfRule type="cellIs" dxfId="2381" priority="893" operator="lessThan">
      <formula>0</formula>
    </cfRule>
    <cfRule type="cellIs" dxfId="2380" priority="894" operator="equal">
      <formula>0</formula>
    </cfRule>
  </conditionalFormatting>
  <conditionalFormatting sqref="K26:K41">
    <cfRule type="cellIs" dxfId="2379" priority="889" operator="greaterThan">
      <formula>0</formula>
    </cfRule>
    <cfRule type="cellIs" dxfId="2378" priority="890" operator="lessThan">
      <formula>0</formula>
    </cfRule>
    <cfRule type="cellIs" dxfId="2377" priority="891" operator="equal">
      <formula>0</formula>
    </cfRule>
  </conditionalFormatting>
  <conditionalFormatting sqref="K26:K41">
    <cfRule type="cellIs" dxfId="2376" priority="886" operator="greaterThan">
      <formula>0</formula>
    </cfRule>
    <cfRule type="cellIs" dxfId="2375" priority="887" operator="lessThan">
      <formula>0</formula>
    </cfRule>
    <cfRule type="cellIs" dxfId="2374" priority="888" operator="equal">
      <formula>0</formula>
    </cfRule>
  </conditionalFormatting>
  <conditionalFormatting sqref="K26:K41">
    <cfRule type="cellIs" dxfId="2373" priority="883" operator="greaterThan">
      <formula>0</formula>
    </cfRule>
    <cfRule type="cellIs" dxfId="2372" priority="884" operator="lessThan">
      <formula>0</formula>
    </cfRule>
    <cfRule type="cellIs" dxfId="2371" priority="885" operator="equal">
      <formula>0</formula>
    </cfRule>
  </conditionalFormatting>
  <conditionalFormatting sqref="K26:K41">
    <cfRule type="cellIs" dxfId="2370" priority="880" operator="greaterThan">
      <formula>0</formula>
    </cfRule>
    <cfRule type="cellIs" dxfId="2369" priority="881" operator="lessThan">
      <formula>0</formula>
    </cfRule>
    <cfRule type="cellIs" dxfId="2368" priority="882" operator="equal">
      <formula>0</formula>
    </cfRule>
  </conditionalFormatting>
  <conditionalFormatting sqref="K26:K41">
    <cfRule type="cellIs" dxfId="2367" priority="877" operator="greaterThan">
      <formula>0</formula>
    </cfRule>
    <cfRule type="cellIs" dxfId="2366" priority="878" operator="lessThan">
      <formula>0</formula>
    </cfRule>
    <cfRule type="cellIs" dxfId="2365" priority="879" operator="equal">
      <formula>0</formula>
    </cfRule>
  </conditionalFormatting>
  <conditionalFormatting sqref="K26:K41">
    <cfRule type="cellIs" dxfId="2364" priority="874" operator="greaterThan">
      <formula>0</formula>
    </cfRule>
    <cfRule type="cellIs" dxfId="2363" priority="875" operator="lessThan">
      <formula>0</formula>
    </cfRule>
    <cfRule type="cellIs" dxfId="2362" priority="876" operator="equal">
      <formula>0</formula>
    </cfRule>
  </conditionalFormatting>
  <conditionalFormatting sqref="K26:K41">
    <cfRule type="cellIs" dxfId="2361" priority="871" operator="greaterThan">
      <formula>0</formula>
    </cfRule>
    <cfRule type="cellIs" dxfId="2360" priority="872" operator="lessThan">
      <formula>0</formula>
    </cfRule>
    <cfRule type="cellIs" dxfId="2359" priority="873" operator="equal">
      <formula>0</formula>
    </cfRule>
  </conditionalFormatting>
  <conditionalFormatting sqref="K26:K41">
    <cfRule type="cellIs" dxfId="2358" priority="868" operator="greaterThan">
      <formula>0</formula>
    </cfRule>
    <cfRule type="cellIs" dxfId="2357" priority="869" operator="lessThan">
      <formula>0</formula>
    </cfRule>
    <cfRule type="cellIs" dxfId="2356" priority="870" operator="equal">
      <formula>0</formula>
    </cfRule>
  </conditionalFormatting>
  <conditionalFormatting sqref="K26:K41">
    <cfRule type="cellIs" dxfId="2355" priority="865" operator="greaterThan">
      <formula>0</formula>
    </cfRule>
    <cfRule type="cellIs" dxfId="2354" priority="866" operator="lessThan">
      <formula>0</formula>
    </cfRule>
    <cfRule type="cellIs" dxfId="2353" priority="867" operator="equal">
      <formula>0</formula>
    </cfRule>
  </conditionalFormatting>
  <conditionalFormatting sqref="K26:K41">
    <cfRule type="cellIs" dxfId="2352" priority="862" operator="greaterThan">
      <formula>0</formula>
    </cfRule>
    <cfRule type="cellIs" dxfId="2351" priority="863" operator="lessThan">
      <formula>0</formula>
    </cfRule>
    <cfRule type="cellIs" dxfId="2350" priority="864" operator="equal">
      <formula>0</formula>
    </cfRule>
  </conditionalFormatting>
  <conditionalFormatting sqref="K26:K41">
    <cfRule type="cellIs" dxfId="2349" priority="859" operator="greaterThan">
      <formula>0</formula>
    </cfRule>
    <cfRule type="cellIs" dxfId="2348" priority="860" operator="lessThan">
      <formula>0</formula>
    </cfRule>
    <cfRule type="cellIs" dxfId="2347" priority="861" operator="equal">
      <formula>0</formula>
    </cfRule>
  </conditionalFormatting>
  <conditionalFormatting sqref="K26:K41">
    <cfRule type="cellIs" dxfId="2346" priority="856" operator="greaterThan">
      <formula>0</formula>
    </cfRule>
    <cfRule type="cellIs" dxfId="2345" priority="857" operator="lessThan">
      <formula>0</formula>
    </cfRule>
    <cfRule type="cellIs" dxfId="2344" priority="858" operator="equal">
      <formula>0</formula>
    </cfRule>
  </conditionalFormatting>
  <conditionalFormatting sqref="K26:K41">
    <cfRule type="cellIs" dxfId="2343" priority="853" operator="greaterThan">
      <formula>0</formula>
    </cfRule>
    <cfRule type="cellIs" dxfId="2342" priority="854" operator="lessThan">
      <formula>0</formula>
    </cfRule>
    <cfRule type="cellIs" dxfId="2341" priority="855" operator="equal">
      <formula>0</formula>
    </cfRule>
  </conditionalFormatting>
  <conditionalFormatting sqref="K26:K41">
    <cfRule type="cellIs" dxfId="2340" priority="850" operator="greaterThan">
      <formula>0</formula>
    </cfRule>
    <cfRule type="cellIs" dxfId="2339" priority="851" operator="lessThan">
      <formula>0</formula>
    </cfRule>
    <cfRule type="cellIs" dxfId="2338" priority="852" operator="equal">
      <formula>0</formula>
    </cfRule>
  </conditionalFormatting>
  <conditionalFormatting sqref="F26:F41">
    <cfRule type="cellIs" dxfId="2337" priority="849" operator="equal">
      <formula>"DNP"</formula>
    </cfRule>
  </conditionalFormatting>
  <conditionalFormatting sqref="I26:I41">
    <cfRule type="cellIs" dxfId="2336" priority="848" operator="equal">
      <formula>"Y"</formula>
    </cfRule>
  </conditionalFormatting>
  <conditionalFormatting sqref="T26:T41">
    <cfRule type="cellIs" dxfId="2335" priority="845" operator="greaterThan">
      <formula>0</formula>
    </cfRule>
    <cfRule type="cellIs" dxfId="2334" priority="846" operator="lessThan">
      <formula>0</formula>
    </cfRule>
    <cfRule type="cellIs" dxfId="2333" priority="847" operator="equal">
      <formula>0</formula>
    </cfRule>
  </conditionalFormatting>
  <conditionalFormatting sqref="T26:T41">
    <cfRule type="cellIs" dxfId="2332" priority="842" operator="greaterThan">
      <formula>0</formula>
    </cfRule>
    <cfRule type="cellIs" dxfId="2331" priority="843" operator="lessThan">
      <formula>0</formula>
    </cfRule>
    <cfRule type="cellIs" dxfId="2330" priority="844" operator="equal">
      <formula>0</formula>
    </cfRule>
  </conditionalFormatting>
  <conditionalFormatting sqref="T26:T41">
    <cfRule type="cellIs" dxfId="2329" priority="839" operator="greaterThan">
      <formula>0</formula>
    </cfRule>
    <cfRule type="cellIs" dxfId="2328" priority="840" operator="lessThan">
      <formula>0</formula>
    </cfRule>
    <cfRule type="cellIs" dxfId="2327" priority="841" operator="equal">
      <formula>0</formula>
    </cfRule>
  </conditionalFormatting>
  <conditionalFormatting sqref="T26:T41">
    <cfRule type="cellIs" dxfId="2326" priority="836" operator="greaterThan">
      <formula>0</formula>
    </cfRule>
    <cfRule type="cellIs" dxfId="2325" priority="837" operator="lessThan">
      <formula>0</formula>
    </cfRule>
    <cfRule type="cellIs" dxfId="2324" priority="838" operator="equal">
      <formula>0</formula>
    </cfRule>
  </conditionalFormatting>
  <conditionalFormatting sqref="T26:T41">
    <cfRule type="cellIs" dxfId="2323" priority="833" operator="greaterThan">
      <formula>0</formula>
    </cfRule>
    <cfRule type="cellIs" dxfId="2322" priority="834" operator="lessThan">
      <formula>0</formula>
    </cfRule>
    <cfRule type="cellIs" dxfId="2321" priority="835" operator="equal">
      <formula>0</formula>
    </cfRule>
  </conditionalFormatting>
  <conditionalFormatting sqref="T26:T41">
    <cfRule type="cellIs" dxfId="2320" priority="830" operator="greaterThan">
      <formula>0</formula>
    </cfRule>
    <cfRule type="cellIs" dxfId="2319" priority="831" operator="lessThan">
      <formula>0</formula>
    </cfRule>
    <cfRule type="cellIs" dxfId="2318" priority="832" operator="equal">
      <formula>0</formula>
    </cfRule>
  </conditionalFormatting>
  <conditionalFormatting sqref="T26:T41">
    <cfRule type="cellIs" dxfId="2317" priority="827" operator="greaterThan">
      <formula>0</formula>
    </cfRule>
    <cfRule type="cellIs" dxfId="2316" priority="828" operator="lessThan">
      <formula>0</formula>
    </cfRule>
    <cfRule type="cellIs" dxfId="2315" priority="829" operator="equal">
      <formula>0</formula>
    </cfRule>
  </conditionalFormatting>
  <conditionalFormatting sqref="T26:T41">
    <cfRule type="cellIs" dxfId="2314" priority="824" operator="greaterThan">
      <formula>0</formula>
    </cfRule>
    <cfRule type="cellIs" dxfId="2313" priority="825" operator="lessThan">
      <formula>0</formula>
    </cfRule>
    <cfRule type="cellIs" dxfId="2312" priority="826" operator="equal">
      <formula>0</formula>
    </cfRule>
  </conditionalFormatting>
  <conditionalFormatting sqref="T26:T41">
    <cfRule type="cellIs" dxfId="2311" priority="821" operator="greaterThan">
      <formula>0</formula>
    </cfRule>
    <cfRule type="cellIs" dxfId="2310" priority="822" operator="lessThan">
      <formula>0</formula>
    </cfRule>
    <cfRule type="cellIs" dxfId="2309" priority="823" operator="equal">
      <formula>0</formula>
    </cfRule>
  </conditionalFormatting>
  <conditionalFormatting sqref="T26:T41">
    <cfRule type="cellIs" dxfId="2308" priority="818" operator="greaterThan">
      <formula>0</formula>
    </cfRule>
    <cfRule type="cellIs" dxfId="2307" priority="819" operator="lessThan">
      <formula>0</formula>
    </cfRule>
    <cfRule type="cellIs" dxfId="2306" priority="820" operator="equal">
      <formula>0</formula>
    </cfRule>
  </conditionalFormatting>
  <conditionalFormatting sqref="T26:T41">
    <cfRule type="cellIs" dxfId="2305" priority="815" operator="greaterThan">
      <formula>0</formula>
    </cfRule>
    <cfRule type="cellIs" dxfId="2304" priority="816" operator="lessThan">
      <formula>0</formula>
    </cfRule>
    <cfRule type="cellIs" dxfId="2303" priority="817" operator="equal">
      <formula>0</formula>
    </cfRule>
  </conditionalFormatting>
  <conditionalFormatting sqref="T26:T41">
    <cfRule type="cellIs" dxfId="2302" priority="812" operator="greaterThan">
      <formula>0</formula>
    </cfRule>
    <cfRule type="cellIs" dxfId="2301" priority="813" operator="lessThan">
      <formula>0</formula>
    </cfRule>
    <cfRule type="cellIs" dxfId="2300" priority="814" operator="equal">
      <formula>0</formula>
    </cfRule>
  </conditionalFormatting>
  <conditionalFormatting sqref="T26:T41">
    <cfRule type="cellIs" dxfId="2299" priority="809" operator="greaterThan">
      <formula>0</formula>
    </cfRule>
    <cfRule type="cellIs" dxfId="2298" priority="810" operator="lessThan">
      <formula>0</formula>
    </cfRule>
    <cfRule type="cellIs" dxfId="2297" priority="811" operator="equal">
      <formula>0</formula>
    </cfRule>
  </conditionalFormatting>
  <conditionalFormatting sqref="T26:T41">
    <cfRule type="cellIs" dxfId="2296" priority="806" operator="greaterThan">
      <formula>0</formula>
    </cfRule>
    <cfRule type="cellIs" dxfId="2295" priority="807" operator="lessThan">
      <formula>0</formula>
    </cfRule>
    <cfRule type="cellIs" dxfId="2294" priority="808" operator="equal">
      <formula>0</formula>
    </cfRule>
  </conditionalFormatting>
  <conditionalFormatting sqref="T26:T41">
    <cfRule type="cellIs" dxfId="2293" priority="803" operator="greaterThan">
      <formula>0</formula>
    </cfRule>
    <cfRule type="cellIs" dxfId="2292" priority="804" operator="lessThan">
      <formula>0</formula>
    </cfRule>
    <cfRule type="cellIs" dxfId="2291" priority="805" operator="equal">
      <formula>0</formula>
    </cfRule>
  </conditionalFormatting>
  <conditionalFormatting sqref="T26:T41">
    <cfRule type="cellIs" dxfId="2290" priority="800" operator="greaterThan">
      <formula>0</formula>
    </cfRule>
    <cfRule type="cellIs" dxfId="2289" priority="801" operator="lessThan">
      <formula>0</formula>
    </cfRule>
    <cfRule type="cellIs" dxfId="2288" priority="802" operator="equal">
      <formula>0</formula>
    </cfRule>
  </conditionalFormatting>
  <conditionalFormatting sqref="T26:T41">
    <cfRule type="cellIs" dxfId="2287" priority="797" operator="greaterThan">
      <formula>0</formula>
    </cfRule>
    <cfRule type="cellIs" dxfId="2286" priority="798" operator="lessThan">
      <formula>0</formula>
    </cfRule>
    <cfRule type="cellIs" dxfId="2285" priority="799" operator="equal">
      <formula>0</formula>
    </cfRule>
  </conditionalFormatting>
  <conditionalFormatting sqref="T26:T41">
    <cfRule type="cellIs" dxfId="2284" priority="794" operator="greaterThan">
      <formula>0</formula>
    </cfRule>
    <cfRule type="cellIs" dxfId="2283" priority="795" operator="lessThan">
      <formula>0</formula>
    </cfRule>
    <cfRule type="cellIs" dxfId="2282" priority="796" operator="equal">
      <formula>0</formula>
    </cfRule>
  </conditionalFormatting>
  <conditionalFormatting sqref="T26:T41">
    <cfRule type="cellIs" dxfId="2281" priority="791" operator="greaterThan">
      <formula>0</formula>
    </cfRule>
    <cfRule type="cellIs" dxfId="2280" priority="792" operator="lessThan">
      <formula>0</formula>
    </cfRule>
    <cfRule type="cellIs" dxfId="2279" priority="793" operator="equal">
      <formula>0</formula>
    </cfRule>
  </conditionalFormatting>
  <conditionalFormatting sqref="O26:O41">
    <cfRule type="cellIs" dxfId="2278" priority="790" operator="equal">
      <formula>"DNP"</formula>
    </cfRule>
  </conditionalFormatting>
  <conditionalFormatting sqref="R26:R41">
    <cfRule type="cellIs" dxfId="2277" priority="789" operator="equal">
      <formula>"Y"</formula>
    </cfRule>
  </conditionalFormatting>
  <conditionalFormatting sqref="AC26:AC41">
    <cfRule type="cellIs" dxfId="2276" priority="786" operator="greaterThan">
      <formula>0</formula>
    </cfRule>
    <cfRule type="cellIs" dxfId="2275" priority="787" operator="lessThan">
      <formula>0</formula>
    </cfRule>
    <cfRule type="cellIs" dxfId="2274" priority="788" operator="equal">
      <formula>0</formula>
    </cfRule>
  </conditionalFormatting>
  <conditionalFormatting sqref="AC26:AC41">
    <cfRule type="cellIs" dxfId="2273" priority="783" operator="greaterThan">
      <formula>0</formula>
    </cfRule>
    <cfRule type="cellIs" dxfId="2272" priority="784" operator="lessThan">
      <formula>0</formula>
    </cfRule>
    <cfRule type="cellIs" dxfId="2271" priority="785" operator="equal">
      <formula>0</formula>
    </cfRule>
  </conditionalFormatting>
  <conditionalFormatting sqref="AC26:AC41">
    <cfRule type="cellIs" dxfId="2270" priority="780" operator="greaterThan">
      <formula>0</formula>
    </cfRule>
    <cfRule type="cellIs" dxfId="2269" priority="781" operator="lessThan">
      <formula>0</formula>
    </cfRule>
    <cfRule type="cellIs" dxfId="2268" priority="782" operator="equal">
      <formula>0</formula>
    </cfRule>
  </conditionalFormatting>
  <conditionalFormatting sqref="AC26:AC41">
    <cfRule type="cellIs" dxfId="2267" priority="777" operator="greaterThan">
      <formula>0</formula>
    </cfRule>
    <cfRule type="cellIs" dxfId="2266" priority="778" operator="lessThan">
      <formula>0</formula>
    </cfRule>
    <cfRule type="cellIs" dxfId="2265" priority="779" operator="equal">
      <formula>0</formula>
    </cfRule>
  </conditionalFormatting>
  <conditionalFormatting sqref="AC26:AC41">
    <cfRule type="cellIs" dxfId="2264" priority="774" operator="greaterThan">
      <formula>0</formula>
    </cfRule>
    <cfRule type="cellIs" dxfId="2263" priority="775" operator="lessThan">
      <formula>0</formula>
    </cfRule>
    <cfRule type="cellIs" dxfId="2262" priority="776" operator="equal">
      <formula>0</formula>
    </cfRule>
  </conditionalFormatting>
  <conditionalFormatting sqref="AC26:AC41">
    <cfRule type="cellIs" dxfId="2261" priority="771" operator="greaterThan">
      <formula>0</formula>
    </cfRule>
    <cfRule type="cellIs" dxfId="2260" priority="772" operator="lessThan">
      <formula>0</formula>
    </cfRule>
    <cfRule type="cellIs" dxfId="2259" priority="773" operator="equal">
      <formula>0</formula>
    </cfRule>
  </conditionalFormatting>
  <conditionalFormatting sqref="AC26:AC41">
    <cfRule type="cellIs" dxfId="2258" priority="768" operator="greaterThan">
      <formula>0</formula>
    </cfRule>
    <cfRule type="cellIs" dxfId="2257" priority="769" operator="lessThan">
      <formula>0</formula>
    </cfRule>
    <cfRule type="cellIs" dxfId="2256" priority="770" operator="equal">
      <formula>0</formula>
    </cfRule>
  </conditionalFormatting>
  <conditionalFormatting sqref="AC26:AC41">
    <cfRule type="cellIs" dxfId="2255" priority="765" operator="greaterThan">
      <formula>0</formula>
    </cfRule>
    <cfRule type="cellIs" dxfId="2254" priority="766" operator="lessThan">
      <formula>0</formula>
    </cfRule>
    <cfRule type="cellIs" dxfId="2253" priority="767" operator="equal">
      <formula>0</formula>
    </cfRule>
  </conditionalFormatting>
  <conditionalFormatting sqref="AC26:AC41">
    <cfRule type="cellIs" dxfId="2252" priority="762" operator="greaterThan">
      <formula>0</formula>
    </cfRule>
    <cfRule type="cellIs" dxfId="2251" priority="763" operator="lessThan">
      <formula>0</formula>
    </cfRule>
    <cfRule type="cellIs" dxfId="2250" priority="764" operator="equal">
      <formula>0</formula>
    </cfRule>
  </conditionalFormatting>
  <conditionalFormatting sqref="AC26:AC41">
    <cfRule type="cellIs" dxfId="2249" priority="759" operator="greaterThan">
      <formula>0</formula>
    </cfRule>
    <cfRule type="cellIs" dxfId="2248" priority="760" operator="lessThan">
      <formula>0</formula>
    </cfRule>
    <cfRule type="cellIs" dxfId="2247" priority="761" operator="equal">
      <formula>0</formula>
    </cfRule>
  </conditionalFormatting>
  <conditionalFormatting sqref="AC26:AC41">
    <cfRule type="cellIs" dxfId="2246" priority="756" operator="greaterThan">
      <formula>0</formula>
    </cfRule>
    <cfRule type="cellIs" dxfId="2245" priority="757" operator="lessThan">
      <formula>0</formula>
    </cfRule>
    <cfRule type="cellIs" dxfId="2244" priority="758" operator="equal">
      <formula>0</formula>
    </cfRule>
  </conditionalFormatting>
  <conditionalFormatting sqref="AC26:AC41">
    <cfRule type="cellIs" dxfId="2243" priority="753" operator="greaterThan">
      <formula>0</formula>
    </cfRule>
    <cfRule type="cellIs" dxfId="2242" priority="754" operator="lessThan">
      <formula>0</formula>
    </cfRule>
    <cfRule type="cellIs" dxfId="2241" priority="755" operator="equal">
      <formula>0</formula>
    </cfRule>
  </conditionalFormatting>
  <conditionalFormatting sqref="AC26:AC41">
    <cfRule type="cellIs" dxfId="2240" priority="750" operator="greaterThan">
      <formula>0</formula>
    </cfRule>
    <cfRule type="cellIs" dxfId="2239" priority="751" operator="lessThan">
      <formula>0</formula>
    </cfRule>
    <cfRule type="cellIs" dxfId="2238" priority="752" operator="equal">
      <formula>0</formula>
    </cfRule>
  </conditionalFormatting>
  <conditionalFormatting sqref="AC26:AC41">
    <cfRule type="cellIs" dxfId="2237" priority="747" operator="greaterThan">
      <formula>0</formula>
    </cfRule>
    <cfRule type="cellIs" dxfId="2236" priority="748" operator="lessThan">
      <formula>0</formula>
    </cfRule>
    <cfRule type="cellIs" dxfId="2235" priority="749" operator="equal">
      <formula>0</formula>
    </cfRule>
  </conditionalFormatting>
  <conditionalFormatting sqref="AC26:AC41">
    <cfRule type="cellIs" dxfId="2234" priority="744" operator="greaterThan">
      <formula>0</formula>
    </cfRule>
    <cfRule type="cellIs" dxfId="2233" priority="745" operator="lessThan">
      <formula>0</formula>
    </cfRule>
    <cfRule type="cellIs" dxfId="2232" priority="746" operator="equal">
      <formula>0</formula>
    </cfRule>
  </conditionalFormatting>
  <conditionalFormatting sqref="AC26:AC41">
    <cfRule type="cellIs" dxfId="2231" priority="741" operator="greaterThan">
      <formula>0</formula>
    </cfRule>
    <cfRule type="cellIs" dxfId="2230" priority="742" operator="lessThan">
      <formula>0</formula>
    </cfRule>
    <cfRule type="cellIs" dxfId="2229" priority="743" operator="equal">
      <formula>0</formula>
    </cfRule>
  </conditionalFormatting>
  <conditionalFormatting sqref="AC26:AC41">
    <cfRule type="cellIs" dxfId="2228" priority="738" operator="greaterThan">
      <formula>0</formula>
    </cfRule>
    <cfRule type="cellIs" dxfId="2227" priority="739" operator="lessThan">
      <formula>0</formula>
    </cfRule>
    <cfRule type="cellIs" dxfId="2226" priority="740" operator="equal">
      <formula>0</formula>
    </cfRule>
  </conditionalFormatting>
  <conditionalFormatting sqref="AC26:AC41">
    <cfRule type="cellIs" dxfId="2225" priority="735" operator="greaterThan">
      <formula>0</formula>
    </cfRule>
    <cfRule type="cellIs" dxfId="2224" priority="736" operator="lessThan">
      <formula>0</formula>
    </cfRule>
    <cfRule type="cellIs" dxfId="2223" priority="737" operator="equal">
      <formula>0</formula>
    </cfRule>
  </conditionalFormatting>
  <conditionalFormatting sqref="AC26:AC41">
    <cfRule type="cellIs" dxfId="2222" priority="732" operator="greaterThan">
      <formula>0</formula>
    </cfRule>
    <cfRule type="cellIs" dxfId="2221" priority="733" operator="lessThan">
      <formula>0</formula>
    </cfRule>
    <cfRule type="cellIs" dxfId="2220" priority="734" operator="equal">
      <formula>0</formula>
    </cfRule>
  </conditionalFormatting>
  <conditionalFormatting sqref="AC26:AC41">
    <cfRule type="cellIs" dxfId="2219" priority="729" operator="greaterThan">
      <formula>0</formula>
    </cfRule>
    <cfRule type="cellIs" dxfId="2218" priority="730" operator="lessThan">
      <formula>0</formula>
    </cfRule>
    <cfRule type="cellIs" dxfId="2217" priority="731" operator="equal">
      <formula>0</formula>
    </cfRule>
  </conditionalFormatting>
  <conditionalFormatting sqref="X26:X41">
    <cfRule type="cellIs" dxfId="2216" priority="728" operator="equal">
      <formula>"DNP"</formula>
    </cfRule>
  </conditionalFormatting>
  <conditionalFormatting sqref="AA26:AA41">
    <cfRule type="cellIs" dxfId="2215" priority="727" operator="equal">
      <formula>"Y"</formula>
    </cfRule>
  </conditionalFormatting>
  <conditionalFormatting sqref="AL26:AL41">
    <cfRule type="cellIs" dxfId="2214" priority="724" operator="greaterThan">
      <formula>0</formula>
    </cfRule>
    <cfRule type="cellIs" dxfId="2213" priority="725" operator="lessThan">
      <formula>0</formula>
    </cfRule>
    <cfRule type="cellIs" dxfId="2212" priority="726" operator="equal">
      <formula>0</formula>
    </cfRule>
  </conditionalFormatting>
  <conditionalFormatting sqref="AL26:AL41">
    <cfRule type="cellIs" dxfId="2211" priority="721" operator="greaterThan">
      <formula>0</formula>
    </cfRule>
    <cfRule type="cellIs" dxfId="2210" priority="722" operator="lessThan">
      <formula>0</formula>
    </cfRule>
    <cfRule type="cellIs" dxfId="2209" priority="723" operator="equal">
      <formula>0</formula>
    </cfRule>
  </conditionalFormatting>
  <conditionalFormatting sqref="AL26:AL41">
    <cfRule type="cellIs" dxfId="2208" priority="718" operator="greaterThan">
      <formula>0</formula>
    </cfRule>
    <cfRule type="cellIs" dxfId="2207" priority="719" operator="lessThan">
      <formula>0</formula>
    </cfRule>
    <cfRule type="cellIs" dxfId="2206" priority="720" operator="equal">
      <formula>0</formula>
    </cfRule>
  </conditionalFormatting>
  <conditionalFormatting sqref="AL26:AL41">
    <cfRule type="cellIs" dxfId="2205" priority="715" operator="greaterThan">
      <formula>0</formula>
    </cfRule>
    <cfRule type="cellIs" dxfId="2204" priority="716" operator="lessThan">
      <formula>0</formula>
    </cfRule>
    <cfRule type="cellIs" dxfId="2203" priority="717" operator="equal">
      <formula>0</formula>
    </cfRule>
  </conditionalFormatting>
  <conditionalFormatting sqref="AL26:AL41">
    <cfRule type="cellIs" dxfId="2202" priority="712" operator="greaterThan">
      <formula>0</formula>
    </cfRule>
    <cfRule type="cellIs" dxfId="2201" priority="713" operator="lessThan">
      <formula>0</formula>
    </cfRule>
    <cfRule type="cellIs" dxfId="2200" priority="714" operator="equal">
      <formula>0</formula>
    </cfRule>
  </conditionalFormatting>
  <conditionalFormatting sqref="AL26:AL41">
    <cfRule type="cellIs" dxfId="2199" priority="709" operator="greaterThan">
      <formula>0</formula>
    </cfRule>
    <cfRule type="cellIs" dxfId="2198" priority="710" operator="lessThan">
      <formula>0</formula>
    </cfRule>
    <cfRule type="cellIs" dxfId="2197" priority="711" operator="equal">
      <formula>0</formula>
    </cfRule>
  </conditionalFormatting>
  <conditionalFormatting sqref="AL26:AL41">
    <cfRule type="cellIs" dxfId="2196" priority="706" operator="greaterThan">
      <formula>0</formula>
    </cfRule>
    <cfRule type="cellIs" dxfId="2195" priority="707" operator="lessThan">
      <formula>0</formula>
    </cfRule>
    <cfRule type="cellIs" dxfId="2194" priority="708" operator="equal">
      <formula>0</formula>
    </cfRule>
  </conditionalFormatting>
  <conditionalFormatting sqref="AL26:AL41">
    <cfRule type="cellIs" dxfId="2193" priority="703" operator="greaterThan">
      <formula>0</formula>
    </cfRule>
    <cfRule type="cellIs" dxfId="2192" priority="704" operator="lessThan">
      <formula>0</formula>
    </cfRule>
    <cfRule type="cellIs" dxfId="2191" priority="705" operator="equal">
      <formula>0</formula>
    </cfRule>
  </conditionalFormatting>
  <conditionalFormatting sqref="AL26:AL41">
    <cfRule type="cellIs" dxfId="2190" priority="700" operator="greaterThan">
      <formula>0</formula>
    </cfRule>
    <cfRule type="cellIs" dxfId="2189" priority="701" operator="lessThan">
      <formula>0</formula>
    </cfRule>
    <cfRule type="cellIs" dxfId="2188" priority="702" operator="equal">
      <formula>0</formula>
    </cfRule>
  </conditionalFormatting>
  <conditionalFormatting sqref="AL26:AL41">
    <cfRule type="cellIs" dxfId="2187" priority="697" operator="greaterThan">
      <formula>0</formula>
    </cfRule>
    <cfRule type="cellIs" dxfId="2186" priority="698" operator="lessThan">
      <formula>0</formula>
    </cfRule>
    <cfRule type="cellIs" dxfId="2185" priority="699" operator="equal">
      <formula>0</formula>
    </cfRule>
  </conditionalFormatting>
  <conditionalFormatting sqref="AL26:AL41">
    <cfRule type="cellIs" dxfId="2184" priority="694" operator="greaterThan">
      <formula>0</formula>
    </cfRule>
    <cfRule type="cellIs" dxfId="2183" priority="695" operator="lessThan">
      <formula>0</formula>
    </cfRule>
    <cfRule type="cellIs" dxfId="2182" priority="696" operator="equal">
      <formula>0</formula>
    </cfRule>
  </conditionalFormatting>
  <conditionalFormatting sqref="AL26:AL41">
    <cfRule type="cellIs" dxfId="2181" priority="691" operator="greaterThan">
      <formula>0</formula>
    </cfRule>
    <cfRule type="cellIs" dxfId="2180" priority="692" operator="lessThan">
      <formula>0</formula>
    </cfRule>
    <cfRule type="cellIs" dxfId="2179" priority="693" operator="equal">
      <formula>0</formula>
    </cfRule>
  </conditionalFormatting>
  <conditionalFormatting sqref="AL26:AL41">
    <cfRule type="cellIs" dxfId="2178" priority="688" operator="greaterThan">
      <formula>0</formula>
    </cfRule>
    <cfRule type="cellIs" dxfId="2177" priority="689" operator="lessThan">
      <formula>0</formula>
    </cfRule>
    <cfRule type="cellIs" dxfId="2176" priority="690" operator="equal">
      <formula>0</formula>
    </cfRule>
  </conditionalFormatting>
  <conditionalFormatting sqref="AL26:AL41">
    <cfRule type="cellIs" dxfId="2175" priority="685" operator="greaterThan">
      <formula>0</formula>
    </cfRule>
    <cfRule type="cellIs" dxfId="2174" priority="686" operator="lessThan">
      <formula>0</formula>
    </cfRule>
    <cfRule type="cellIs" dxfId="2173" priority="687" operator="equal">
      <formula>0</formula>
    </cfRule>
  </conditionalFormatting>
  <conditionalFormatting sqref="AL26:AL41">
    <cfRule type="cellIs" dxfId="2172" priority="682" operator="greaterThan">
      <formula>0</formula>
    </cfRule>
    <cfRule type="cellIs" dxfId="2171" priority="683" operator="lessThan">
      <formula>0</formula>
    </cfRule>
    <cfRule type="cellIs" dxfId="2170" priority="684" operator="equal">
      <formula>0</formula>
    </cfRule>
  </conditionalFormatting>
  <conditionalFormatting sqref="AL26:AL41">
    <cfRule type="cellIs" dxfId="2169" priority="679" operator="greaterThan">
      <formula>0</formula>
    </cfRule>
    <cfRule type="cellIs" dxfId="2168" priority="680" operator="lessThan">
      <formula>0</formula>
    </cfRule>
    <cfRule type="cellIs" dxfId="2167" priority="681" operator="equal">
      <formula>0</formula>
    </cfRule>
  </conditionalFormatting>
  <conditionalFormatting sqref="AL26:AL41">
    <cfRule type="cellIs" dxfId="2166" priority="676" operator="greaterThan">
      <formula>0</formula>
    </cfRule>
    <cfRule type="cellIs" dxfId="2165" priority="677" operator="lessThan">
      <formula>0</formula>
    </cfRule>
    <cfRule type="cellIs" dxfId="2164" priority="678" operator="equal">
      <formula>0</formula>
    </cfRule>
  </conditionalFormatting>
  <conditionalFormatting sqref="AL26:AL41">
    <cfRule type="cellIs" dxfId="2163" priority="673" operator="greaterThan">
      <formula>0</formula>
    </cfRule>
    <cfRule type="cellIs" dxfId="2162" priority="674" operator="lessThan">
      <formula>0</formula>
    </cfRule>
    <cfRule type="cellIs" dxfId="2161" priority="675" operator="equal">
      <formula>0</formula>
    </cfRule>
  </conditionalFormatting>
  <conditionalFormatting sqref="AL26:AL41">
    <cfRule type="cellIs" dxfId="2160" priority="670" operator="greaterThan">
      <formula>0</formula>
    </cfRule>
    <cfRule type="cellIs" dxfId="2159" priority="671" operator="lessThan">
      <formula>0</formula>
    </cfRule>
    <cfRule type="cellIs" dxfId="2158" priority="672" operator="equal">
      <formula>0</formula>
    </cfRule>
  </conditionalFormatting>
  <conditionalFormatting sqref="AL26:AL41">
    <cfRule type="cellIs" dxfId="2157" priority="667" operator="greaterThan">
      <formula>0</formula>
    </cfRule>
    <cfRule type="cellIs" dxfId="2156" priority="668" operator="lessThan">
      <formula>0</formula>
    </cfRule>
    <cfRule type="cellIs" dxfId="2155" priority="669" operator="equal">
      <formula>0</formula>
    </cfRule>
  </conditionalFormatting>
  <conditionalFormatting sqref="AL26:AL41">
    <cfRule type="cellIs" dxfId="2154" priority="664" operator="greaterThan">
      <formula>0</formula>
    </cfRule>
    <cfRule type="cellIs" dxfId="2153" priority="665" operator="lessThan">
      <formula>0</formula>
    </cfRule>
    <cfRule type="cellIs" dxfId="2152" priority="666" operator="equal">
      <formula>0</formula>
    </cfRule>
  </conditionalFormatting>
  <conditionalFormatting sqref="AG26:AG41">
    <cfRule type="cellIs" dxfId="2151" priority="663" operator="equal">
      <formula>"DNP"</formula>
    </cfRule>
  </conditionalFormatting>
  <conditionalFormatting sqref="AJ26:AJ41">
    <cfRule type="cellIs" dxfId="2150" priority="662" operator="equal">
      <formula>"Y"</formula>
    </cfRule>
  </conditionalFormatting>
  <conditionalFormatting sqref="K4:K19">
    <cfRule type="cellIs" dxfId="2149" priority="659" operator="greaterThan">
      <formula>0</formula>
    </cfRule>
    <cfRule type="cellIs" dxfId="2148" priority="660" operator="lessThan">
      <formula>0</formula>
    </cfRule>
    <cfRule type="cellIs" dxfId="2147" priority="661" operator="equal">
      <formula>0</formula>
    </cfRule>
  </conditionalFormatting>
  <conditionalFormatting sqref="K4:K19">
    <cfRule type="cellIs" dxfId="2146" priority="656" operator="greaterThan">
      <formula>0</formula>
    </cfRule>
    <cfRule type="cellIs" dxfId="2145" priority="657" operator="lessThan">
      <formula>0</formula>
    </cfRule>
    <cfRule type="cellIs" dxfId="2144" priority="658" operator="equal">
      <formula>0</formula>
    </cfRule>
  </conditionalFormatting>
  <conditionalFormatting sqref="K4:K19">
    <cfRule type="cellIs" dxfId="2143" priority="653" operator="greaterThan">
      <formula>0</formula>
    </cfRule>
    <cfRule type="cellIs" dxfId="2142" priority="654" operator="lessThan">
      <formula>0</formula>
    </cfRule>
    <cfRule type="cellIs" dxfId="2141" priority="655" operator="equal">
      <formula>0</formula>
    </cfRule>
  </conditionalFormatting>
  <conditionalFormatting sqref="K4:K19">
    <cfRule type="cellIs" dxfId="2140" priority="650" operator="greaterThan">
      <formula>0</formula>
    </cfRule>
    <cfRule type="cellIs" dxfId="2139" priority="651" operator="lessThan">
      <formula>0</formula>
    </cfRule>
    <cfRule type="cellIs" dxfId="2138" priority="652" operator="equal">
      <formula>0</formula>
    </cfRule>
  </conditionalFormatting>
  <conditionalFormatting sqref="K4:K19">
    <cfRule type="cellIs" dxfId="2137" priority="647" operator="greaterThan">
      <formula>0</formula>
    </cfRule>
    <cfRule type="cellIs" dxfId="2136" priority="648" operator="lessThan">
      <formula>0</formula>
    </cfRule>
    <cfRule type="cellIs" dxfId="2135" priority="649" operator="equal">
      <formula>0</formula>
    </cfRule>
  </conditionalFormatting>
  <conditionalFormatting sqref="K4:K19">
    <cfRule type="cellIs" dxfId="2134" priority="644" operator="greaterThan">
      <formula>0</formula>
    </cfRule>
    <cfRule type="cellIs" dxfId="2133" priority="645" operator="lessThan">
      <formula>0</formula>
    </cfRule>
    <cfRule type="cellIs" dxfId="2132" priority="646" operator="equal">
      <formula>0</formula>
    </cfRule>
  </conditionalFormatting>
  <conditionalFormatting sqref="K4:K19">
    <cfRule type="cellIs" dxfId="2131" priority="641" operator="greaterThan">
      <formula>0</formula>
    </cfRule>
    <cfRule type="cellIs" dxfId="2130" priority="642" operator="lessThan">
      <formula>0</formula>
    </cfRule>
    <cfRule type="cellIs" dxfId="2129" priority="643" operator="equal">
      <formula>0</formula>
    </cfRule>
  </conditionalFormatting>
  <conditionalFormatting sqref="K4:K19">
    <cfRule type="cellIs" dxfId="2128" priority="638" operator="greaterThan">
      <formula>0</formula>
    </cfRule>
    <cfRule type="cellIs" dxfId="2127" priority="639" operator="lessThan">
      <formula>0</formula>
    </cfRule>
    <cfRule type="cellIs" dxfId="2126" priority="640" operator="equal">
      <formula>0</formula>
    </cfRule>
  </conditionalFormatting>
  <conditionalFormatting sqref="K4:K19">
    <cfRule type="cellIs" dxfId="2125" priority="635" operator="greaterThan">
      <formula>0</formula>
    </cfRule>
    <cfRule type="cellIs" dxfId="2124" priority="636" operator="lessThan">
      <formula>0</formula>
    </cfRule>
    <cfRule type="cellIs" dxfId="2123" priority="637" operator="equal">
      <formula>0</formula>
    </cfRule>
  </conditionalFormatting>
  <conditionalFormatting sqref="K4:K19">
    <cfRule type="cellIs" dxfId="2122" priority="632" operator="greaterThan">
      <formula>0</formula>
    </cfRule>
    <cfRule type="cellIs" dxfId="2121" priority="633" operator="lessThan">
      <formula>0</formula>
    </cfRule>
    <cfRule type="cellIs" dxfId="2120" priority="634" operator="equal">
      <formula>0</formula>
    </cfRule>
  </conditionalFormatting>
  <conditionalFormatting sqref="K4:K19">
    <cfRule type="cellIs" dxfId="2119" priority="629" operator="greaterThan">
      <formula>0</formula>
    </cfRule>
    <cfRule type="cellIs" dxfId="2118" priority="630" operator="lessThan">
      <formula>0</formula>
    </cfRule>
    <cfRule type="cellIs" dxfId="2117" priority="631" operator="equal">
      <formula>0</formula>
    </cfRule>
  </conditionalFormatting>
  <conditionalFormatting sqref="K4:K19">
    <cfRule type="cellIs" dxfId="2116" priority="626" operator="greaterThan">
      <formula>0</formula>
    </cfRule>
    <cfRule type="cellIs" dxfId="2115" priority="627" operator="lessThan">
      <formula>0</formula>
    </cfRule>
    <cfRule type="cellIs" dxfId="2114" priority="628" operator="equal">
      <formula>0</formula>
    </cfRule>
  </conditionalFormatting>
  <conditionalFormatting sqref="K4:K19">
    <cfRule type="cellIs" dxfId="2113" priority="623" operator="greaterThan">
      <formula>0</formula>
    </cfRule>
    <cfRule type="cellIs" dxfId="2112" priority="624" operator="lessThan">
      <formula>0</formula>
    </cfRule>
    <cfRule type="cellIs" dxfId="2111" priority="625" operator="equal">
      <formula>0</formula>
    </cfRule>
  </conditionalFormatting>
  <conditionalFormatting sqref="K4:K19">
    <cfRule type="cellIs" dxfId="2110" priority="620" operator="greaterThan">
      <formula>0</formula>
    </cfRule>
    <cfRule type="cellIs" dxfId="2109" priority="621" operator="lessThan">
      <formula>0</formula>
    </cfRule>
    <cfRule type="cellIs" dxfId="2108" priority="622" operator="equal">
      <formula>0</formula>
    </cfRule>
  </conditionalFormatting>
  <conditionalFormatting sqref="K4:K19">
    <cfRule type="cellIs" dxfId="2107" priority="617" operator="greaterThan">
      <formula>0</formula>
    </cfRule>
    <cfRule type="cellIs" dxfId="2106" priority="618" operator="lessThan">
      <formula>0</formula>
    </cfRule>
    <cfRule type="cellIs" dxfId="2105" priority="619" operator="equal">
      <formula>0</formula>
    </cfRule>
  </conditionalFormatting>
  <conditionalFormatting sqref="K4:K19">
    <cfRule type="cellIs" dxfId="2104" priority="614" operator="greaterThan">
      <formula>0</formula>
    </cfRule>
    <cfRule type="cellIs" dxfId="2103" priority="615" operator="lessThan">
      <formula>0</formula>
    </cfRule>
    <cfRule type="cellIs" dxfId="2102" priority="616" operator="equal">
      <formula>0</formula>
    </cfRule>
  </conditionalFormatting>
  <conditionalFormatting sqref="K4:K19">
    <cfRule type="cellIs" dxfId="2101" priority="611" operator="greaterThan">
      <formula>0</formula>
    </cfRule>
    <cfRule type="cellIs" dxfId="2100" priority="612" operator="lessThan">
      <formula>0</formula>
    </cfRule>
    <cfRule type="cellIs" dxfId="2099" priority="613" operator="equal">
      <formula>0</formula>
    </cfRule>
  </conditionalFormatting>
  <conditionalFormatting sqref="K4:K19">
    <cfRule type="cellIs" dxfId="2098" priority="608" operator="greaterThan">
      <formula>0</formula>
    </cfRule>
    <cfRule type="cellIs" dxfId="2097" priority="609" operator="lessThan">
      <formula>0</formula>
    </cfRule>
    <cfRule type="cellIs" dxfId="2096" priority="610" operator="equal">
      <formula>0</formula>
    </cfRule>
  </conditionalFormatting>
  <conditionalFormatting sqref="K4:K19">
    <cfRule type="cellIs" dxfId="2095" priority="605" operator="greaterThan">
      <formula>0</formula>
    </cfRule>
    <cfRule type="cellIs" dxfId="2094" priority="606" operator="lessThan">
      <formula>0</formula>
    </cfRule>
    <cfRule type="cellIs" dxfId="2093" priority="607" operator="equal">
      <formula>0</formula>
    </cfRule>
  </conditionalFormatting>
  <conditionalFormatting sqref="K4:K19">
    <cfRule type="cellIs" dxfId="2092" priority="602" operator="greaterThan">
      <formula>0</formula>
    </cfRule>
    <cfRule type="cellIs" dxfId="2091" priority="603" operator="lessThan">
      <formula>0</formula>
    </cfRule>
    <cfRule type="cellIs" dxfId="2090" priority="604" operator="equal">
      <formula>0</formula>
    </cfRule>
  </conditionalFormatting>
  <conditionalFormatting sqref="K4:K19">
    <cfRule type="cellIs" dxfId="2089" priority="599" operator="greaterThan">
      <formula>0</formula>
    </cfRule>
    <cfRule type="cellIs" dxfId="2088" priority="600" operator="lessThan">
      <formula>0</formula>
    </cfRule>
    <cfRule type="cellIs" dxfId="2087" priority="601" operator="equal">
      <formula>0</formula>
    </cfRule>
  </conditionalFormatting>
  <conditionalFormatting sqref="K4:K19">
    <cfRule type="cellIs" dxfId="2086" priority="596" operator="greaterThan">
      <formula>0</formula>
    </cfRule>
    <cfRule type="cellIs" dxfId="2085" priority="597" operator="lessThan">
      <formula>0</formula>
    </cfRule>
    <cfRule type="cellIs" dxfId="2084" priority="598" operator="equal">
      <formula>0</formula>
    </cfRule>
  </conditionalFormatting>
  <conditionalFormatting sqref="F4:F19">
    <cfRule type="cellIs" dxfId="2083" priority="595" operator="equal">
      <formula>"DNP"</formula>
    </cfRule>
  </conditionalFormatting>
  <conditionalFormatting sqref="I4:I19">
    <cfRule type="cellIs" dxfId="2082" priority="594" operator="equal">
      <formula>"Y"</formula>
    </cfRule>
  </conditionalFormatting>
  <conditionalFormatting sqref="T4:T19">
    <cfRule type="cellIs" dxfId="2081" priority="591" operator="greaterThan">
      <formula>0</formula>
    </cfRule>
    <cfRule type="cellIs" dxfId="2080" priority="592" operator="lessThan">
      <formula>0</formula>
    </cfRule>
    <cfRule type="cellIs" dxfId="2079" priority="593" operator="equal">
      <formula>0</formula>
    </cfRule>
  </conditionalFormatting>
  <conditionalFormatting sqref="T4:T19">
    <cfRule type="cellIs" dxfId="2078" priority="588" operator="greaterThan">
      <formula>0</formula>
    </cfRule>
    <cfRule type="cellIs" dxfId="2077" priority="589" operator="lessThan">
      <formula>0</formula>
    </cfRule>
    <cfRule type="cellIs" dxfId="2076" priority="590" operator="equal">
      <formula>0</formula>
    </cfRule>
  </conditionalFormatting>
  <conditionalFormatting sqref="T4:T19">
    <cfRule type="cellIs" dxfId="2075" priority="585" operator="greaterThan">
      <formula>0</formula>
    </cfRule>
    <cfRule type="cellIs" dxfId="2074" priority="586" operator="lessThan">
      <formula>0</formula>
    </cfRule>
    <cfRule type="cellIs" dxfId="2073" priority="587" operator="equal">
      <formula>0</formula>
    </cfRule>
  </conditionalFormatting>
  <conditionalFormatting sqref="T4:T19">
    <cfRule type="cellIs" dxfId="2072" priority="582" operator="greaterThan">
      <formula>0</formula>
    </cfRule>
    <cfRule type="cellIs" dxfId="2071" priority="583" operator="lessThan">
      <formula>0</formula>
    </cfRule>
    <cfRule type="cellIs" dxfId="2070" priority="584" operator="equal">
      <formula>0</formula>
    </cfRule>
  </conditionalFormatting>
  <conditionalFormatting sqref="T4:T19">
    <cfRule type="cellIs" dxfId="2069" priority="579" operator="greaterThan">
      <formula>0</formula>
    </cfRule>
    <cfRule type="cellIs" dxfId="2068" priority="580" operator="lessThan">
      <formula>0</formula>
    </cfRule>
    <cfRule type="cellIs" dxfId="2067" priority="581" operator="equal">
      <formula>0</formula>
    </cfRule>
  </conditionalFormatting>
  <conditionalFormatting sqref="T4:T19">
    <cfRule type="cellIs" dxfId="2066" priority="576" operator="greaterThan">
      <formula>0</formula>
    </cfRule>
    <cfRule type="cellIs" dxfId="2065" priority="577" operator="lessThan">
      <formula>0</formula>
    </cfRule>
    <cfRule type="cellIs" dxfId="2064" priority="578" operator="equal">
      <formula>0</formula>
    </cfRule>
  </conditionalFormatting>
  <conditionalFormatting sqref="T4:T19">
    <cfRule type="cellIs" dxfId="2063" priority="573" operator="greaterThan">
      <formula>0</formula>
    </cfRule>
    <cfRule type="cellIs" dxfId="2062" priority="574" operator="lessThan">
      <formula>0</formula>
    </cfRule>
    <cfRule type="cellIs" dxfId="2061" priority="575" operator="equal">
      <formula>0</formula>
    </cfRule>
  </conditionalFormatting>
  <conditionalFormatting sqref="T4:T19">
    <cfRule type="cellIs" dxfId="2060" priority="570" operator="greaterThan">
      <formula>0</formula>
    </cfRule>
    <cfRule type="cellIs" dxfId="2059" priority="571" operator="lessThan">
      <formula>0</formula>
    </cfRule>
    <cfRule type="cellIs" dxfId="2058" priority="572" operator="equal">
      <formula>0</formula>
    </cfRule>
  </conditionalFormatting>
  <conditionalFormatting sqref="T4:T19">
    <cfRule type="cellIs" dxfId="2057" priority="567" operator="greaterThan">
      <formula>0</formula>
    </cfRule>
    <cfRule type="cellIs" dxfId="2056" priority="568" operator="lessThan">
      <formula>0</formula>
    </cfRule>
    <cfRule type="cellIs" dxfId="2055" priority="569" operator="equal">
      <formula>0</formula>
    </cfRule>
  </conditionalFormatting>
  <conditionalFormatting sqref="T4:T19">
    <cfRule type="cellIs" dxfId="2054" priority="564" operator="greaterThan">
      <formula>0</formula>
    </cfRule>
    <cfRule type="cellIs" dxfId="2053" priority="565" operator="lessThan">
      <formula>0</formula>
    </cfRule>
    <cfRule type="cellIs" dxfId="2052" priority="566" operator="equal">
      <formula>0</formula>
    </cfRule>
  </conditionalFormatting>
  <conditionalFormatting sqref="T4:T19">
    <cfRule type="cellIs" dxfId="2051" priority="561" operator="greaterThan">
      <formula>0</formula>
    </cfRule>
    <cfRule type="cellIs" dxfId="2050" priority="562" operator="lessThan">
      <formula>0</formula>
    </cfRule>
    <cfRule type="cellIs" dxfId="2049" priority="563" operator="equal">
      <formula>0</formula>
    </cfRule>
  </conditionalFormatting>
  <conditionalFormatting sqref="T4:T19">
    <cfRule type="cellIs" dxfId="2048" priority="558" operator="greaterThan">
      <formula>0</formula>
    </cfRule>
    <cfRule type="cellIs" dxfId="2047" priority="559" operator="lessThan">
      <formula>0</formula>
    </cfRule>
    <cfRule type="cellIs" dxfId="2046" priority="560" operator="equal">
      <formula>0</formula>
    </cfRule>
  </conditionalFormatting>
  <conditionalFormatting sqref="T4:T19">
    <cfRule type="cellIs" dxfId="2045" priority="555" operator="greaterThan">
      <formula>0</formula>
    </cfRule>
    <cfRule type="cellIs" dxfId="2044" priority="556" operator="lessThan">
      <formula>0</formula>
    </cfRule>
    <cfRule type="cellIs" dxfId="2043" priority="557" operator="equal">
      <formula>0</formula>
    </cfRule>
  </conditionalFormatting>
  <conditionalFormatting sqref="T4:T19">
    <cfRule type="cellIs" dxfId="2042" priority="552" operator="greaterThan">
      <formula>0</formula>
    </cfRule>
    <cfRule type="cellIs" dxfId="2041" priority="553" operator="lessThan">
      <formula>0</formula>
    </cfRule>
    <cfRule type="cellIs" dxfId="2040" priority="554" operator="equal">
      <formula>0</formula>
    </cfRule>
  </conditionalFormatting>
  <conditionalFormatting sqref="T4:T19">
    <cfRule type="cellIs" dxfId="2039" priority="549" operator="greaterThan">
      <formula>0</formula>
    </cfRule>
    <cfRule type="cellIs" dxfId="2038" priority="550" operator="lessThan">
      <formula>0</formula>
    </cfRule>
    <cfRule type="cellIs" dxfId="2037" priority="551" operator="equal">
      <formula>0</formula>
    </cfRule>
  </conditionalFormatting>
  <conditionalFormatting sqref="T4:T19">
    <cfRule type="cellIs" dxfId="2036" priority="546" operator="greaterThan">
      <formula>0</formula>
    </cfRule>
    <cfRule type="cellIs" dxfId="2035" priority="547" operator="lessThan">
      <formula>0</formula>
    </cfRule>
    <cfRule type="cellIs" dxfId="2034" priority="548" operator="equal">
      <formula>0</formula>
    </cfRule>
  </conditionalFormatting>
  <conditionalFormatting sqref="T4:T19">
    <cfRule type="cellIs" dxfId="2033" priority="543" operator="greaterThan">
      <formula>0</formula>
    </cfRule>
    <cfRule type="cellIs" dxfId="2032" priority="544" operator="lessThan">
      <formula>0</formula>
    </cfRule>
    <cfRule type="cellIs" dxfId="2031" priority="545" operator="equal">
      <formula>0</formula>
    </cfRule>
  </conditionalFormatting>
  <conditionalFormatting sqref="T4:T19">
    <cfRule type="cellIs" dxfId="2030" priority="540" operator="greaterThan">
      <formula>0</formula>
    </cfRule>
    <cfRule type="cellIs" dxfId="2029" priority="541" operator="lessThan">
      <formula>0</formula>
    </cfRule>
    <cfRule type="cellIs" dxfId="2028" priority="542" operator="equal">
      <formula>0</formula>
    </cfRule>
  </conditionalFormatting>
  <conditionalFormatting sqref="T4:T19">
    <cfRule type="cellIs" dxfId="2027" priority="537" operator="greaterThan">
      <formula>0</formula>
    </cfRule>
    <cfRule type="cellIs" dxfId="2026" priority="538" operator="lessThan">
      <formula>0</formula>
    </cfRule>
    <cfRule type="cellIs" dxfId="2025" priority="539" operator="equal">
      <formula>0</formula>
    </cfRule>
  </conditionalFormatting>
  <conditionalFormatting sqref="T4:T19">
    <cfRule type="cellIs" dxfId="2024" priority="534" operator="greaterThan">
      <formula>0</formula>
    </cfRule>
    <cfRule type="cellIs" dxfId="2023" priority="535" operator="lessThan">
      <formula>0</formula>
    </cfRule>
    <cfRule type="cellIs" dxfId="2022" priority="536" operator="equal">
      <formula>0</formula>
    </cfRule>
  </conditionalFormatting>
  <conditionalFormatting sqref="T4:T19">
    <cfRule type="cellIs" dxfId="2021" priority="531" operator="greaterThan">
      <formula>0</formula>
    </cfRule>
    <cfRule type="cellIs" dxfId="2020" priority="532" operator="lessThan">
      <formula>0</formula>
    </cfRule>
    <cfRule type="cellIs" dxfId="2019" priority="533" operator="equal">
      <formula>0</formula>
    </cfRule>
  </conditionalFormatting>
  <conditionalFormatting sqref="T4:T19">
    <cfRule type="cellIs" dxfId="2018" priority="528" operator="greaterThan">
      <formula>0</formula>
    </cfRule>
    <cfRule type="cellIs" dxfId="2017" priority="529" operator="lessThan">
      <formula>0</formula>
    </cfRule>
    <cfRule type="cellIs" dxfId="2016" priority="530" operator="equal">
      <formula>0</formula>
    </cfRule>
  </conditionalFormatting>
  <conditionalFormatting sqref="T4:T19">
    <cfRule type="cellIs" dxfId="2015" priority="525" operator="greaterThan">
      <formula>0</formula>
    </cfRule>
    <cfRule type="cellIs" dxfId="2014" priority="526" operator="lessThan">
      <formula>0</formula>
    </cfRule>
    <cfRule type="cellIs" dxfId="2013" priority="527" operator="equal">
      <formula>0</formula>
    </cfRule>
  </conditionalFormatting>
  <conditionalFormatting sqref="O4:O19">
    <cfRule type="cellIs" dxfId="2012" priority="524" operator="equal">
      <formula>"DNP"</formula>
    </cfRule>
  </conditionalFormatting>
  <conditionalFormatting sqref="R4:R19">
    <cfRule type="cellIs" dxfId="2011" priority="523" operator="equal">
      <formula>"Y"</formula>
    </cfRule>
  </conditionalFormatting>
  <conditionalFormatting sqref="AC4:AC19">
    <cfRule type="cellIs" dxfId="2010" priority="520" operator="greaterThan">
      <formula>0</formula>
    </cfRule>
    <cfRule type="cellIs" dxfId="2009" priority="521" operator="lessThan">
      <formula>0</formula>
    </cfRule>
    <cfRule type="cellIs" dxfId="2008" priority="522" operator="equal">
      <formula>0</formula>
    </cfRule>
  </conditionalFormatting>
  <conditionalFormatting sqref="AC4:AC19">
    <cfRule type="cellIs" dxfId="2007" priority="517" operator="greaterThan">
      <formula>0</formula>
    </cfRule>
    <cfRule type="cellIs" dxfId="2006" priority="518" operator="lessThan">
      <formula>0</formula>
    </cfRule>
    <cfRule type="cellIs" dxfId="2005" priority="519" operator="equal">
      <formula>0</formula>
    </cfRule>
  </conditionalFormatting>
  <conditionalFormatting sqref="AC4:AC19">
    <cfRule type="cellIs" dxfId="2004" priority="514" operator="greaterThan">
      <formula>0</formula>
    </cfRule>
    <cfRule type="cellIs" dxfId="2003" priority="515" operator="lessThan">
      <formula>0</formula>
    </cfRule>
    <cfRule type="cellIs" dxfId="2002" priority="516" operator="equal">
      <formula>0</formula>
    </cfRule>
  </conditionalFormatting>
  <conditionalFormatting sqref="AC4:AC19">
    <cfRule type="cellIs" dxfId="2001" priority="511" operator="greaterThan">
      <formula>0</formula>
    </cfRule>
    <cfRule type="cellIs" dxfId="2000" priority="512" operator="lessThan">
      <formula>0</formula>
    </cfRule>
    <cfRule type="cellIs" dxfId="1999" priority="513" operator="equal">
      <formula>0</formula>
    </cfRule>
  </conditionalFormatting>
  <conditionalFormatting sqref="AC4:AC19">
    <cfRule type="cellIs" dxfId="1998" priority="508" operator="greaterThan">
      <formula>0</formula>
    </cfRule>
    <cfRule type="cellIs" dxfId="1997" priority="509" operator="lessThan">
      <formula>0</formula>
    </cfRule>
    <cfRule type="cellIs" dxfId="1996" priority="510" operator="equal">
      <formula>0</formula>
    </cfRule>
  </conditionalFormatting>
  <conditionalFormatting sqref="AC4:AC19">
    <cfRule type="cellIs" dxfId="1995" priority="505" operator="greaterThan">
      <formula>0</formula>
    </cfRule>
    <cfRule type="cellIs" dxfId="1994" priority="506" operator="lessThan">
      <formula>0</formula>
    </cfRule>
    <cfRule type="cellIs" dxfId="1993" priority="507" operator="equal">
      <formula>0</formula>
    </cfRule>
  </conditionalFormatting>
  <conditionalFormatting sqref="AC4:AC19">
    <cfRule type="cellIs" dxfId="1992" priority="502" operator="greaterThan">
      <formula>0</formula>
    </cfRule>
    <cfRule type="cellIs" dxfId="1991" priority="503" operator="lessThan">
      <formula>0</formula>
    </cfRule>
    <cfRule type="cellIs" dxfId="1990" priority="504" operator="equal">
      <formula>0</formula>
    </cfRule>
  </conditionalFormatting>
  <conditionalFormatting sqref="AC4:AC19">
    <cfRule type="cellIs" dxfId="1989" priority="499" operator="greaterThan">
      <formula>0</formula>
    </cfRule>
    <cfRule type="cellIs" dxfId="1988" priority="500" operator="lessThan">
      <formula>0</formula>
    </cfRule>
    <cfRule type="cellIs" dxfId="1987" priority="501" operator="equal">
      <formula>0</formula>
    </cfRule>
  </conditionalFormatting>
  <conditionalFormatting sqref="AC4:AC19">
    <cfRule type="cellIs" dxfId="1986" priority="496" operator="greaterThan">
      <formula>0</formula>
    </cfRule>
    <cfRule type="cellIs" dxfId="1985" priority="497" operator="lessThan">
      <formula>0</formula>
    </cfRule>
    <cfRule type="cellIs" dxfId="1984" priority="498" operator="equal">
      <formula>0</formula>
    </cfRule>
  </conditionalFormatting>
  <conditionalFormatting sqref="AC4:AC19">
    <cfRule type="cellIs" dxfId="1983" priority="493" operator="greaterThan">
      <formula>0</formula>
    </cfRule>
    <cfRule type="cellIs" dxfId="1982" priority="494" operator="lessThan">
      <formula>0</formula>
    </cfRule>
    <cfRule type="cellIs" dxfId="1981" priority="495" operator="equal">
      <formula>0</formula>
    </cfRule>
  </conditionalFormatting>
  <conditionalFormatting sqref="AC4:AC19">
    <cfRule type="cellIs" dxfId="1980" priority="490" operator="greaterThan">
      <formula>0</formula>
    </cfRule>
    <cfRule type="cellIs" dxfId="1979" priority="491" operator="lessThan">
      <formula>0</formula>
    </cfRule>
    <cfRule type="cellIs" dxfId="1978" priority="492" operator="equal">
      <formula>0</formula>
    </cfRule>
  </conditionalFormatting>
  <conditionalFormatting sqref="AC4:AC19">
    <cfRule type="cellIs" dxfId="1977" priority="487" operator="greaterThan">
      <formula>0</formula>
    </cfRule>
    <cfRule type="cellIs" dxfId="1976" priority="488" operator="lessThan">
      <formula>0</formula>
    </cfRule>
    <cfRule type="cellIs" dxfId="1975" priority="489" operator="equal">
      <formula>0</formula>
    </cfRule>
  </conditionalFormatting>
  <conditionalFormatting sqref="AC4:AC19">
    <cfRule type="cellIs" dxfId="1974" priority="484" operator="greaterThan">
      <formula>0</formula>
    </cfRule>
    <cfRule type="cellIs" dxfId="1973" priority="485" operator="lessThan">
      <formula>0</formula>
    </cfRule>
    <cfRule type="cellIs" dxfId="1972" priority="486" operator="equal">
      <formula>0</formula>
    </cfRule>
  </conditionalFormatting>
  <conditionalFormatting sqref="AC4:AC19">
    <cfRule type="cellIs" dxfId="1971" priority="481" operator="greaterThan">
      <formula>0</formula>
    </cfRule>
    <cfRule type="cellIs" dxfId="1970" priority="482" operator="lessThan">
      <formula>0</formula>
    </cfRule>
    <cfRule type="cellIs" dxfId="1969" priority="483" operator="equal">
      <formula>0</formula>
    </cfRule>
  </conditionalFormatting>
  <conditionalFormatting sqref="AC4:AC19">
    <cfRule type="cellIs" dxfId="1968" priority="478" operator="greaterThan">
      <formula>0</formula>
    </cfRule>
    <cfRule type="cellIs" dxfId="1967" priority="479" operator="lessThan">
      <formula>0</formula>
    </cfRule>
    <cfRule type="cellIs" dxfId="1966" priority="480" operator="equal">
      <formula>0</formula>
    </cfRule>
  </conditionalFormatting>
  <conditionalFormatting sqref="AC4:AC19">
    <cfRule type="cellIs" dxfId="1965" priority="475" operator="greaterThan">
      <formula>0</formula>
    </cfRule>
    <cfRule type="cellIs" dxfId="1964" priority="476" operator="lessThan">
      <formula>0</formula>
    </cfRule>
    <cfRule type="cellIs" dxfId="1963" priority="477" operator="equal">
      <formula>0</formula>
    </cfRule>
  </conditionalFormatting>
  <conditionalFormatting sqref="AC4:AC19">
    <cfRule type="cellIs" dxfId="1962" priority="472" operator="greaterThan">
      <formula>0</formula>
    </cfRule>
    <cfRule type="cellIs" dxfId="1961" priority="473" operator="lessThan">
      <formula>0</formula>
    </cfRule>
    <cfRule type="cellIs" dxfId="1960" priority="474" operator="equal">
      <formula>0</formula>
    </cfRule>
  </conditionalFormatting>
  <conditionalFormatting sqref="AC4:AC19">
    <cfRule type="cellIs" dxfId="1959" priority="469" operator="greaterThan">
      <formula>0</formula>
    </cfRule>
    <cfRule type="cellIs" dxfId="1958" priority="470" operator="lessThan">
      <formula>0</formula>
    </cfRule>
    <cfRule type="cellIs" dxfId="1957" priority="471" operator="equal">
      <formula>0</formula>
    </cfRule>
  </conditionalFormatting>
  <conditionalFormatting sqref="AC4:AC19">
    <cfRule type="cellIs" dxfId="1956" priority="466" operator="greaterThan">
      <formula>0</formula>
    </cfRule>
    <cfRule type="cellIs" dxfId="1955" priority="467" operator="lessThan">
      <formula>0</formula>
    </cfRule>
    <cfRule type="cellIs" dxfId="1954" priority="468" operator="equal">
      <formula>0</formula>
    </cfRule>
  </conditionalFormatting>
  <conditionalFormatting sqref="AC4:AC19">
    <cfRule type="cellIs" dxfId="1953" priority="463" operator="greaterThan">
      <formula>0</formula>
    </cfRule>
    <cfRule type="cellIs" dxfId="1952" priority="464" operator="lessThan">
      <formula>0</formula>
    </cfRule>
    <cfRule type="cellIs" dxfId="1951" priority="465" operator="equal">
      <formula>0</formula>
    </cfRule>
  </conditionalFormatting>
  <conditionalFormatting sqref="AC4:AC19">
    <cfRule type="cellIs" dxfId="1950" priority="460" operator="greaterThan">
      <formula>0</formula>
    </cfRule>
    <cfRule type="cellIs" dxfId="1949" priority="461" operator="lessThan">
      <formula>0</formula>
    </cfRule>
    <cfRule type="cellIs" dxfId="1948" priority="462" operator="equal">
      <formula>0</formula>
    </cfRule>
  </conditionalFormatting>
  <conditionalFormatting sqref="AC4:AC19">
    <cfRule type="cellIs" dxfId="1947" priority="457" operator="greaterThan">
      <formula>0</formula>
    </cfRule>
    <cfRule type="cellIs" dxfId="1946" priority="458" operator="lessThan">
      <formula>0</formula>
    </cfRule>
    <cfRule type="cellIs" dxfId="1945" priority="459" operator="equal">
      <formula>0</formula>
    </cfRule>
  </conditionalFormatting>
  <conditionalFormatting sqref="AC4:AC19">
    <cfRule type="cellIs" dxfId="1944" priority="454" operator="greaterThan">
      <formula>0</formula>
    </cfRule>
    <cfRule type="cellIs" dxfId="1943" priority="455" operator="lessThan">
      <formula>0</formula>
    </cfRule>
    <cfRule type="cellIs" dxfId="1942" priority="456" operator="equal">
      <formula>0</formula>
    </cfRule>
  </conditionalFormatting>
  <conditionalFormatting sqref="AC4:AC19">
    <cfRule type="cellIs" dxfId="1941" priority="451" operator="greaterThan">
      <formula>0</formula>
    </cfRule>
    <cfRule type="cellIs" dxfId="1940" priority="452" operator="lessThan">
      <formula>0</formula>
    </cfRule>
    <cfRule type="cellIs" dxfId="1939" priority="453" operator="equal">
      <formula>0</formula>
    </cfRule>
  </conditionalFormatting>
  <conditionalFormatting sqref="X4:X19">
    <cfRule type="cellIs" dxfId="1938" priority="450" operator="equal">
      <formula>"DNP"</formula>
    </cfRule>
  </conditionalFormatting>
  <conditionalFormatting sqref="AA4:AA19">
    <cfRule type="cellIs" dxfId="1937" priority="449" operator="equal">
      <formula>"Y"</formula>
    </cfRule>
  </conditionalFormatting>
  <conditionalFormatting sqref="AL4:AL19">
    <cfRule type="cellIs" dxfId="1936" priority="446" operator="greaterThan">
      <formula>0</formula>
    </cfRule>
    <cfRule type="cellIs" dxfId="1935" priority="447" operator="lessThan">
      <formula>0</formula>
    </cfRule>
    <cfRule type="cellIs" dxfId="1934" priority="448" operator="equal">
      <formula>0</formula>
    </cfRule>
  </conditionalFormatting>
  <conditionalFormatting sqref="AL4:AL19">
    <cfRule type="cellIs" dxfId="1933" priority="443" operator="greaterThan">
      <formula>0</formula>
    </cfRule>
    <cfRule type="cellIs" dxfId="1932" priority="444" operator="lessThan">
      <formula>0</formula>
    </cfRule>
    <cfRule type="cellIs" dxfId="1931" priority="445" operator="equal">
      <formula>0</formula>
    </cfRule>
  </conditionalFormatting>
  <conditionalFormatting sqref="AL4:AL19">
    <cfRule type="cellIs" dxfId="1930" priority="440" operator="greaterThan">
      <formula>0</formula>
    </cfRule>
    <cfRule type="cellIs" dxfId="1929" priority="441" operator="lessThan">
      <formula>0</formula>
    </cfRule>
    <cfRule type="cellIs" dxfId="1928" priority="442" operator="equal">
      <formula>0</formula>
    </cfRule>
  </conditionalFormatting>
  <conditionalFormatting sqref="AL4:AL19">
    <cfRule type="cellIs" dxfId="1927" priority="437" operator="greaterThan">
      <formula>0</formula>
    </cfRule>
    <cfRule type="cellIs" dxfId="1926" priority="438" operator="lessThan">
      <formula>0</formula>
    </cfRule>
    <cfRule type="cellIs" dxfId="1925" priority="439" operator="equal">
      <formula>0</formula>
    </cfRule>
  </conditionalFormatting>
  <conditionalFormatting sqref="AL4:AL19">
    <cfRule type="cellIs" dxfId="1924" priority="434" operator="greaterThan">
      <formula>0</formula>
    </cfRule>
    <cfRule type="cellIs" dxfId="1923" priority="435" operator="lessThan">
      <formula>0</formula>
    </cfRule>
    <cfRule type="cellIs" dxfId="1922" priority="436" operator="equal">
      <formula>0</formula>
    </cfRule>
  </conditionalFormatting>
  <conditionalFormatting sqref="AL4:AL19">
    <cfRule type="cellIs" dxfId="1921" priority="431" operator="greaterThan">
      <formula>0</formula>
    </cfRule>
    <cfRule type="cellIs" dxfId="1920" priority="432" operator="lessThan">
      <formula>0</formula>
    </cfRule>
    <cfRule type="cellIs" dxfId="1919" priority="433" operator="equal">
      <formula>0</formula>
    </cfRule>
  </conditionalFormatting>
  <conditionalFormatting sqref="AL4:AL19">
    <cfRule type="cellIs" dxfId="1918" priority="428" operator="greaterThan">
      <formula>0</formula>
    </cfRule>
    <cfRule type="cellIs" dxfId="1917" priority="429" operator="lessThan">
      <formula>0</formula>
    </cfRule>
    <cfRule type="cellIs" dxfId="1916" priority="430" operator="equal">
      <formula>0</formula>
    </cfRule>
  </conditionalFormatting>
  <conditionalFormatting sqref="AL4:AL19">
    <cfRule type="cellIs" dxfId="1915" priority="425" operator="greaterThan">
      <formula>0</formula>
    </cfRule>
    <cfRule type="cellIs" dxfId="1914" priority="426" operator="lessThan">
      <formula>0</formula>
    </cfRule>
    <cfRule type="cellIs" dxfId="1913" priority="427" operator="equal">
      <formula>0</formula>
    </cfRule>
  </conditionalFormatting>
  <conditionalFormatting sqref="AL4:AL19">
    <cfRule type="cellIs" dxfId="1912" priority="422" operator="greaterThan">
      <formula>0</formula>
    </cfRule>
    <cfRule type="cellIs" dxfId="1911" priority="423" operator="lessThan">
      <formula>0</formula>
    </cfRule>
    <cfRule type="cellIs" dxfId="1910" priority="424" operator="equal">
      <formula>0</formula>
    </cfRule>
  </conditionalFormatting>
  <conditionalFormatting sqref="AL4:AL19">
    <cfRule type="cellIs" dxfId="1909" priority="419" operator="greaterThan">
      <formula>0</formula>
    </cfRule>
    <cfRule type="cellIs" dxfId="1908" priority="420" operator="lessThan">
      <formula>0</formula>
    </cfRule>
    <cfRule type="cellIs" dxfId="1907" priority="421" operator="equal">
      <formula>0</formula>
    </cfRule>
  </conditionalFormatting>
  <conditionalFormatting sqref="AL4:AL19">
    <cfRule type="cellIs" dxfId="1906" priority="416" operator="greaterThan">
      <formula>0</formula>
    </cfRule>
    <cfRule type="cellIs" dxfId="1905" priority="417" operator="lessThan">
      <formula>0</formula>
    </cfRule>
    <cfRule type="cellIs" dxfId="1904" priority="418" operator="equal">
      <formula>0</formula>
    </cfRule>
  </conditionalFormatting>
  <conditionalFormatting sqref="AL4:AL19">
    <cfRule type="cellIs" dxfId="1903" priority="413" operator="greaterThan">
      <formula>0</formula>
    </cfRule>
    <cfRule type="cellIs" dxfId="1902" priority="414" operator="lessThan">
      <formula>0</formula>
    </cfRule>
    <cfRule type="cellIs" dxfId="1901" priority="415" operator="equal">
      <formula>0</formula>
    </cfRule>
  </conditionalFormatting>
  <conditionalFormatting sqref="AL4:AL19">
    <cfRule type="cellIs" dxfId="1900" priority="410" operator="greaterThan">
      <formula>0</formula>
    </cfRule>
    <cfRule type="cellIs" dxfId="1899" priority="411" operator="lessThan">
      <formula>0</formula>
    </cfRule>
    <cfRule type="cellIs" dxfId="1898" priority="412" operator="equal">
      <formula>0</formula>
    </cfRule>
  </conditionalFormatting>
  <conditionalFormatting sqref="AL4:AL19">
    <cfRule type="cellIs" dxfId="1897" priority="407" operator="greaterThan">
      <formula>0</formula>
    </cfRule>
    <cfRule type="cellIs" dxfId="1896" priority="408" operator="lessThan">
      <formula>0</formula>
    </cfRule>
    <cfRule type="cellIs" dxfId="1895" priority="409" operator="equal">
      <formula>0</formula>
    </cfRule>
  </conditionalFormatting>
  <conditionalFormatting sqref="AL4:AL19">
    <cfRule type="cellIs" dxfId="1894" priority="404" operator="greaterThan">
      <formula>0</formula>
    </cfRule>
    <cfRule type="cellIs" dxfId="1893" priority="405" operator="lessThan">
      <formula>0</formula>
    </cfRule>
    <cfRule type="cellIs" dxfId="1892" priority="406" operator="equal">
      <formula>0</formula>
    </cfRule>
  </conditionalFormatting>
  <conditionalFormatting sqref="AL4:AL19">
    <cfRule type="cellIs" dxfId="1891" priority="401" operator="greaterThan">
      <formula>0</formula>
    </cfRule>
    <cfRule type="cellIs" dxfId="1890" priority="402" operator="lessThan">
      <formula>0</formula>
    </cfRule>
    <cfRule type="cellIs" dxfId="1889" priority="403" operator="equal">
      <formula>0</formula>
    </cfRule>
  </conditionalFormatting>
  <conditionalFormatting sqref="AL4:AL19">
    <cfRule type="cellIs" dxfId="1888" priority="398" operator="greaterThan">
      <formula>0</formula>
    </cfRule>
    <cfRule type="cellIs" dxfId="1887" priority="399" operator="lessThan">
      <formula>0</formula>
    </cfRule>
    <cfRule type="cellIs" dxfId="1886" priority="400" operator="equal">
      <formula>0</formula>
    </cfRule>
  </conditionalFormatting>
  <conditionalFormatting sqref="AL4:AL19">
    <cfRule type="cellIs" dxfId="1885" priority="395" operator="greaterThan">
      <formula>0</formula>
    </cfRule>
    <cfRule type="cellIs" dxfId="1884" priority="396" operator="lessThan">
      <formula>0</formula>
    </cfRule>
    <cfRule type="cellIs" dxfId="1883" priority="397" operator="equal">
      <formula>0</formula>
    </cfRule>
  </conditionalFormatting>
  <conditionalFormatting sqref="AL4:AL19">
    <cfRule type="cellIs" dxfId="1882" priority="392" operator="greaterThan">
      <formula>0</formula>
    </cfRule>
    <cfRule type="cellIs" dxfId="1881" priority="393" operator="lessThan">
      <formula>0</formula>
    </cfRule>
    <cfRule type="cellIs" dxfId="1880" priority="394" operator="equal">
      <formula>0</formula>
    </cfRule>
  </conditionalFormatting>
  <conditionalFormatting sqref="AL4:AL19">
    <cfRule type="cellIs" dxfId="1879" priority="389" operator="greaterThan">
      <formula>0</formula>
    </cfRule>
    <cfRule type="cellIs" dxfId="1878" priority="390" operator="lessThan">
      <formula>0</formula>
    </cfRule>
    <cfRule type="cellIs" dxfId="1877" priority="391" operator="equal">
      <formula>0</formula>
    </cfRule>
  </conditionalFormatting>
  <conditionalFormatting sqref="AL4:AL19">
    <cfRule type="cellIs" dxfId="1876" priority="386" operator="greaterThan">
      <formula>0</formula>
    </cfRule>
    <cfRule type="cellIs" dxfId="1875" priority="387" operator="lessThan">
      <formula>0</formula>
    </cfRule>
    <cfRule type="cellIs" dxfId="1874" priority="388" operator="equal">
      <formula>0</formula>
    </cfRule>
  </conditionalFormatting>
  <conditionalFormatting sqref="AL4:AL19">
    <cfRule type="cellIs" dxfId="1873" priority="383" operator="greaterThan">
      <formula>0</formula>
    </cfRule>
    <cfRule type="cellIs" dxfId="1872" priority="384" operator="lessThan">
      <formula>0</formula>
    </cfRule>
    <cfRule type="cellIs" dxfId="1871" priority="385" operator="equal">
      <formula>0</formula>
    </cfRule>
  </conditionalFormatting>
  <conditionalFormatting sqref="AL4:AL19">
    <cfRule type="cellIs" dxfId="1870" priority="380" operator="greaterThan">
      <formula>0</formula>
    </cfRule>
    <cfRule type="cellIs" dxfId="1869" priority="381" operator="lessThan">
      <formula>0</formula>
    </cfRule>
    <cfRule type="cellIs" dxfId="1868" priority="382" operator="equal">
      <formula>0</formula>
    </cfRule>
  </conditionalFormatting>
  <conditionalFormatting sqref="AL4:AL19">
    <cfRule type="cellIs" dxfId="1867" priority="377" operator="greaterThan">
      <formula>0</formula>
    </cfRule>
    <cfRule type="cellIs" dxfId="1866" priority="378" operator="lessThan">
      <formula>0</formula>
    </cfRule>
    <cfRule type="cellIs" dxfId="1865" priority="379" operator="equal">
      <formula>0</formula>
    </cfRule>
  </conditionalFormatting>
  <conditionalFormatting sqref="AL4:AL19">
    <cfRule type="cellIs" dxfId="1864" priority="374" operator="greaterThan">
      <formula>0</formula>
    </cfRule>
    <cfRule type="cellIs" dxfId="1863" priority="375" operator="lessThan">
      <formula>0</formula>
    </cfRule>
    <cfRule type="cellIs" dxfId="1862" priority="376" operator="equal">
      <formula>0</formula>
    </cfRule>
  </conditionalFormatting>
  <conditionalFormatting sqref="AG4:AG19">
    <cfRule type="cellIs" dxfId="1861" priority="373" operator="equal">
      <formula>"DNP"</formula>
    </cfRule>
  </conditionalFormatting>
  <conditionalFormatting sqref="AJ4:AJ19">
    <cfRule type="cellIs" dxfId="1860" priority="372" operator="equal">
      <formula>"Y"</formula>
    </cfRule>
  </conditionalFormatting>
  <conditionalFormatting sqref="K26:K41">
    <cfRule type="cellIs" dxfId="1859" priority="369" operator="greaterThan">
      <formula>0</formula>
    </cfRule>
    <cfRule type="cellIs" dxfId="1858" priority="370" operator="lessThan">
      <formula>0</formula>
    </cfRule>
    <cfRule type="cellIs" dxfId="1857" priority="371" operator="equal">
      <formula>0</formula>
    </cfRule>
  </conditionalFormatting>
  <conditionalFormatting sqref="K26:K41">
    <cfRule type="cellIs" dxfId="1856" priority="366" operator="greaterThan">
      <formula>0</formula>
    </cfRule>
    <cfRule type="cellIs" dxfId="1855" priority="367" operator="lessThan">
      <formula>0</formula>
    </cfRule>
    <cfRule type="cellIs" dxfId="1854" priority="368" operator="equal">
      <formula>0</formula>
    </cfRule>
  </conditionalFormatting>
  <conditionalFormatting sqref="K26:K41">
    <cfRule type="cellIs" dxfId="1853" priority="363" operator="greaterThan">
      <formula>0</formula>
    </cfRule>
    <cfRule type="cellIs" dxfId="1852" priority="364" operator="lessThan">
      <formula>0</formula>
    </cfRule>
    <cfRule type="cellIs" dxfId="1851" priority="365" operator="equal">
      <formula>0</formula>
    </cfRule>
  </conditionalFormatting>
  <conditionalFormatting sqref="K26:K41">
    <cfRule type="cellIs" dxfId="1850" priority="360" operator="greaterThan">
      <formula>0</formula>
    </cfRule>
    <cfRule type="cellIs" dxfId="1849" priority="361" operator="lessThan">
      <formula>0</formula>
    </cfRule>
    <cfRule type="cellIs" dxfId="1848" priority="362" operator="equal">
      <formula>0</formula>
    </cfRule>
  </conditionalFormatting>
  <conditionalFormatting sqref="K26:K41">
    <cfRule type="cellIs" dxfId="1847" priority="357" operator="greaterThan">
      <formula>0</formula>
    </cfRule>
    <cfRule type="cellIs" dxfId="1846" priority="358" operator="lessThan">
      <formula>0</formula>
    </cfRule>
    <cfRule type="cellIs" dxfId="1845" priority="359" operator="equal">
      <formula>0</formula>
    </cfRule>
  </conditionalFormatting>
  <conditionalFormatting sqref="K26:K41">
    <cfRule type="cellIs" dxfId="1844" priority="354" operator="greaterThan">
      <formula>0</formula>
    </cfRule>
    <cfRule type="cellIs" dxfId="1843" priority="355" operator="lessThan">
      <formula>0</formula>
    </cfRule>
    <cfRule type="cellIs" dxfId="1842" priority="356" operator="equal">
      <formula>0</formula>
    </cfRule>
  </conditionalFormatting>
  <conditionalFormatting sqref="K26:K41">
    <cfRule type="cellIs" dxfId="1841" priority="351" operator="greaterThan">
      <formula>0</formula>
    </cfRule>
    <cfRule type="cellIs" dxfId="1840" priority="352" operator="lessThan">
      <formula>0</formula>
    </cfRule>
    <cfRule type="cellIs" dxfId="1839" priority="353" operator="equal">
      <formula>0</formula>
    </cfRule>
  </conditionalFormatting>
  <conditionalFormatting sqref="K26:K41">
    <cfRule type="cellIs" dxfId="1838" priority="348" operator="greaterThan">
      <formula>0</formula>
    </cfRule>
    <cfRule type="cellIs" dxfId="1837" priority="349" operator="lessThan">
      <formula>0</formula>
    </cfRule>
    <cfRule type="cellIs" dxfId="1836" priority="350" operator="equal">
      <formula>0</formula>
    </cfRule>
  </conditionalFormatting>
  <conditionalFormatting sqref="K26:K41">
    <cfRule type="cellIs" dxfId="1835" priority="345" operator="greaterThan">
      <formula>0</formula>
    </cfRule>
    <cfRule type="cellIs" dxfId="1834" priority="346" operator="lessThan">
      <formula>0</formula>
    </cfRule>
    <cfRule type="cellIs" dxfId="1833" priority="347" operator="equal">
      <formula>0</formula>
    </cfRule>
  </conditionalFormatting>
  <conditionalFormatting sqref="K26:K41">
    <cfRule type="cellIs" dxfId="1832" priority="342" operator="greaterThan">
      <formula>0</formula>
    </cfRule>
    <cfRule type="cellIs" dxfId="1831" priority="343" operator="lessThan">
      <formula>0</formula>
    </cfRule>
    <cfRule type="cellIs" dxfId="1830" priority="344" operator="equal">
      <formula>0</formula>
    </cfRule>
  </conditionalFormatting>
  <conditionalFormatting sqref="K26:K41">
    <cfRule type="cellIs" dxfId="1829" priority="339" operator="greaterThan">
      <formula>0</formula>
    </cfRule>
    <cfRule type="cellIs" dxfId="1828" priority="340" operator="lessThan">
      <formula>0</formula>
    </cfRule>
    <cfRule type="cellIs" dxfId="1827" priority="341" operator="equal">
      <formula>0</formula>
    </cfRule>
  </conditionalFormatting>
  <conditionalFormatting sqref="K26:K41">
    <cfRule type="cellIs" dxfId="1826" priority="336" operator="greaterThan">
      <formula>0</formula>
    </cfRule>
    <cfRule type="cellIs" dxfId="1825" priority="337" operator="lessThan">
      <formula>0</formula>
    </cfRule>
    <cfRule type="cellIs" dxfId="1824" priority="338" operator="equal">
      <formula>0</formula>
    </cfRule>
  </conditionalFormatting>
  <conditionalFormatting sqref="K26:K41">
    <cfRule type="cellIs" dxfId="1823" priority="333" operator="greaterThan">
      <formula>0</formula>
    </cfRule>
    <cfRule type="cellIs" dxfId="1822" priority="334" operator="lessThan">
      <formula>0</formula>
    </cfRule>
    <cfRule type="cellIs" dxfId="1821" priority="335" operator="equal">
      <formula>0</formula>
    </cfRule>
  </conditionalFormatting>
  <conditionalFormatting sqref="K26:K41">
    <cfRule type="cellIs" dxfId="1820" priority="330" operator="greaterThan">
      <formula>0</formula>
    </cfRule>
    <cfRule type="cellIs" dxfId="1819" priority="331" operator="lessThan">
      <formula>0</formula>
    </cfRule>
    <cfRule type="cellIs" dxfId="1818" priority="332" operator="equal">
      <formula>0</formula>
    </cfRule>
  </conditionalFormatting>
  <conditionalFormatting sqref="K26:K41">
    <cfRule type="cellIs" dxfId="1817" priority="327" operator="greaterThan">
      <formula>0</formula>
    </cfRule>
    <cfRule type="cellIs" dxfId="1816" priority="328" operator="lessThan">
      <formula>0</formula>
    </cfRule>
    <cfRule type="cellIs" dxfId="1815" priority="329" operator="equal">
      <formula>0</formula>
    </cfRule>
  </conditionalFormatting>
  <conditionalFormatting sqref="K26:K41">
    <cfRule type="cellIs" dxfId="1814" priority="324" operator="greaterThan">
      <formula>0</formula>
    </cfRule>
    <cfRule type="cellIs" dxfId="1813" priority="325" operator="lessThan">
      <formula>0</formula>
    </cfRule>
    <cfRule type="cellIs" dxfId="1812" priority="326" operator="equal">
      <formula>0</formula>
    </cfRule>
  </conditionalFormatting>
  <conditionalFormatting sqref="K26:K41">
    <cfRule type="cellIs" dxfId="1811" priority="321" operator="greaterThan">
      <formula>0</formula>
    </cfRule>
    <cfRule type="cellIs" dxfId="1810" priority="322" operator="lessThan">
      <formula>0</formula>
    </cfRule>
    <cfRule type="cellIs" dxfId="1809" priority="323" operator="equal">
      <formula>0</formula>
    </cfRule>
  </conditionalFormatting>
  <conditionalFormatting sqref="K26:K41">
    <cfRule type="cellIs" dxfId="1808" priority="318" operator="greaterThan">
      <formula>0</formula>
    </cfRule>
    <cfRule type="cellIs" dxfId="1807" priority="319" operator="lessThan">
      <formula>0</formula>
    </cfRule>
    <cfRule type="cellIs" dxfId="1806" priority="320" operator="equal">
      <formula>0</formula>
    </cfRule>
  </conditionalFormatting>
  <conditionalFormatting sqref="K26:K41">
    <cfRule type="cellIs" dxfId="1805" priority="315" operator="greaterThan">
      <formula>0</formula>
    </cfRule>
    <cfRule type="cellIs" dxfId="1804" priority="316" operator="lessThan">
      <formula>0</formula>
    </cfRule>
    <cfRule type="cellIs" dxfId="1803" priority="317" operator="equal">
      <formula>0</formula>
    </cfRule>
  </conditionalFormatting>
  <conditionalFormatting sqref="K26:K41">
    <cfRule type="cellIs" dxfId="1802" priority="312" operator="greaterThan">
      <formula>0</formula>
    </cfRule>
    <cfRule type="cellIs" dxfId="1801" priority="313" operator="lessThan">
      <formula>0</formula>
    </cfRule>
    <cfRule type="cellIs" dxfId="1800" priority="314" operator="equal">
      <formula>0</formula>
    </cfRule>
  </conditionalFormatting>
  <conditionalFormatting sqref="K26:K41">
    <cfRule type="cellIs" dxfId="1799" priority="309" operator="greaterThan">
      <formula>0</formula>
    </cfRule>
    <cfRule type="cellIs" dxfId="1798" priority="310" operator="lessThan">
      <formula>0</formula>
    </cfRule>
    <cfRule type="cellIs" dxfId="1797" priority="311" operator="equal">
      <formula>0</formula>
    </cfRule>
  </conditionalFormatting>
  <conditionalFormatting sqref="K26:K41">
    <cfRule type="cellIs" dxfId="1796" priority="306" operator="greaterThan">
      <formula>0</formula>
    </cfRule>
    <cfRule type="cellIs" dxfId="1795" priority="307" operator="lessThan">
      <formula>0</formula>
    </cfRule>
    <cfRule type="cellIs" dxfId="1794" priority="308" operator="equal">
      <formula>0</formula>
    </cfRule>
  </conditionalFormatting>
  <conditionalFormatting sqref="K26:K41">
    <cfRule type="cellIs" dxfId="1793" priority="303" operator="greaterThan">
      <formula>0</formula>
    </cfRule>
    <cfRule type="cellIs" dxfId="1792" priority="304" operator="lessThan">
      <formula>0</formula>
    </cfRule>
    <cfRule type="cellIs" dxfId="1791" priority="305" operator="equal">
      <formula>0</formula>
    </cfRule>
  </conditionalFormatting>
  <conditionalFormatting sqref="K26:K41">
    <cfRule type="cellIs" dxfId="1790" priority="300" operator="greaterThan">
      <formula>0</formula>
    </cfRule>
    <cfRule type="cellIs" dxfId="1789" priority="301" operator="lessThan">
      <formula>0</formula>
    </cfRule>
    <cfRule type="cellIs" dxfId="1788" priority="302" operator="equal">
      <formula>0</formula>
    </cfRule>
  </conditionalFormatting>
  <conditionalFormatting sqref="K26:K41">
    <cfRule type="cellIs" dxfId="1787" priority="297" operator="greaterThan">
      <formula>0</formula>
    </cfRule>
    <cfRule type="cellIs" dxfId="1786" priority="298" operator="lessThan">
      <formula>0</formula>
    </cfRule>
    <cfRule type="cellIs" dxfId="1785" priority="299" operator="equal">
      <formula>0</formula>
    </cfRule>
  </conditionalFormatting>
  <conditionalFormatting sqref="K26:K41">
    <cfRule type="cellIs" dxfId="1784" priority="294" operator="greaterThan">
      <formula>0</formula>
    </cfRule>
    <cfRule type="cellIs" dxfId="1783" priority="295" operator="lessThan">
      <formula>0</formula>
    </cfRule>
    <cfRule type="cellIs" dxfId="1782" priority="296" operator="equal">
      <formula>0</formula>
    </cfRule>
  </conditionalFormatting>
  <conditionalFormatting sqref="F26:F41">
    <cfRule type="cellIs" dxfId="1781" priority="293" operator="equal">
      <formula>"DNP"</formula>
    </cfRule>
  </conditionalFormatting>
  <conditionalFormatting sqref="I26:I41">
    <cfRule type="cellIs" dxfId="1780" priority="292" operator="equal">
      <formula>"Y"</formula>
    </cfRule>
  </conditionalFormatting>
  <conditionalFormatting sqref="T26:T41">
    <cfRule type="cellIs" dxfId="1779" priority="289" operator="greaterThan">
      <formula>0</formula>
    </cfRule>
    <cfRule type="cellIs" dxfId="1778" priority="290" operator="lessThan">
      <formula>0</formula>
    </cfRule>
    <cfRule type="cellIs" dxfId="1777" priority="291" operator="equal">
      <formula>0</formula>
    </cfRule>
  </conditionalFormatting>
  <conditionalFormatting sqref="T26:T41">
    <cfRule type="cellIs" dxfId="1776" priority="286" operator="greaterThan">
      <formula>0</formula>
    </cfRule>
    <cfRule type="cellIs" dxfId="1775" priority="287" operator="lessThan">
      <formula>0</formula>
    </cfRule>
    <cfRule type="cellIs" dxfId="1774" priority="288" operator="equal">
      <formula>0</formula>
    </cfRule>
  </conditionalFormatting>
  <conditionalFormatting sqref="T26:T41">
    <cfRule type="cellIs" dxfId="1773" priority="283" operator="greaterThan">
      <formula>0</formula>
    </cfRule>
    <cfRule type="cellIs" dxfId="1772" priority="284" operator="lessThan">
      <formula>0</formula>
    </cfRule>
    <cfRule type="cellIs" dxfId="1771" priority="285" operator="equal">
      <formula>0</formula>
    </cfRule>
  </conditionalFormatting>
  <conditionalFormatting sqref="T26:T41">
    <cfRule type="cellIs" dxfId="1770" priority="280" operator="greaterThan">
      <formula>0</formula>
    </cfRule>
    <cfRule type="cellIs" dxfId="1769" priority="281" operator="lessThan">
      <formula>0</formula>
    </cfRule>
    <cfRule type="cellIs" dxfId="1768" priority="282" operator="equal">
      <formula>0</formula>
    </cfRule>
  </conditionalFormatting>
  <conditionalFormatting sqref="T26:T41">
    <cfRule type="cellIs" dxfId="1767" priority="277" operator="greaterThan">
      <formula>0</formula>
    </cfRule>
    <cfRule type="cellIs" dxfId="1766" priority="278" operator="lessThan">
      <formula>0</formula>
    </cfRule>
    <cfRule type="cellIs" dxfId="1765" priority="279" operator="equal">
      <formula>0</formula>
    </cfRule>
  </conditionalFormatting>
  <conditionalFormatting sqref="T26:T41">
    <cfRule type="cellIs" dxfId="1764" priority="274" operator="greaterThan">
      <formula>0</formula>
    </cfRule>
    <cfRule type="cellIs" dxfId="1763" priority="275" operator="lessThan">
      <formula>0</formula>
    </cfRule>
    <cfRule type="cellIs" dxfId="1762" priority="276" operator="equal">
      <formula>0</formula>
    </cfRule>
  </conditionalFormatting>
  <conditionalFormatting sqref="T26:T41">
    <cfRule type="cellIs" dxfId="1761" priority="271" operator="greaterThan">
      <formula>0</formula>
    </cfRule>
    <cfRule type="cellIs" dxfId="1760" priority="272" operator="lessThan">
      <formula>0</formula>
    </cfRule>
    <cfRule type="cellIs" dxfId="1759" priority="273" operator="equal">
      <formula>0</formula>
    </cfRule>
  </conditionalFormatting>
  <conditionalFormatting sqref="T26:T41">
    <cfRule type="cellIs" dxfId="1758" priority="268" operator="greaterThan">
      <formula>0</formula>
    </cfRule>
    <cfRule type="cellIs" dxfId="1757" priority="269" operator="lessThan">
      <formula>0</formula>
    </cfRule>
    <cfRule type="cellIs" dxfId="1756" priority="270" operator="equal">
      <formula>0</formula>
    </cfRule>
  </conditionalFormatting>
  <conditionalFormatting sqref="T26:T41">
    <cfRule type="cellIs" dxfId="1755" priority="265" operator="greaterThan">
      <formula>0</formula>
    </cfRule>
    <cfRule type="cellIs" dxfId="1754" priority="266" operator="lessThan">
      <formula>0</formula>
    </cfRule>
    <cfRule type="cellIs" dxfId="1753" priority="267" operator="equal">
      <formula>0</formula>
    </cfRule>
  </conditionalFormatting>
  <conditionalFormatting sqref="T26:T41">
    <cfRule type="cellIs" dxfId="1752" priority="262" operator="greaterThan">
      <formula>0</formula>
    </cfRule>
    <cfRule type="cellIs" dxfId="1751" priority="263" operator="lessThan">
      <formula>0</formula>
    </cfRule>
    <cfRule type="cellIs" dxfId="1750" priority="264" operator="equal">
      <formula>0</formula>
    </cfRule>
  </conditionalFormatting>
  <conditionalFormatting sqref="T26:T41">
    <cfRule type="cellIs" dxfId="1749" priority="259" operator="greaterThan">
      <formula>0</formula>
    </cfRule>
    <cfRule type="cellIs" dxfId="1748" priority="260" operator="lessThan">
      <formula>0</formula>
    </cfRule>
    <cfRule type="cellIs" dxfId="1747" priority="261" operator="equal">
      <formula>0</formula>
    </cfRule>
  </conditionalFormatting>
  <conditionalFormatting sqref="T26:T41">
    <cfRule type="cellIs" dxfId="1746" priority="256" operator="greaterThan">
      <formula>0</formula>
    </cfRule>
    <cfRule type="cellIs" dxfId="1745" priority="257" operator="lessThan">
      <formula>0</formula>
    </cfRule>
    <cfRule type="cellIs" dxfId="1744" priority="258" operator="equal">
      <formula>0</formula>
    </cfRule>
  </conditionalFormatting>
  <conditionalFormatting sqref="T26:T41">
    <cfRule type="cellIs" dxfId="1743" priority="253" operator="greaterThan">
      <formula>0</formula>
    </cfRule>
    <cfRule type="cellIs" dxfId="1742" priority="254" operator="lessThan">
      <formula>0</formula>
    </cfRule>
    <cfRule type="cellIs" dxfId="1741" priority="255" operator="equal">
      <formula>0</formula>
    </cfRule>
  </conditionalFormatting>
  <conditionalFormatting sqref="T26:T41">
    <cfRule type="cellIs" dxfId="1740" priority="250" operator="greaterThan">
      <formula>0</formula>
    </cfRule>
    <cfRule type="cellIs" dxfId="1739" priority="251" operator="lessThan">
      <formula>0</formula>
    </cfRule>
    <cfRule type="cellIs" dxfId="1738" priority="252" operator="equal">
      <formula>0</formula>
    </cfRule>
  </conditionalFormatting>
  <conditionalFormatting sqref="T26:T41">
    <cfRule type="cellIs" dxfId="1737" priority="247" operator="greaterThan">
      <formula>0</formula>
    </cfRule>
    <cfRule type="cellIs" dxfId="1736" priority="248" operator="lessThan">
      <formula>0</formula>
    </cfRule>
    <cfRule type="cellIs" dxfId="1735" priority="249" operator="equal">
      <formula>0</formula>
    </cfRule>
  </conditionalFormatting>
  <conditionalFormatting sqref="T26:T41">
    <cfRule type="cellIs" dxfId="1734" priority="244" operator="greaterThan">
      <formula>0</formula>
    </cfRule>
    <cfRule type="cellIs" dxfId="1733" priority="245" operator="lessThan">
      <formula>0</formula>
    </cfRule>
    <cfRule type="cellIs" dxfId="1732" priority="246" operator="equal">
      <formula>0</formula>
    </cfRule>
  </conditionalFormatting>
  <conditionalFormatting sqref="T26:T41">
    <cfRule type="cellIs" dxfId="1731" priority="241" operator="greaterThan">
      <formula>0</formula>
    </cfRule>
    <cfRule type="cellIs" dxfId="1730" priority="242" operator="lessThan">
      <formula>0</formula>
    </cfRule>
    <cfRule type="cellIs" dxfId="1729" priority="243" operator="equal">
      <formula>0</formula>
    </cfRule>
  </conditionalFormatting>
  <conditionalFormatting sqref="T26:T41">
    <cfRule type="cellIs" dxfId="1728" priority="238" operator="greaterThan">
      <formula>0</formula>
    </cfRule>
    <cfRule type="cellIs" dxfId="1727" priority="239" operator="lessThan">
      <formula>0</formula>
    </cfRule>
    <cfRule type="cellIs" dxfId="1726" priority="240" operator="equal">
      <formula>0</formula>
    </cfRule>
  </conditionalFormatting>
  <conditionalFormatting sqref="T26:T41">
    <cfRule type="cellIs" dxfId="1725" priority="235" operator="greaterThan">
      <formula>0</formula>
    </cfRule>
    <cfRule type="cellIs" dxfId="1724" priority="236" operator="lessThan">
      <formula>0</formula>
    </cfRule>
    <cfRule type="cellIs" dxfId="1723" priority="237" operator="equal">
      <formula>0</formula>
    </cfRule>
  </conditionalFormatting>
  <conditionalFormatting sqref="T26:T41">
    <cfRule type="cellIs" dxfId="1722" priority="232" operator="greaterThan">
      <formula>0</formula>
    </cfRule>
    <cfRule type="cellIs" dxfId="1721" priority="233" operator="lessThan">
      <formula>0</formula>
    </cfRule>
    <cfRule type="cellIs" dxfId="1720" priority="234" operator="equal">
      <formula>0</formula>
    </cfRule>
  </conditionalFormatting>
  <conditionalFormatting sqref="T26:T41">
    <cfRule type="cellIs" dxfId="1719" priority="229" operator="greaterThan">
      <formula>0</formula>
    </cfRule>
    <cfRule type="cellIs" dxfId="1718" priority="230" operator="lessThan">
      <formula>0</formula>
    </cfRule>
    <cfRule type="cellIs" dxfId="1717" priority="231" operator="equal">
      <formula>0</formula>
    </cfRule>
  </conditionalFormatting>
  <conditionalFormatting sqref="T26:T41">
    <cfRule type="cellIs" dxfId="1716" priority="226" operator="greaterThan">
      <formula>0</formula>
    </cfRule>
    <cfRule type="cellIs" dxfId="1715" priority="227" operator="lessThan">
      <formula>0</formula>
    </cfRule>
    <cfRule type="cellIs" dxfId="1714" priority="228" operator="equal">
      <formula>0</formula>
    </cfRule>
  </conditionalFormatting>
  <conditionalFormatting sqref="T26:T41">
    <cfRule type="cellIs" dxfId="1713" priority="223" operator="greaterThan">
      <formula>0</formula>
    </cfRule>
    <cfRule type="cellIs" dxfId="1712" priority="224" operator="lessThan">
      <formula>0</formula>
    </cfRule>
    <cfRule type="cellIs" dxfId="1711" priority="225" operator="equal">
      <formula>0</formula>
    </cfRule>
  </conditionalFormatting>
  <conditionalFormatting sqref="T26:T41">
    <cfRule type="cellIs" dxfId="1710" priority="220" operator="greaterThan">
      <formula>0</formula>
    </cfRule>
    <cfRule type="cellIs" dxfId="1709" priority="221" operator="lessThan">
      <formula>0</formula>
    </cfRule>
    <cfRule type="cellIs" dxfId="1708" priority="222" operator="equal">
      <formula>0</formula>
    </cfRule>
  </conditionalFormatting>
  <conditionalFormatting sqref="T26:T41">
    <cfRule type="cellIs" dxfId="1707" priority="217" operator="greaterThan">
      <formula>0</formula>
    </cfRule>
    <cfRule type="cellIs" dxfId="1706" priority="218" operator="lessThan">
      <formula>0</formula>
    </cfRule>
    <cfRule type="cellIs" dxfId="1705" priority="219" operator="equal">
      <formula>0</formula>
    </cfRule>
  </conditionalFormatting>
  <conditionalFormatting sqref="T26:T41">
    <cfRule type="cellIs" dxfId="1704" priority="214" operator="greaterThan">
      <formula>0</formula>
    </cfRule>
    <cfRule type="cellIs" dxfId="1703" priority="215" operator="lessThan">
      <formula>0</formula>
    </cfRule>
    <cfRule type="cellIs" dxfId="1702" priority="216" operator="equal">
      <formula>0</formula>
    </cfRule>
  </conditionalFormatting>
  <conditionalFormatting sqref="T26:T41">
    <cfRule type="cellIs" dxfId="1701" priority="211" operator="greaterThan">
      <formula>0</formula>
    </cfRule>
    <cfRule type="cellIs" dxfId="1700" priority="212" operator="lessThan">
      <formula>0</formula>
    </cfRule>
    <cfRule type="cellIs" dxfId="1699" priority="213" operator="equal">
      <formula>0</formula>
    </cfRule>
  </conditionalFormatting>
  <conditionalFormatting sqref="O26:O41">
    <cfRule type="cellIs" dxfId="1698" priority="210" operator="equal">
      <formula>"DNP"</formula>
    </cfRule>
  </conditionalFormatting>
  <conditionalFormatting sqref="R26:R41">
    <cfRule type="cellIs" dxfId="1697" priority="209" operator="equal">
      <formula>"Y"</formula>
    </cfRule>
  </conditionalFormatting>
  <conditionalFormatting sqref="AC26:AC41">
    <cfRule type="cellIs" dxfId="1696" priority="206" operator="greaterThan">
      <formula>0</formula>
    </cfRule>
    <cfRule type="cellIs" dxfId="1695" priority="207" operator="lessThan">
      <formula>0</formula>
    </cfRule>
    <cfRule type="cellIs" dxfId="1694" priority="208" operator="equal">
      <formula>0</formula>
    </cfRule>
  </conditionalFormatting>
  <conditionalFormatting sqref="AC26:AC41">
    <cfRule type="cellIs" dxfId="1693" priority="203" operator="greaterThan">
      <formula>0</formula>
    </cfRule>
    <cfRule type="cellIs" dxfId="1692" priority="204" operator="lessThan">
      <formula>0</formula>
    </cfRule>
    <cfRule type="cellIs" dxfId="1691" priority="205" operator="equal">
      <formula>0</formula>
    </cfRule>
  </conditionalFormatting>
  <conditionalFormatting sqref="AC26:AC41">
    <cfRule type="cellIs" dxfId="1690" priority="200" operator="greaterThan">
      <formula>0</formula>
    </cfRule>
    <cfRule type="cellIs" dxfId="1689" priority="201" operator="lessThan">
      <formula>0</formula>
    </cfRule>
    <cfRule type="cellIs" dxfId="1688" priority="202" operator="equal">
      <formula>0</formula>
    </cfRule>
  </conditionalFormatting>
  <conditionalFormatting sqref="AC26:AC41">
    <cfRule type="cellIs" dxfId="1687" priority="197" operator="greaterThan">
      <formula>0</formula>
    </cfRule>
    <cfRule type="cellIs" dxfId="1686" priority="198" operator="lessThan">
      <formula>0</formula>
    </cfRule>
    <cfRule type="cellIs" dxfId="1685" priority="199" operator="equal">
      <formula>0</formula>
    </cfRule>
  </conditionalFormatting>
  <conditionalFormatting sqref="AC26:AC41">
    <cfRule type="cellIs" dxfId="1684" priority="194" operator="greaterThan">
      <formula>0</formula>
    </cfRule>
    <cfRule type="cellIs" dxfId="1683" priority="195" operator="lessThan">
      <formula>0</formula>
    </cfRule>
    <cfRule type="cellIs" dxfId="1682" priority="196" operator="equal">
      <formula>0</formula>
    </cfRule>
  </conditionalFormatting>
  <conditionalFormatting sqref="AC26:AC41">
    <cfRule type="cellIs" dxfId="1681" priority="191" operator="greaterThan">
      <formula>0</formula>
    </cfRule>
    <cfRule type="cellIs" dxfId="1680" priority="192" operator="lessThan">
      <formula>0</formula>
    </cfRule>
    <cfRule type="cellIs" dxfId="1679" priority="193" operator="equal">
      <formula>0</formula>
    </cfRule>
  </conditionalFormatting>
  <conditionalFormatting sqref="AC26:AC41">
    <cfRule type="cellIs" dxfId="1678" priority="188" operator="greaterThan">
      <formula>0</formula>
    </cfRule>
    <cfRule type="cellIs" dxfId="1677" priority="189" operator="lessThan">
      <formula>0</formula>
    </cfRule>
    <cfRule type="cellIs" dxfId="1676" priority="190" operator="equal">
      <formula>0</formula>
    </cfRule>
  </conditionalFormatting>
  <conditionalFormatting sqref="AC26:AC41">
    <cfRule type="cellIs" dxfId="1675" priority="185" operator="greaterThan">
      <formula>0</formula>
    </cfRule>
    <cfRule type="cellIs" dxfId="1674" priority="186" operator="lessThan">
      <formula>0</formula>
    </cfRule>
    <cfRule type="cellIs" dxfId="1673" priority="187" operator="equal">
      <formula>0</formula>
    </cfRule>
  </conditionalFormatting>
  <conditionalFormatting sqref="AC26:AC41">
    <cfRule type="cellIs" dxfId="1672" priority="182" operator="greaterThan">
      <formula>0</formula>
    </cfRule>
    <cfRule type="cellIs" dxfId="1671" priority="183" operator="lessThan">
      <formula>0</formula>
    </cfRule>
    <cfRule type="cellIs" dxfId="1670" priority="184" operator="equal">
      <formula>0</formula>
    </cfRule>
  </conditionalFormatting>
  <conditionalFormatting sqref="AC26:AC41">
    <cfRule type="cellIs" dxfId="1669" priority="179" operator="greaterThan">
      <formula>0</formula>
    </cfRule>
    <cfRule type="cellIs" dxfId="1668" priority="180" operator="lessThan">
      <formula>0</formula>
    </cfRule>
    <cfRule type="cellIs" dxfId="1667" priority="181" operator="equal">
      <formula>0</formula>
    </cfRule>
  </conditionalFormatting>
  <conditionalFormatting sqref="AC26:AC41">
    <cfRule type="cellIs" dxfId="1666" priority="176" operator="greaterThan">
      <formula>0</formula>
    </cfRule>
    <cfRule type="cellIs" dxfId="1665" priority="177" operator="lessThan">
      <formula>0</formula>
    </cfRule>
    <cfRule type="cellIs" dxfId="1664" priority="178" operator="equal">
      <formula>0</formula>
    </cfRule>
  </conditionalFormatting>
  <conditionalFormatting sqref="AC26:AC41">
    <cfRule type="cellIs" dxfId="1663" priority="173" operator="greaterThan">
      <formula>0</formula>
    </cfRule>
    <cfRule type="cellIs" dxfId="1662" priority="174" operator="lessThan">
      <formula>0</formula>
    </cfRule>
    <cfRule type="cellIs" dxfId="1661" priority="175" operator="equal">
      <formula>0</formula>
    </cfRule>
  </conditionalFormatting>
  <conditionalFormatting sqref="AC26:AC41">
    <cfRule type="cellIs" dxfId="1660" priority="170" operator="greaterThan">
      <formula>0</formula>
    </cfRule>
    <cfRule type="cellIs" dxfId="1659" priority="171" operator="lessThan">
      <formula>0</formula>
    </cfRule>
    <cfRule type="cellIs" dxfId="1658" priority="172" operator="equal">
      <formula>0</formula>
    </cfRule>
  </conditionalFormatting>
  <conditionalFormatting sqref="AC26:AC41">
    <cfRule type="cellIs" dxfId="1657" priority="167" operator="greaterThan">
      <formula>0</formula>
    </cfRule>
    <cfRule type="cellIs" dxfId="1656" priority="168" operator="lessThan">
      <formula>0</formula>
    </cfRule>
    <cfRule type="cellIs" dxfId="1655" priority="169" operator="equal">
      <formula>0</formula>
    </cfRule>
  </conditionalFormatting>
  <conditionalFormatting sqref="AC26:AC41">
    <cfRule type="cellIs" dxfId="1654" priority="164" operator="greaterThan">
      <formula>0</formula>
    </cfRule>
    <cfRule type="cellIs" dxfId="1653" priority="165" operator="lessThan">
      <formula>0</formula>
    </cfRule>
    <cfRule type="cellIs" dxfId="1652" priority="166" operator="equal">
      <formula>0</formula>
    </cfRule>
  </conditionalFormatting>
  <conditionalFormatting sqref="AC26:AC41">
    <cfRule type="cellIs" dxfId="1651" priority="161" operator="greaterThan">
      <formula>0</formula>
    </cfRule>
    <cfRule type="cellIs" dxfId="1650" priority="162" operator="lessThan">
      <formula>0</formula>
    </cfRule>
    <cfRule type="cellIs" dxfId="1649" priority="163" operator="equal">
      <formula>0</formula>
    </cfRule>
  </conditionalFormatting>
  <conditionalFormatting sqref="AC26:AC41">
    <cfRule type="cellIs" dxfId="1648" priority="158" operator="greaterThan">
      <formula>0</formula>
    </cfRule>
    <cfRule type="cellIs" dxfId="1647" priority="159" operator="lessThan">
      <formula>0</formula>
    </cfRule>
    <cfRule type="cellIs" dxfId="1646" priority="160" operator="equal">
      <formula>0</formula>
    </cfRule>
  </conditionalFormatting>
  <conditionalFormatting sqref="AC26:AC41">
    <cfRule type="cellIs" dxfId="1645" priority="155" operator="greaterThan">
      <formula>0</formula>
    </cfRule>
    <cfRule type="cellIs" dxfId="1644" priority="156" operator="lessThan">
      <formula>0</formula>
    </cfRule>
    <cfRule type="cellIs" dxfId="1643" priority="157" operator="equal">
      <formula>0</formula>
    </cfRule>
  </conditionalFormatting>
  <conditionalFormatting sqref="AC26:AC41">
    <cfRule type="cellIs" dxfId="1642" priority="152" operator="greaterThan">
      <formula>0</formula>
    </cfRule>
    <cfRule type="cellIs" dxfId="1641" priority="153" operator="lessThan">
      <formula>0</formula>
    </cfRule>
    <cfRule type="cellIs" dxfId="1640" priority="154" operator="equal">
      <formula>0</formula>
    </cfRule>
  </conditionalFormatting>
  <conditionalFormatting sqref="AC26:AC41">
    <cfRule type="cellIs" dxfId="1639" priority="149" operator="greaterThan">
      <formula>0</formula>
    </cfRule>
    <cfRule type="cellIs" dxfId="1638" priority="150" operator="lessThan">
      <formula>0</formula>
    </cfRule>
    <cfRule type="cellIs" dxfId="1637" priority="151" operator="equal">
      <formula>0</formula>
    </cfRule>
  </conditionalFormatting>
  <conditionalFormatting sqref="AC26:AC41">
    <cfRule type="cellIs" dxfId="1636" priority="146" operator="greaterThan">
      <formula>0</formula>
    </cfRule>
    <cfRule type="cellIs" dxfId="1635" priority="147" operator="lessThan">
      <formula>0</formula>
    </cfRule>
    <cfRule type="cellIs" dxfId="1634" priority="148" operator="equal">
      <formula>0</formula>
    </cfRule>
  </conditionalFormatting>
  <conditionalFormatting sqref="AC26:AC41">
    <cfRule type="cellIs" dxfId="1633" priority="143" operator="greaterThan">
      <formula>0</formula>
    </cfRule>
    <cfRule type="cellIs" dxfId="1632" priority="144" operator="lessThan">
      <formula>0</formula>
    </cfRule>
    <cfRule type="cellIs" dxfId="1631" priority="145" operator="equal">
      <formula>0</formula>
    </cfRule>
  </conditionalFormatting>
  <conditionalFormatting sqref="AC26:AC41">
    <cfRule type="cellIs" dxfId="1630" priority="140" operator="greaterThan">
      <formula>0</formula>
    </cfRule>
    <cfRule type="cellIs" dxfId="1629" priority="141" operator="lessThan">
      <formula>0</formula>
    </cfRule>
    <cfRule type="cellIs" dxfId="1628" priority="142" operator="equal">
      <formula>0</formula>
    </cfRule>
  </conditionalFormatting>
  <conditionalFormatting sqref="AC26:AC41">
    <cfRule type="cellIs" dxfId="1627" priority="137" operator="greaterThan">
      <formula>0</formula>
    </cfRule>
    <cfRule type="cellIs" dxfId="1626" priority="138" operator="lessThan">
      <formula>0</formula>
    </cfRule>
    <cfRule type="cellIs" dxfId="1625" priority="139" operator="equal">
      <formula>0</formula>
    </cfRule>
  </conditionalFormatting>
  <conditionalFormatting sqref="AC26:AC41">
    <cfRule type="cellIs" dxfId="1624" priority="134" operator="greaterThan">
      <formula>0</formula>
    </cfRule>
    <cfRule type="cellIs" dxfId="1623" priority="135" operator="lessThan">
      <formula>0</formula>
    </cfRule>
    <cfRule type="cellIs" dxfId="1622" priority="136" operator="equal">
      <formula>0</formula>
    </cfRule>
  </conditionalFormatting>
  <conditionalFormatting sqref="AC26:AC41">
    <cfRule type="cellIs" dxfId="1621" priority="131" operator="greaterThan">
      <formula>0</formula>
    </cfRule>
    <cfRule type="cellIs" dxfId="1620" priority="132" operator="lessThan">
      <formula>0</formula>
    </cfRule>
    <cfRule type="cellIs" dxfId="1619" priority="133" operator="equal">
      <formula>0</formula>
    </cfRule>
  </conditionalFormatting>
  <conditionalFormatting sqref="AC26:AC41">
    <cfRule type="cellIs" dxfId="1618" priority="128" operator="greaterThan">
      <formula>0</formula>
    </cfRule>
    <cfRule type="cellIs" dxfId="1617" priority="129" operator="lessThan">
      <formula>0</formula>
    </cfRule>
    <cfRule type="cellIs" dxfId="1616" priority="130" operator="equal">
      <formula>0</formula>
    </cfRule>
  </conditionalFormatting>
  <conditionalFormatting sqref="AC26:AC41">
    <cfRule type="cellIs" dxfId="1615" priority="125" operator="greaterThan">
      <formula>0</formula>
    </cfRule>
    <cfRule type="cellIs" dxfId="1614" priority="126" operator="lessThan">
      <formula>0</formula>
    </cfRule>
    <cfRule type="cellIs" dxfId="1613" priority="127" operator="equal">
      <formula>0</formula>
    </cfRule>
  </conditionalFormatting>
  <conditionalFormatting sqref="X26:X41">
    <cfRule type="cellIs" dxfId="1612" priority="124" operator="equal">
      <formula>"DNP"</formula>
    </cfRule>
  </conditionalFormatting>
  <conditionalFormatting sqref="AA26:AA41">
    <cfRule type="cellIs" dxfId="1611" priority="123" operator="equal">
      <formula>"Y"</formula>
    </cfRule>
  </conditionalFormatting>
  <conditionalFormatting sqref="AL26:AL41">
    <cfRule type="cellIs" dxfId="1610" priority="120" operator="greaterThan">
      <formula>0</formula>
    </cfRule>
    <cfRule type="cellIs" dxfId="1609" priority="121" operator="lessThan">
      <formula>0</formula>
    </cfRule>
    <cfRule type="cellIs" dxfId="1608" priority="122" operator="equal">
      <formula>0</formula>
    </cfRule>
  </conditionalFormatting>
  <conditionalFormatting sqref="AL26:AL41">
    <cfRule type="cellIs" dxfId="1607" priority="117" operator="greaterThan">
      <formula>0</formula>
    </cfRule>
    <cfRule type="cellIs" dxfId="1606" priority="118" operator="lessThan">
      <formula>0</formula>
    </cfRule>
    <cfRule type="cellIs" dxfId="1605" priority="119" operator="equal">
      <formula>0</formula>
    </cfRule>
  </conditionalFormatting>
  <conditionalFormatting sqref="AL26:AL41">
    <cfRule type="cellIs" dxfId="1604" priority="114" operator="greaterThan">
      <formula>0</formula>
    </cfRule>
    <cfRule type="cellIs" dxfId="1603" priority="115" operator="lessThan">
      <formula>0</formula>
    </cfRule>
    <cfRule type="cellIs" dxfId="1602" priority="116" operator="equal">
      <formula>0</formula>
    </cfRule>
  </conditionalFormatting>
  <conditionalFormatting sqref="AL26:AL41">
    <cfRule type="cellIs" dxfId="1601" priority="111" operator="greaterThan">
      <formula>0</formula>
    </cfRule>
    <cfRule type="cellIs" dxfId="1600" priority="112" operator="lessThan">
      <formula>0</formula>
    </cfRule>
    <cfRule type="cellIs" dxfId="1599" priority="113" operator="equal">
      <formula>0</formula>
    </cfRule>
  </conditionalFormatting>
  <conditionalFormatting sqref="AL26:AL41">
    <cfRule type="cellIs" dxfId="1598" priority="108" operator="greaterThan">
      <formula>0</formula>
    </cfRule>
    <cfRule type="cellIs" dxfId="1597" priority="109" operator="lessThan">
      <formula>0</formula>
    </cfRule>
    <cfRule type="cellIs" dxfId="1596" priority="110" operator="equal">
      <formula>0</formula>
    </cfRule>
  </conditionalFormatting>
  <conditionalFormatting sqref="AL26:AL41">
    <cfRule type="cellIs" dxfId="1595" priority="105" operator="greaterThan">
      <formula>0</formula>
    </cfRule>
    <cfRule type="cellIs" dxfId="1594" priority="106" operator="lessThan">
      <formula>0</formula>
    </cfRule>
    <cfRule type="cellIs" dxfId="1593" priority="107" operator="equal">
      <formula>0</formula>
    </cfRule>
  </conditionalFormatting>
  <conditionalFormatting sqref="AL26:AL41">
    <cfRule type="cellIs" dxfId="1592" priority="102" operator="greaterThan">
      <formula>0</formula>
    </cfRule>
    <cfRule type="cellIs" dxfId="1591" priority="103" operator="lessThan">
      <formula>0</formula>
    </cfRule>
    <cfRule type="cellIs" dxfId="1590" priority="104" operator="equal">
      <formula>0</formula>
    </cfRule>
  </conditionalFormatting>
  <conditionalFormatting sqref="AL26:AL41">
    <cfRule type="cellIs" dxfId="1589" priority="99" operator="greaterThan">
      <formula>0</formula>
    </cfRule>
    <cfRule type="cellIs" dxfId="1588" priority="100" operator="lessThan">
      <formula>0</formula>
    </cfRule>
    <cfRule type="cellIs" dxfId="1587" priority="101" operator="equal">
      <formula>0</formula>
    </cfRule>
  </conditionalFormatting>
  <conditionalFormatting sqref="AL26:AL41">
    <cfRule type="cellIs" dxfId="1586" priority="96" operator="greaterThan">
      <formula>0</formula>
    </cfRule>
    <cfRule type="cellIs" dxfId="1585" priority="97" operator="lessThan">
      <formula>0</formula>
    </cfRule>
    <cfRule type="cellIs" dxfId="1584" priority="98" operator="equal">
      <formula>0</formula>
    </cfRule>
  </conditionalFormatting>
  <conditionalFormatting sqref="AL26:AL41">
    <cfRule type="cellIs" dxfId="1583" priority="93" operator="greaterThan">
      <formula>0</formula>
    </cfRule>
    <cfRule type="cellIs" dxfId="1582" priority="94" operator="lessThan">
      <formula>0</formula>
    </cfRule>
    <cfRule type="cellIs" dxfId="1581" priority="95" operator="equal">
      <formula>0</formula>
    </cfRule>
  </conditionalFormatting>
  <conditionalFormatting sqref="AL26:AL41">
    <cfRule type="cellIs" dxfId="1580" priority="90" operator="greaterThan">
      <formula>0</formula>
    </cfRule>
    <cfRule type="cellIs" dxfId="1579" priority="91" operator="lessThan">
      <formula>0</formula>
    </cfRule>
    <cfRule type="cellIs" dxfId="1578" priority="92" operator="equal">
      <formula>0</formula>
    </cfRule>
  </conditionalFormatting>
  <conditionalFormatting sqref="AL26:AL41">
    <cfRule type="cellIs" dxfId="1577" priority="87" operator="greaterThan">
      <formula>0</formula>
    </cfRule>
    <cfRule type="cellIs" dxfId="1576" priority="88" operator="lessThan">
      <formula>0</formula>
    </cfRule>
    <cfRule type="cellIs" dxfId="1575" priority="89" operator="equal">
      <formula>0</formula>
    </cfRule>
  </conditionalFormatting>
  <conditionalFormatting sqref="AL26:AL41">
    <cfRule type="cellIs" dxfId="1574" priority="84" operator="greaterThan">
      <formula>0</formula>
    </cfRule>
    <cfRule type="cellIs" dxfId="1573" priority="85" operator="lessThan">
      <formula>0</formula>
    </cfRule>
    <cfRule type="cellIs" dxfId="1572" priority="86" operator="equal">
      <formula>0</formula>
    </cfRule>
  </conditionalFormatting>
  <conditionalFormatting sqref="AL26:AL41">
    <cfRule type="cellIs" dxfId="1571" priority="81" operator="greaterThan">
      <formula>0</formula>
    </cfRule>
    <cfRule type="cellIs" dxfId="1570" priority="82" operator="lessThan">
      <formula>0</formula>
    </cfRule>
    <cfRule type="cellIs" dxfId="1569" priority="83" operator="equal">
      <formula>0</formula>
    </cfRule>
  </conditionalFormatting>
  <conditionalFormatting sqref="AL26:AL41">
    <cfRule type="cellIs" dxfId="1568" priority="78" operator="greaterThan">
      <formula>0</formula>
    </cfRule>
    <cfRule type="cellIs" dxfId="1567" priority="79" operator="lessThan">
      <formula>0</formula>
    </cfRule>
    <cfRule type="cellIs" dxfId="1566" priority="80" operator="equal">
      <formula>0</formula>
    </cfRule>
  </conditionalFormatting>
  <conditionalFormatting sqref="AL26:AL41">
    <cfRule type="cellIs" dxfId="1565" priority="75" operator="greaterThan">
      <formula>0</formula>
    </cfRule>
    <cfRule type="cellIs" dxfId="1564" priority="76" operator="lessThan">
      <formula>0</formula>
    </cfRule>
    <cfRule type="cellIs" dxfId="1563" priority="77" operator="equal">
      <formula>0</formula>
    </cfRule>
  </conditionalFormatting>
  <conditionalFormatting sqref="AL26:AL41">
    <cfRule type="cellIs" dxfId="1562" priority="72" operator="greaterThan">
      <formula>0</formula>
    </cfRule>
    <cfRule type="cellIs" dxfId="1561" priority="73" operator="lessThan">
      <formula>0</formula>
    </cfRule>
    <cfRule type="cellIs" dxfId="1560" priority="74" operator="equal">
      <formula>0</formula>
    </cfRule>
  </conditionalFormatting>
  <conditionalFormatting sqref="AL26:AL41">
    <cfRule type="cellIs" dxfId="1559" priority="69" operator="greaterThan">
      <formula>0</formula>
    </cfRule>
    <cfRule type="cellIs" dxfId="1558" priority="70" operator="lessThan">
      <formula>0</formula>
    </cfRule>
    <cfRule type="cellIs" dxfId="1557" priority="71" operator="equal">
      <formula>0</formula>
    </cfRule>
  </conditionalFormatting>
  <conditionalFormatting sqref="AL26:AL41">
    <cfRule type="cellIs" dxfId="1556" priority="66" operator="greaterThan">
      <formula>0</formula>
    </cfRule>
    <cfRule type="cellIs" dxfId="1555" priority="67" operator="lessThan">
      <formula>0</formula>
    </cfRule>
    <cfRule type="cellIs" dxfId="1554" priority="68" operator="equal">
      <formula>0</formula>
    </cfRule>
  </conditionalFormatting>
  <conditionalFormatting sqref="AL26:AL41">
    <cfRule type="cellIs" dxfId="1553" priority="63" operator="greaterThan">
      <formula>0</formula>
    </cfRule>
    <cfRule type="cellIs" dxfId="1552" priority="64" operator="lessThan">
      <formula>0</formula>
    </cfRule>
    <cfRule type="cellIs" dxfId="1551" priority="65" operator="equal">
      <formula>0</formula>
    </cfRule>
  </conditionalFormatting>
  <conditionalFormatting sqref="AL26:AL41">
    <cfRule type="cellIs" dxfId="1550" priority="60" operator="greaterThan">
      <formula>0</formula>
    </cfRule>
    <cfRule type="cellIs" dxfId="1549" priority="61" operator="lessThan">
      <formula>0</formula>
    </cfRule>
    <cfRule type="cellIs" dxfId="1548" priority="62" operator="equal">
      <formula>0</formula>
    </cfRule>
  </conditionalFormatting>
  <conditionalFormatting sqref="AL26:AL41">
    <cfRule type="cellIs" dxfId="1547" priority="57" operator="greaterThan">
      <formula>0</formula>
    </cfRule>
    <cfRule type="cellIs" dxfId="1546" priority="58" operator="lessThan">
      <formula>0</formula>
    </cfRule>
    <cfRule type="cellIs" dxfId="1545" priority="59" operator="equal">
      <formula>0</formula>
    </cfRule>
  </conditionalFormatting>
  <conditionalFormatting sqref="AL26:AL41">
    <cfRule type="cellIs" dxfId="1544" priority="54" operator="greaterThan">
      <formula>0</formula>
    </cfRule>
    <cfRule type="cellIs" dxfId="1543" priority="55" operator="lessThan">
      <formula>0</formula>
    </cfRule>
    <cfRule type="cellIs" dxfId="1542" priority="56" operator="equal">
      <formula>0</formula>
    </cfRule>
  </conditionalFormatting>
  <conditionalFormatting sqref="AL26:AL41">
    <cfRule type="cellIs" dxfId="1541" priority="51" operator="greaterThan">
      <formula>0</formula>
    </cfRule>
    <cfRule type="cellIs" dxfId="1540" priority="52" operator="lessThan">
      <formula>0</formula>
    </cfRule>
    <cfRule type="cellIs" dxfId="1539" priority="53" operator="equal">
      <formula>0</formula>
    </cfRule>
  </conditionalFormatting>
  <conditionalFormatting sqref="AL26:AL41">
    <cfRule type="cellIs" dxfId="1538" priority="48" operator="greaterThan">
      <formula>0</formula>
    </cfRule>
    <cfRule type="cellIs" dxfId="1537" priority="49" operator="lessThan">
      <formula>0</formula>
    </cfRule>
    <cfRule type="cellIs" dxfId="1536" priority="50" operator="equal">
      <formula>0</formula>
    </cfRule>
  </conditionalFormatting>
  <conditionalFormatting sqref="AL26:AL41">
    <cfRule type="cellIs" dxfId="1535" priority="45" operator="greaterThan">
      <formula>0</formula>
    </cfRule>
    <cfRule type="cellIs" dxfId="1534" priority="46" operator="lessThan">
      <formula>0</formula>
    </cfRule>
    <cfRule type="cellIs" dxfId="1533" priority="47" operator="equal">
      <formula>0</formula>
    </cfRule>
  </conditionalFormatting>
  <conditionalFormatting sqref="AL26:AL41">
    <cfRule type="cellIs" dxfId="1532" priority="42" operator="greaterThan">
      <formula>0</formula>
    </cfRule>
    <cfRule type="cellIs" dxfId="1531" priority="43" operator="lessThan">
      <formula>0</formula>
    </cfRule>
    <cfRule type="cellIs" dxfId="1530" priority="44" operator="equal">
      <formula>0</formula>
    </cfRule>
  </conditionalFormatting>
  <conditionalFormatting sqref="AL26:AL41">
    <cfRule type="cellIs" dxfId="1529" priority="39" operator="greaterThan">
      <formula>0</formula>
    </cfRule>
    <cfRule type="cellIs" dxfId="1528" priority="40" operator="lessThan">
      <formula>0</formula>
    </cfRule>
    <cfRule type="cellIs" dxfId="1527" priority="41" operator="equal">
      <formula>0</formula>
    </cfRule>
  </conditionalFormatting>
  <conditionalFormatting sqref="AL26:AL41">
    <cfRule type="cellIs" dxfId="1526" priority="36" operator="greaterThan">
      <formula>0</formula>
    </cfRule>
    <cfRule type="cellIs" dxfId="1525" priority="37" operator="lessThan">
      <formula>0</formula>
    </cfRule>
    <cfRule type="cellIs" dxfId="1524" priority="38" operator="equal">
      <formula>0</formula>
    </cfRule>
  </conditionalFormatting>
  <conditionalFormatting sqref="AG26:AG41">
    <cfRule type="cellIs" dxfId="1523" priority="35" operator="equal">
      <formula>"DNP"</formula>
    </cfRule>
  </conditionalFormatting>
  <conditionalFormatting sqref="AJ26:AJ41">
    <cfRule type="cellIs" dxfId="1522" priority="34" operator="equal">
      <formula>"Y"</formula>
    </cfRule>
  </conditionalFormatting>
  <conditionalFormatting sqref="R22">
    <cfRule type="containsText" dxfId="1521" priority="33" operator="containsText" text="Y">
      <formula>NOT(ISERROR(SEARCH("Y",R22)))</formula>
    </cfRule>
  </conditionalFormatting>
  <conditionalFormatting sqref="F17">
    <cfRule type="cellIs" dxfId="1520" priority="32" operator="equal">
      <formula>"DNP"</formula>
    </cfRule>
  </conditionalFormatting>
  <conditionalFormatting sqref="I17">
    <cfRule type="containsText" dxfId="1519" priority="31" operator="containsText" text="Y">
      <formula>NOT(ISERROR(SEARCH("Y",I17)))</formula>
    </cfRule>
  </conditionalFormatting>
  <conditionalFormatting sqref="I17">
    <cfRule type="cellIs" dxfId="1518" priority="30" operator="equal">
      <formula>"Y"</formula>
    </cfRule>
  </conditionalFormatting>
  <conditionalFormatting sqref="I17">
    <cfRule type="containsText" dxfId="1517" priority="29" operator="containsText" text="Y">
      <formula>NOT(ISERROR(SEARCH("Y",I17)))</formula>
    </cfRule>
  </conditionalFormatting>
  <conditionalFormatting sqref="O17">
    <cfRule type="cellIs" dxfId="1516" priority="28" operator="equal">
      <formula>"DNP"</formula>
    </cfRule>
  </conditionalFormatting>
  <conditionalFormatting sqref="R17">
    <cfRule type="containsText" dxfId="1515" priority="27" operator="containsText" text="Y">
      <formula>NOT(ISERROR(SEARCH("Y",R17)))</formula>
    </cfRule>
  </conditionalFormatting>
  <conditionalFormatting sqref="R17">
    <cfRule type="cellIs" dxfId="1514" priority="26" operator="equal">
      <formula>"Y"</formula>
    </cfRule>
  </conditionalFormatting>
  <conditionalFormatting sqref="R17">
    <cfRule type="containsText" dxfId="1513" priority="25" operator="containsText" text="Y">
      <formula>NOT(ISERROR(SEARCH("Y",R17)))</formula>
    </cfRule>
  </conditionalFormatting>
  <conditionalFormatting sqref="X17">
    <cfRule type="cellIs" dxfId="1512" priority="24" operator="equal">
      <formula>"DNP"</formula>
    </cfRule>
  </conditionalFormatting>
  <conditionalFormatting sqref="AA17">
    <cfRule type="containsText" dxfId="1511" priority="23" operator="containsText" text="Y">
      <formula>NOT(ISERROR(SEARCH("Y",AA17)))</formula>
    </cfRule>
  </conditionalFormatting>
  <conditionalFormatting sqref="AA17">
    <cfRule type="cellIs" dxfId="1510" priority="22" operator="equal">
      <formula>"Y"</formula>
    </cfRule>
  </conditionalFormatting>
  <conditionalFormatting sqref="AA17">
    <cfRule type="containsText" dxfId="1509" priority="21" operator="containsText" text="Y">
      <formula>NOT(ISERROR(SEARCH("Y",AA17)))</formula>
    </cfRule>
  </conditionalFormatting>
  <conditionalFormatting sqref="AG17">
    <cfRule type="cellIs" dxfId="1508" priority="20" operator="equal">
      <formula>"DNP"</formula>
    </cfRule>
  </conditionalFormatting>
  <conditionalFormatting sqref="AJ17">
    <cfRule type="containsText" dxfId="1507" priority="19" operator="containsText" text="Y">
      <formula>NOT(ISERROR(SEARCH("Y",AJ17)))</formula>
    </cfRule>
  </conditionalFormatting>
  <conditionalFormatting sqref="AJ17">
    <cfRule type="cellIs" dxfId="1506" priority="18" operator="equal">
      <formula>"Y"</formula>
    </cfRule>
  </conditionalFormatting>
  <conditionalFormatting sqref="AJ17">
    <cfRule type="containsText" dxfId="1505" priority="17" operator="containsText" text="Y">
      <formula>NOT(ISERROR(SEARCH("Y",AJ17)))</formula>
    </cfRule>
  </conditionalFormatting>
  <conditionalFormatting sqref="F39">
    <cfRule type="cellIs" dxfId="1504" priority="16" operator="equal">
      <formula>"DNP"</formula>
    </cfRule>
  </conditionalFormatting>
  <conditionalFormatting sqref="I39">
    <cfRule type="containsText" dxfId="1503" priority="15" operator="containsText" text="Y">
      <formula>NOT(ISERROR(SEARCH("Y",I39)))</formula>
    </cfRule>
  </conditionalFormatting>
  <conditionalFormatting sqref="I39">
    <cfRule type="cellIs" dxfId="1502" priority="14" operator="equal">
      <formula>"Y"</formula>
    </cfRule>
  </conditionalFormatting>
  <conditionalFormatting sqref="I39">
    <cfRule type="containsText" dxfId="1501" priority="13" operator="containsText" text="Y">
      <formula>NOT(ISERROR(SEARCH("Y",I39)))</formula>
    </cfRule>
  </conditionalFormatting>
  <conditionalFormatting sqref="O39">
    <cfRule type="cellIs" dxfId="1500" priority="12" operator="equal">
      <formula>"DNP"</formula>
    </cfRule>
  </conditionalFormatting>
  <conditionalFormatting sqref="R39">
    <cfRule type="containsText" dxfId="1499" priority="11" operator="containsText" text="Y">
      <formula>NOT(ISERROR(SEARCH("Y",R39)))</formula>
    </cfRule>
  </conditionalFormatting>
  <conditionalFormatting sqref="R39">
    <cfRule type="cellIs" dxfId="1498" priority="10" operator="equal">
      <formula>"Y"</formula>
    </cfRule>
  </conditionalFormatting>
  <conditionalFormatting sqref="R39">
    <cfRule type="containsText" dxfId="1497" priority="9" operator="containsText" text="Y">
      <formula>NOT(ISERROR(SEARCH("Y",R39)))</formula>
    </cfRule>
  </conditionalFormatting>
  <conditionalFormatting sqref="X39">
    <cfRule type="cellIs" dxfId="1496" priority="8" operator="equal">
      <formula>"DNP"</formula>
    </cfRule>
  </conditionalFormatting>
  <conditionalFormatting sqref="AA39">
    <cfRule type="containsText" dxfId="1495" priority="7" operator="containsText" text="Y">
      <formula>NOT(ISERROR(SEARCH("Y",AA39)))</formula>
    </cfRule>
  </conditionalFormatting>
  <conditionalFormatting sqref="AA39">
    <cfRule type="cellIs" dxfId="1494" priority="6" operator="equal">
      <formula>"Y"</formula>
    </cfRule>
  </conditionalFormatting>
  <conditionalFormatting sqref="AA39">
    <cfRule type="containsText" dxfId="1493" priority="5" operator="containsText" text="Y">
      <formula>NOT(ISERROR(SEARCH("Y",AA39)))</formula>
    </cfRule>
  </conditionalFormatting>
  <conditionalFormatting sqref="AG39">
    <cfRule type="cellIs" dxfId="1492" priority="4" operator="equal">
      <formula>"DNP"</formula>
    </cfRule>
  </conditionalFormatting>
  <conditionalFormatting sqref="AJ39">
    <cfRule type="containsText" dxfId="1491" priority="3" operator="containsText" text="Y">
      <formula>NOT(ISERROR(SEARCH("Y",AJ39)))</formula>
    </cfRule>
  </conditionalFormatting>
  <conditionalFormatting sqref="AJ39">
    <cfRule type="cellIs" dxfId="1490" priority="2" operator="equal">
      <formula>"Y"</formula>
    </cfRule>
  </conditionalFormatting>
  <conditionalFormatting sqref="AJ39">
    <cfRule type="containsText" dxfId="1489" priority="1" operator="containsText" text="Y">
      <formula>NOT(ISERROR(SEARCH("Y",AJ39)))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42"/>
  <sheetViews>
    <sheetView zoomScale="80" zoomScaleNormal="80" workbookViewId="0"/>
  </sheetViews>
  <sheetFormatPr defaultRowHeight="15.65"/>
  <cols>
    <col min="1" max="1" width="4.25" style="12" bestFit="1" customWidth="1"/>
    <col min="2" max="2" width="22.125" style="13" customWidth="1"/>
    <col min="3" max="3" width="6.625" style="56" customWidth="1"/>
    <col min="4" max="4" width="4.625" style="13" customWidth="1"/>
    <col min="5" max="5" width="6.875" style="13" customWidth="1"/>
    <col min="6" max="6" width="7.125" style="13" customWidth="1"/>
    <col min="7" max="7" width="7.125" style="13" hidden="1" customWidth="1"/>
    <col min="8" max="8" width="6.625" style="14" customWidth="1"/>
    <col min="9" max="9" width="6.625" style="13" customWidth="1"/>
    <col min="10" max="10" width="6.125" style="13" customWidth="1"/>
    <col min="11" max="11" width="6.625" style="56" customWidth="1"/>
    <col min="12" max="12" width="4.625" style="13" customWidth="1"/>
    <col min="13" max="13" width="6.875" style="13" customWidth="1"/>
    <col min="14" max="14" width="7.125" style="13" customWidth="1"/>
    <col min="15" max="15" width="7.125" style="13" hidden="1" customWidth="1"/>
    <col min="16" max="16" width="6.625" style="14" customWidth="1"/>
    <col min="17" max="17" width="6.625" style="13" customWidth="1"/>
    <col min="18" max="18" width="6.125" style="13" customWidth="1"/>
    <col min="19" max="19" width="6.625" style="13" customWidth="1"/>
    <col min="20" max="20" width="4.625" style="13" customWidth="1"/>
    <col min="21" max="21" width="6.875" style="13" customWidth="1"/>
    <col min="22" max="22" width="7.125" style="13" customWidth="1"/>
    <col min="23" max="23" width="7.125" style="13" hidden="1" customWidth="1"/>
    <col min="24" max="24" width="6.625" style="14" customWidth="1"/>
    <col min="25" max="25" width="6.625" style="13" customWidth="1"/>
    <col min="26" max="26" width="6.125" style="13" customWidth="1"/>
    <col min="27" max="27" width="6.625" style="13" customWidth="1"/>
    <col min="28" max="28" width="4.625" style="13" customWidth="1"/>
    <col min="29" max="29" width="6.875" style="13" customWidth="1"/>
    <col min="30" max="30" width="7.125" style="13" customWidth="1"/>
    <col min="31" max="31" width="7.125" style="13" hidden="1" customWidth="1"/>
    <col min="32" max="32" width="6.625" style="14" customWidth="1"/>
    <col min="33" max="33" width="6.625" style="13" customWidth="1"/>
    <col min="34" max="34" width="6.125" style="13" customWidth="1"/>
    <col min="35" max="16384" width="9" style="15"/>
  </cols>
  <sheetData>
    <row r="1" spans="1:34" ht="16.3" thickBot="1"/>
    <row r="2" spans="1:34" s="42" customFormat="1" ht="21.75" customHeight="1" thickBot="1">
      <c r="A2" s="882" t="s">
        <v>41</v>
      </c>
      <c r="B2" s="317">
        <f>[9]Blank!$F$1</f>
        <v>2019</v>
      </c>
      <c r="C2" s="884" t="s">
        <v>3</v>
      </c>
      <c r="D2" s="886"/>
      <c r="E2" s="884" t="str">
        <f>[10]Blank!$B$25</f>
        <v>Trewick, Andy</v>
      </c>
      <c r="F2" s="885"/>
      <c r="G2" s="885"/>
      <c r="H2" s="886"/>
      <c r="I2" s="38" t="s">
        <v>16</v>
      </c>
      <c r="J2" s="47">
        <f>G20</f>
        <v>15</v>
      </c>
      <c r="K2" s="884" t="s">
        <v>3</v>
      </c>
      <c r="L2" s="886"/>
      <c r="M2" s="884" t="str">
        <f>[10]Blank!$B$26</f>
        <v>Watts, Dave</v>
      </c>
      <c r="N2" s="885"/>
      <c r="O2" s="885"/>
      <c r="P2" s="886"/>
      <c r="Q2" s="38" t="s">
        <v>16</v>
      </c>
      <c r="R2" s="47">
        <f>O20</f>
        <v>10</v>
      </c>
      <c r="S2" s="884" t="s">
        <v>3</v>
      </c>
      <c r="T2" s="886"/>
      <c r="U2" s="884" t="str">
        <f>[10]Blank!$B$27</f>
        <v>Welch, Alan</v>
      </c>
      <c r="V2" s="885"/>
      <c r="W2" s="885"/>
      <c r="X2" s="886"/>
      <c r="Y2" s="38" t="s">
        <v>16</v>
      </c>
      <c r="Z2" s="47">
        <f>W20</f>
        <v>15</v>
      </c>
      <c r="AA2" s="884" t="s">
        <v>3</v>
      </c>
      <c r="AB2" s="886"/>
      <c r="AC2" s="884" t="str">
        <f>[10]Blank!$B$28</f>
        <v>West, Gary</v>
      </c>
      <c r="AD2" s="885"/>
      <c r="AE2" s="885"/>
      <c r="AF2" s="886"/>
      <c r="AG2" s="38" t="s">
        <v>16</v>
      </c>
      <c r="AH2" s="47">
        <f>AE20</f>
        <v>11</v>
      </c>
    </row>
    <row r="3" spans="1:34" s="42" customFormat="1" ht="18.7" customHeight="1" thickBot="1">
      <c r="A3" s="883"/>
      <c r="B3" s="486" t="s">
        <v>28</v>
      </c>
      <c r="C3" s="421" t="s">
        <v>45</v>
      </c>
      <c r="D3" s="422" t="s">
        <v>30</v>
      </c>
      <c r="E3" s="423" t="s">
        <v>9</v>
      </c>
      <c r="F3" s="424" t="s">
        <v>10</v>
      </c>
      <c r="G3" s="425"/>
      <c r="H3" s="425" t="s">
        <v>34</v>
      </c>
      <c r="I3" s="425" t="s">
        <v>8</v>
      </c>
      <c r="J3" s="426" t="s">
        <v>11</v>
      </c>
      <c r="K3" s="421" t="s">
        <v>45</v>
      </c>
      <c r="L3" s="422" t="s">
        <v>30</v>
      </c>
      <c r="M3" s="423" t="s">
        <v>9</v>
      </c>
      <c r="N3" s="424" t="s">
        <v>10</v>
      </c>
      <c r="O3" s="425"/>
      <c r="P3" s="425" t="s">
        <v>34</v>
      </c>
      <c r="Q3" s="425" t="s">
        <v>8</v>
      </c>
      <c r="R3" s="426" t="s">
        <v>11</v>
      </c>
      <c r="S3" s="421" t="s">
        <v>45</v>
      </c>
      <c r="T3" s="422" t="s">
        <v>30</v>
      </c>
      <c r="U3" s="423" t="s">
        <v>9</v>
      </c>
      <c r="V3" s="424" t="s">
        <v>10</v>
      </c>
      <c r="W3" s="425"/>
      <c r="X3" s="425" t="s">
        <v>34</v>
      </c>
      <c r="Y3" s="425" t="s">
        <v>8</v>
      </c>
      <c r="Z3" s="426" t="s">
        <v>11</v>
      </c>
      <c r="AA3" s="421" t="s">
        <v>45</v>
      </c>
      <c r="AB3" s="422" t="s">
        <v>30</v>
      </c>
      <c r="AC3" s="423" t="s">
        <v>9</v>
      </c>
      <c r="AD3" s="424" t="s">
        <v>10</v>
      </c>
      <c r="AE3" s="425"/>
      <c r="AF3" s="425" t="s">
        <v>34</v>
      </c>
      <c r="AG3" s="425" t="s">
        <v>8</v>
      </c>
      <c r="AH3" s="426" t="s">
        <v>11</v>
      </c>
    </row>
    <row r="4" spans="1:34" s="42" customFormat="1" ht="21.1">
      <c r="A4" s="43">
        <v>1</v>
      </c>
      <c r="B4" s="48" t="str">
        <f>[9]Blank!$D$1</f>
        <v>Ravensworth</v>
      </c>
      <c r="C4" s="375">
        <f>[11]R1!$C$30</f>
        <v>19.3</v>
      </c>
      <c r="D4" s="376">
        <f>ROUND(C4,0)</f>
        <v>19</v>
      </c>
      <c r="E4" s="453">
        <f>[12]C1!$L$113</f>
        <v>93</v>
      </c>
      <c r="F4" s="387">
        <f>[12]C1!$P$113</f>
        <v>30</v>
      </c>
      <c r="G4" s="309">
        <f>IF(F4&gt;0,1)</f>
        <v>1</v>
      </c>
      <c r="H4" s="309">
        <f>F4</f>
        <v>30</v>
      </c>
      <c r="I4" s="309">
        <f>F4</f>
        <v>30</v>
      </c>
      <c r="J4" s="310">
        <f>[11]R1!$J$30</f>
        <v>0.2</v>
      </c>
      <c r="K4" s="375">
        <f>[11]R1!$C$31</f>
        <v>21.4</v>
      </c>
      <c r="L4" s="376">
        <f>ROUND(K4,0)</f>
        <v>21</v>
      </c>
      <c r="M4" s="469">
        <f>[12]C1!$AC$113</f>
        <v>0</v>
      </c>
      <c r="N4" s="456">
        <f>[12]C1!$AG$113</f>
        <v>0</v>
      </c>
      <c r="O4" s="309" t="b">
        <f>IF(N4&gt;0,1)</f>
        <v>0</v>
      </c>
      <c r="P4" s="460" t="s">
        <v>153</v>
      </c>
      <c r="Q4" s="309">
        <f>N4</f>
        <v>0</v>
      </c>
      <c r="R4" s="310">
        <f>[11]R1!$J$31</f>
        <v>0</v>
      </c>
      <c r="S4" s="375">
        <f>[11]R1!$C$32</f>
        <v>18.100000000000001</v>
      </c>
      <c r="T4" s="376">
        <f>ROUND(S4,0)</f>
        <v>18</v>
      </c>
      <c r="U4" s="453">
        <f>[12]C1!$AT$113</f>
        <v>88</v>
      </c>
      <c r="V4" s="387">
        <f>[12]C1!$AX$113</f>
        <v>34</v>
      </c>
      <c r="W4" s="309">
        <f>IF(V4&gt;0,1)</f>
        <v>1</v>
      </c>
      <c r="X4" s="309">
        <f>V4</f>
        <v>34</v>
      </c>
      <c r="Y4" s="309">
        <f>V4</f>
        <v>34</v>
      </c>
      <c r="Z4" s="310">
        <f>[11]R1!$J$32</f>
        <v>0</v>
      </c>
      <c r="AA4" s="375">
        <f>[11]R1!$C$33</f>
        <v>17.2</v>
      </c>
      <c r="AB4" s="376">
        <f>ROUND(AA4,0)</f>
        <v>17</v>
      </c>
      <c r="AC4" s="469">
        <f>[12]C1!$BK$113</f>
        <v>0</v>
      </c>
      <c r="AD4" s="456">
        <f>[12]C1!$BO$113</f>
        <v>0</v>
      </c>
      <c r="AE4" s="309" t="b">
        <f>IF(AD4&gt;0,1)</f>
        <v>0</v>
      </c>
      <c r="AF4" s="460" t="s">
        <v>153</v>
      </c>
      <c r="AG4" s="309">
        <f>AD4</f>
        <v>0</v>
      </c>
      <c r="AH4" s="310">
        <f>[11]R1!$J$33</f>
        <v>0</v>
      </c>
    </row>
    <row r="5" spans="1:34" s="42" customFormat="1" ht="21.1">
      <c r="A5" s="44">
        <v>2</v>
      </c>
      <c r="B5" s="49" t="str">
        <f>[9]Blank!$D$2</f>
        <v>Newbiggin</v>
      </c>
      <c r="C5" s="377">
        <f>[11]R2!$C$30</f>
        <v>19.5</v>
      </c>
      <c r="D5" s="378">
        <f>ROUND(C5,0)</f>
        <v>20</v>
      </c>
      <c r="E5" s="454">
        <f>[12]C2!$L$113</f>
        <v>101</v>
      </c>
      <c r="F5" s="455">
        <f>[12]C2!$P$113</f>
        <v>26</v>
      </c>
      <c r="G5" s="316">
        <f>IF(F5&gt;0,1)</f>
        <v>1</v>
      </c>
      <c r="H5" s="459" t="s">
        <v>153</v>
      </c>
      <c r="I5" s="311">
        <f>I4+F5</f>
        <v>56</v>
      </c>
      <c r="J5" s="379">
        <f>[11]R2!$J$30</f>
        <v>1.5</v>
      </c>
      <c r="K5" s="377">
        <f>[11]R2!$C$31</f>
        <v>21.4</v>
      </c>
      <c r="L5" s="378">
        <f>ROUND(K5,0)</f>
        <v>21</v>
      </c>
      <c r="M5" s="454">
        <f>[12]C2!$AC$113</f>
        <v>94</v>
      </c>
      <c r="N5" s="311">
        <f>[12]C2!$AG$113</f>
        <v>34</v>
      </c>
      <c r="O5" s="316">
        <f>IF(N5&gt;0,1)</f>
        <v>1</v>
      </c>
      <c r="P5" s="316">
        <f>N5</f>
        <v>34</v>
      </c>
      <c r="Q5" s="311">
        <f>Q4+N5</f>
        <v>34</v>
      </c>
      <c r="R5" s="379">
        <f>[11]R2!$J$31</f>
        <v>0</v>
      </c>
      <c r="S5" s="377">
        <f>[11]R2!$C$32</f>
        <v>18.100000000000001</v>
      </c>
      <c r="T5" s="378">
        <f>ROUND(S5,0)</f>
        <v>18</v>
      </c>
      <c r="U5" s="454">
        <f>[12]C2!$AT$113</f>
        <v>85</v>
      </c>
      <c r="V5" s="458">
        <f>[12]C2!$AX$113</f>
        <v>40</v>
      </c>
      <c r="W5" s="316">
        <f>IF(V5&gt;0,1)</f>
        <v>1</v>
      </c>
      <c r="X5" s="316">
        <f>V5</f>
        <v>40</v>
      </c>
      <c r="Y5" s="311">
        <f>Y4+V5</f>
        <v>74</v>
      </c>
      <c r="Z5" s="379">
        <f>[11]R2!$J$32</f>
        <v>-3.2</v>
      </c>
      <c r="AA5" s="377">
        <f>[11]R2!$C$33</f>
        <v>17.2</v>
      </c>
      <c r="AB5" s="378">
        <f>ROUND(AA5,0)</f>
        <v>17</v>
      </c>
      <c r="AC5" s="454">
        <f>[12]C2!$BK$113</f>
        <v>86</v>
      </c>
      <c r="AD5" s="311">
        <f>[12]C2!$BO$113</f>
        <v>38</v>
      </c>
      <c r="AE5" s="316">
        <f>IF(AD5&gt;0,1)</f>
        <v>1</v>
      </c>
      <c r="AF5" s="316">
        <f>AD5</f>
        <v>38</v>
      </c>
      <c r="AG5" s="311">
        <f>AG4+AD5</f>
        <v>38</v>
      </c>
      <c r="AH5" s="379">
        <f>[11]R2!$J$33</f>
        <v>-0.6</v>
      </c>
    </row>
    <row r="6" spans="1:34" s="42" customFormat="1" ht="21.1">
      <c r="A6" s="44">
        <v>3</v>
      </c>
      <c r="B6" s="50" t="str">
        <f>[9]Blank!$D$3</f>
        <v>Woodham</v>
      </c>
      <c r="C6" s="377">
        <f>[11]R3!$C$30</f>
        <v>21</v>
      </c>
      <c r="D6" s="378">
        <f t="shared" ref="D6:D19" si="0">ROUND(C6,0)</f>
        <v>21</v>
      </c>
      <c r="E6" s="454">
        <f>[12]C3!$L$113</f>
        <v>98</v>
      </c>
      <c r="F6" s="311">
        <f>[12]C3!$P$113</f>
        <v>31</v>
      </c>
      <c r="G6" s="316">
        <f>IF(F6&gt;0,1)</f>
        <v>1</v>
      </c>
      <c r="H6" s="316">
        <f t="shared" ref="H6:H18" si="1">F6</f>
        <v>31</v>
      </c>
      <c r="I6" s="311">
        <f t="shared" ref="I6:I13" si="2">I5+F6</f>
        <v>87</v>
      </c>
      <c r="J6" s="379">
        <f>[11]R3!$J$30</f>
        <v>0</v>
      </c>
      <c r="K6" s="377">
        <f>[11]R3!$C$31</f>
        <v>21.4</v>
      </c>
      <c r="L6" s="378">
        <f t="shared" ref="L6:L19" si="3">ROUND(K6,0)</f>
        <v>21</v>
      </c>
      <c r="M6" s="468">
        <f>[12]C3!$AC$113</f>
        <v>0</v>
      </c>
      <c r="N6" s="455">
        <f>[12]C3!$AG$113</f>
        <v>0</v>
      </c>
      <c r="O6" s="316" t="b">
        <f>IF(N6&gt;0,1)</f>
        <v>0</v>
      </c>
      <c r="P6" s="459" t="s">
        <v>153</v>
      </c>
      <c r="Q6" s="311">
        <f t="shared" ref="Q6:Q13" si="4">Q5+N6</f>
        <v>34</v>
      </c>
      <c r="R6" s="379">
        <f>[11]R3!$J$31</f>
        <v>0</v>
      </c>
      <c r="S6" s="377">
        <f>[11]R3!$C$32</f>
        <v>14.900000000000002</v>
      </c>
      <c r="T6" s="378">
        <f t="shared" ref="T6:T19" si="5">ROUND(S6,0)</f>
        <v>15</v>
      </c>
      <c r="U6" s="454">
        <f>[12]C3!$AT$113</f>
        <v>93</v>
      </c>
      <c r="V6" s="311">
        <f>[12]C3!$AX$113</f>
        <v>30</v>
      </c>
      <c r="W6" s="316">
        <f>IF(V6&gt;0,1)</f>
        <v>1</v>
      </c>
      <c r="X6" s="316">
        <f t="shared" ref="X6:X19" si="6">V6</f>
        <v>30</v>
      </c>
      <c r="Y6" s="311">
        <f t="shared" ref="Y6:Y13" si="7">Y5+V6</f>
        <v>104</v>
      </c>
      <c r="Z6" s="379">
        <f>[11]R3!$J$32</f>
        <v>0.2</v>
      </c>
      <c r="AA6" s="377">
        <f>[11]R3!$C$33</f>
        <v>16.599999999999998</v>
      </c>
      <c r="AB6" s="378">
        <f t="shared" ref="AB6:AB19" si="8">ROUND(AA6,0)</f>
        <v>17</v>
      </c>
      <c r="AC6" s="454">
        <f>[12]C3!$BK$113</f>
        <v>92</v>
      </c>
      <c r="AD6" s="311">
        <f>[12]C3!$BO$113</f>
        <v>33</v>
      </c>
      <c r="AE6" s="316">
        <f>IF(AD6&gt;0,1)</f>
        <v>1</v>
      </c>
      <c r="AF6" s="316">
        <f t="shared" ref="AF6:AF19" si="9">AD6</f>
        <v>33</v>
      </c>
      <c r="AG6" s="311">
        <f t="shared" ref="AG6:AG13" si="10">AG5+AD6</f>
        <v>71</v>
      </c>
      <c r="AH6" s="379">
        <f>[11]R3!$J$33</f>
        <v>0</v>
      </c>
    </row>
    <row r="7" spans="1:34" s="42" customFormat="1" ht="21.1">
      <c r="A7" s="44">
        <v>4</v>
      </c>
      <c r="B7" s="49" t="str">
        <f>[9]Blank!$D$4</f>
        <v>Tynemouth</v>
      </c>
      <c r="C7" s="377">
        <f>[11]R4!$C$30</f>
        <v>21</v>
      </c>
      <c r="D7" s="378">
        <f t="shared" si="0"/>
        <v>21</v>
      </c>
      <c r="E7" s="454">
        <f>[12]C4!$L$113</f>
        <v>89</v>
      </c>
      <c r="F7" s="458">
        <f>[12]C4!$P$113</f>
        <v>37</v>
      </c>
      <c r="G7" s="316">
        <f>IF(F7&gt;0,1)</f>
        <v>1</v>
      </c>
      <c r="H7" s="316">
        <f t="shared" si="1"/>
        <v>37</v>
      </c>
      <c r="I7" s="311">
        <f t="shared" si="2"/>
        <v>124</v>
      </c>
      <c r="J7" s="379">
        <f>[11]R4!$J$30</f>
        <v>-3.5</v>
      </c>
      <c r="K7" s="377">
        <f>[11]R4!$C$31</f>
        <v>21.4</v>
      </c>
      <c r="L7" s="378">
        <f t="shared" si="3"/>
        <v>21</v>
      </c>
      <c r="M7" s="468">
        <f>[12]C4!$AC$113</f>
        <v>0</v>
      </c>
      <c r="N7" s="455">
        <f>[12]C4!$AG$113</f>
        <v>0</v>
      </c>
      <c r="O7" s="316" t="b">
        <f>IF(N7&gt;0,1)</f>
        <v>0</v>
      </c>
      <c r="P7" s="459" t="s">
        <v>153</v>
      </c>
      <c r="Q7" s="311">
        <f t="shared" si="4"/>
        <v>34</v>
      </c>
      <c r="R7" s="379">
        <f>[11]R4!$J$31</f>
        <v>0</v>
      </c>
      <c r="S7" s="377">
        <f>[11]R4!$C$32</f>
        <v>15.100000000000001</v>
      </c>
      <c r="T7" s="378">
        <f t="shared" si="5"/>
        <v>15</v>
      </c>
      <c r="U7" s="454">
        <f>[12]C4!$AT$113</f>
        <v>85</v>
      </c>
      <c r="V7" s="311">
        <f>[12]C4!$AX$113</f>
        <v>35</v>
      </c>
      <c r="W7" s="316">
        <f>IF(V7&gt;0,1)</f>
        <v>1</v>
      </c>
      <c r="X7" s="316">
        <f t="shared" si="6"/>
        <v>35</v>
      </c>
      <c r="Y7" s="435">
        <f t="shared" si="7"/>
        <v>139</v>
      </c>
      <c r="Z7" s="379">
        <f>[11]R4!$J$32</f>
        <v>0</v>
      </c>
      <c r="AA7" s="377">
        <f>[11]R4!$C$33</f>
        <v>16.599999999999998</v>
      </c>
      <c r="AB7" s="378">
        <f t="shared" si="8"/>
        <v>17</v>
      </c>
      <c r="AC7" s="468">
        <f>[12]C4!$BK$113</f>
        <v>0</v>
      </c>
      <c r="AD7" s="455">
        <f>[12]C4!$BO$113</f>
        <v>0</v>
      </c>
      <c r="AE7" s="316" t="b">
        <f>IF(AD7&gt;0,1)</f>
        <v>0</v>
      </c>
      <c r="AF7" s="459" t="s">
        <v>153</v>
      </c>
      <c r="AG7" s="311">
        <f t="shared" si="10"/>
        <v>71</v>
      </c>
      <c r="AH7" s="379">
        <f>[11]R4!$J$33</f>
        <v>0</v>
      </c>
    </row>
    <row r="8" spans="1:34" s="42" customFormat="1" ht="21.1">
      <c r="A8" s="44">
        <v>5</v>
      </c>
      <c r="B8" s="50" t="str">
        <f>[9]Blank!$D$5</f>
        <v>South Leeds</v>
      </c>
      <c r="C8" s="377">
        <f>[11]R5!$C$30</f>
        <v>17.5</v>
      </c>
      <c r="D8" s="378">
        <f t="shared" si="0"/>
        <v>18</v>
      </c>
      <c r="E8" s="454">
        <f>[12]C5!$L$113</f>
        <v>81</v>
      </c>
      <c r="F8" s="311">
        <f>[12]C5!$P$113</f>
        <v>41</v>
      </c>
      <c r="G8" s="316">
        <f>IF(F8&gt;0,1)</f>
        <v>1</v>
      </c>
      <c r="H8" s="316">
        <f t="shared" si="1"/>
        <v>41</v>
      </c>
      <c r="I8" s="311">
        <f t="shared" si="2"/>
        <v>165</v>
      </c>
      <c r="J8" s="379">
        <f>[11]R5!$J$30</f>
        <v>-1.5</v>
      </c>
      <c r="K8" s="377">
        <f>[11]R5!$C$31</f>
        <v>21.4</v>
      </c>
      <c r="L8" s="378">
        <f t="shared" si="3"/>
        <v>21</v>
      </c>
      <c r="M8" s="454">
        <f>[12]C5!$AC$113</f>
        <v>80</v>
      </c>
      <c r="N8" s="457">
        <f>[12]C5!$AG$113</f>
        <v>45</v>
      </c>
      <c r="O8" s="316">
        <f>IF(N8&gt;0,1)</f>
        <v>1</v>
      </c>
      <c r="P8" s="316">
        <f t="shared" ref="P8:P19" si="11">N8</f>
        <v>45</v>
      </c>
      <c r="Q8" s="311">
        <f t="shared" si="4"/>
        <v>79</v>
      </c>
      <c r="R8" s="379">
        <f>[11]R5!$J$31</f>
        <v>-7.5</v>
      </c>
      <c r="S8" s="377">
        <f>[11]R5!$C$32</f>
        <v>15.100000000000001</v>
      </c>
      <c r="T8" s="378">
        <f t="shared" si="5"/>
        <v>15</v>
      </c>
      <c r="U8" s="454">
        <f>[12]C5!$AT$113</f>
        <v>83</v>
      </c>
      <c r="V8" s="311">
        <f>[12]C5!$AX$113</f>
        <v>36</v>
      </c>
      <c r="W8" s="316">
        <f>IF(V8&gt;0,1)</f>
        <v>1</v>
      </c>
      <c r="X8" s="316">
        <f t="shared" si="6"/>
        <v>36</v>
      </c>
      <c r="Y8" s="435">
        <f t="shared" si="7"/>
        <v>175</v>
      </c>
      <c r="Z8" s="379">
        <f>[11]R5!$J$32</f>
        <v>0</v>
      </c>
      <c r="AA8" s="377">
        <f>[11]R5!$C$33</f>
        <v>16.599999999999998</v>
      </c>
      <c r="AB8" s="378">
        <f t="shared" si="8"/>
        <v>17</v>
      </c>
      <c r="AC8" s="454">
        <f>[12]C5!$BK$113</f>
        <v>96</v>
      </c>
      <c r="AD8" s="455">
        <f>[12]C5!$BO$113</f>
        <v>25</v>
      </c>
      <c r="AE8" s="316">
        <f>IF(AD8&gt;0,1)</f>
        <v>1</v>
      </c>
      <c r="AF8" s="459" t="s">
        <v>153</v>
      </c>
      <c r="AG8" s="311">
        <f t="shared" si="10"/>
        <v>96</v>
      </c>
      <c r="AH8" s="379">
        <f>[11]R5!$J$33</f>
        <v>1.2000000000000002</v>
      </c>
    </row>
    <row r="9" spans="1:34" s="42" customFormat="1" ht="21.1">
      <c r="A9" s="44">
        <v>6</v>
      </c>
      <c r="B9" s="51" t="str">
        <f>[9]Blank!$D$6</f>
        <v>Woodhall Hills</v>
      </c>
      <c r="C9" s="377">
        <f>[11]R6!$C$30</f>
        <v>16</v>
      </c>
      <c r="D9" s="378">
        <f t="shared" si="0"/>
        <v>16</v>
      </c>
      <c r="E9" s="454">
        <f>[12]C6!$L$113</f>
        <v>105</v>
      </c>
      <c r="F9" s="455">
        <f>[12]C6!$P$113</f>
        <v>20</v>
      </c>
      <c r="G9" s="316">
        <f t="shared" ref="G9:G19" si="12">IF(F9&gt;0,1)</f>
        <v>1</v>
      </c>
      <c r="H9" s="459" t="s">
        <v>153</v>
      </c>
      <c r="I9" s="311">
        <f t="shared" si="2"/>
        <v>185</v>
      </c>
      <c r="J9" s="379">
        <f>[11]R6!$J$30</f>
        <v>2.2000000000000002</v>
      </c>
      <c r="K9" s="377">
        <f>[11]R6!$C$31</f>
        <v>13.899999999999999</v>
      </c>
      <c r="L9" s="378">
        <f t="shared" si="3"/>
        <v>14</v>
      </c>
      <c r="M9" s="454">
        <f>[12]C6!$AC$113</f>
        <v>99</v>
      </c>
      <c r="N9" s="311">
        <f>[12]C6!$AG$113</f>
        <v>24</v>
      </c>
      <c r="O9" s="316">
        <f t="shared" ref="O9:O19" si="13">IF(N9&gt;0,1)</f>
        <v>1</v>
      </c>
      <c r="P9" s="316">
        <f t="shared" si="11"/>
        <v>24</v>
      </c>
      <c r="Q9" s="311">
        <f t="shared" si="4"/>
        <v>103</v>
      </c>
      <c r="R9" s="379">
        <f>[11]R6!$J$31</f>
        <v>1.4000000000000001</v>
      </c>
      <c r="S9" s="377">
        <f>[11]R6!$C$32</f>
        <v>15.100000000000001</v>
      </c>
      <c r="T9" s="378">
        <f t="shared" si="5"/>
        <v>15</v>
      </c>
      <c r="U9" s="454">
        <f>[12]C6!$AT$113</f>
        <v>95</v>
      </c>
      <c r="V9" s="455">
        <f>[12]C6!$AX$113</f>
        <v>29</v>
      </c>
      <c r="W9" s="316">
        <f t="shared" ref="W9:W19" si="14">IF(V9&gt;0,1)</f>
        <v>1</v>
      </c>
      <c r="X9" s="459" t="s">
        <v>153</v>
      </c>
      <c r="Y9" s="311">
        <f t="shared" si="7"/>
        <v>204</v>
      </c>
      <c r="Z9" s="379">
        <f>[11]R6!$J$32</f>
        <v>0.4</v>
      </c>
      <c r="AA9" s="377">
        <f>[11]R6!$C$33</f>
        <v>17.799999999999997</v>
      </c>
      <c r="AB9" s="378">
        <f t="shared" si="8"/>
        <v>18</v>
      </c>
      <c r="AC9" s="454">
        <f>[12]C6!$BK$113</f>
        <v>98</v>
      </c>
      <c r="AD9" s="311">
        <f>[12]C6!$BO$113</f>
        <v>29</v>
      </c>
      <c r="AE9" s="316">
        <f t="shared" ref="AE9:AE19" si="15">IF(AD9&gt;0,1)</f>
        <v>1</v>
      </c>
      <c r="AF9" s="316">
        <f t="shared" si="9"/>
        <v>29</v>
      </c>
      <c r="AG9" s="311">
        <f t="shared" si="10"/>
        <v>125</v>
      </c>
      <c r="AH9" s="379">
        <f>[11]R6!$J$33</f>
        <v>0.4</v>
      </c>
    </row>
    <row r="10" spans="1:34" s="42" customFormat="1" ht="21.1">
      <c r="A10" s="44">
        <v>7</v>
      </c>
      <c r="B10" s="50" t="str">
        <f>[9]Blank!$D$7</f>
        <v>Tyneside</v>
      </c>
      <c r="C10" s="377">
        <f>[11]R7!$C$30</f>
        <v>18.2</v>
      </c>
      <c r="D10" s="378">
        <f t="shared" si="0"/>
        <v>18</v>
      </c>
      <c r="E10" s="454">
        <f>[12]C7!$L$113</f>
        <v>101</v>
      </c>
      <c r="F10" s="455">
        <f>[12]C7!$P$113</f>
        <v>23</v>
      </c>
      <c r="G10" s="316">
        <f t="shared" si="12"/>
        <v>1</v>
      </c>
      <c r="H10" s="459" t="s">
        <v>153</v>
      </c>
      <c r="I10" s="311">
        <f t="shared" si="2"/>
        <v>208</v>
      </c>
      <c r="J10" s="379">
        <f>[11]R7!$J$30</f>
        <v>1.6</v>
      </c>
      <c r="K10" s="377">
        <f>[11]R7!$C$31</f>
        <v>15.299999999999999</v>
      </c>
      <c r="L10" s="378">
        <f t="shared" si="3"/>
        <v>15</v>
      </c>
      <c r="M10" s="468">
        <f>[12]C7!$AC$113</f>
        <v>0</v>
      </c>
      <c r="N10" s="455">
        <f>[12]C7!$AG$113</f>
        <v>0</v>
      </c>
      <c r="O10" s="316" t="b">
        <f t="shared" si="13"/>
        <v>0</v>
      </c>
      <c r="P10" s="459" t="s">
        <v>153</v>
      </c>
      <c r="Q10" s="311">
        <f t="shared" si="4"/>
        <v>103</v>
      </c>
      <c r="R10" s="379">
        <f>[11]R7!$J$31</f>
        <v>0</v>
      </c>
      <c r="S10" s="377">
        <f>[11]R7!$C$32</f>
        <v>15.500000000000002</v>
      </c>
      <c r="T10" s="378">
        <f t="shared" si="5"/>
        <v>16</v>
      </c>
      <c r="U10" s="454">
        <f>[12]C7!$AT$113</f>
        <v>93</v>
      </c>
      <c r="V10" s="455">
        <f>[12]C7!$AX$113</f>
        <v>29</v>
      </c>
      <c r="W10" s="316">
        <f t="shared" si="14"/>
        <v>1</v>
      </c>
      <c r="X10" s="459" t="s">
        <v>153</v>
      </c>
      <c r="Y10" s="311">
        <f t="shared" si="7"/>
        <v>233</v>
      </c>
      <c r="Z10" s="379">
        <f>[11]R7!$J$32</f>
        <v>0.4</v>
      </c>
      <c r="AA10" s="377">
        <f>[11]R7!$C$33</f>
        <v>18.199999999999996</v>
      </c>
      <c r="AB10" s="378">
        <f t="shared" si="8"/>
        <v>18</v>
      </c>
      <c r="AC10" s="454">
        <f>[12]C7!$BK$113</f>
        <v>83</v>
      </c>
      <c r="AD10" s="457">
        <f>[12]C7!$BO$113</f>
        <v>41</v>
      </c>
      <c r="AE10" s="316">
        <f t="shared" si="15"/>
        <v>1</v>
      </c>
      <c r="AF10" s="316">
        <f t="shared" si="9"/>
        <v>41</v>
      </c>
      <c r="AG10" s="311">
        <f t="shared" si="10"/>
        <v>166</v>
      </c>
      <c r="AH10" s="379">
        <f>[11]R7!$J$33</f>
        <v>-3.5</v>
      </c>
    </row>
    <row r="11" spans="1:34" s="42" customFormat="1" ht="21.1">
      <c r="A11" s="44">
        <v>8</v>
      </c>
      <c r="B11" s="51" t="str">
        <f>[9]Blank!$D$8</f>
        <v>Houghton</v>
      </c>
      <c r="C11" s="377">
        <f>[11]R8!$C$30</f>
        <v>19.8</v>
      </c>
      <c r="D11" s="378">
        <f t="shared" si="0"/>
        <v>20</v>
      </c>
      <c r="E11" s="454">
        <f>[12]C8!$L$113</f>
        <v>105</v>
      </c>
      <c r="F11" s="455">
        <f>[12]C8!$P$113</f>
        <v>24</v>
      </c>
      <c r="G11" s="316">
        <f t="shared" si="12"/>
        <v>1</v>
      </c>
      <c r="H11" s="459" t="s">
        <v>153</v>
      </c>
      <c r="I11" s="311">
        <f t="shared" si="2"/>
        <v>232</v>
      </c>
      <c r="J11" s="379">
        <f>[11]R8!$J$30</f>
        <v>2.1</v>
      </c>
      <c r="K11" s="377">
        <f>[11]R8!$C$31</f>
        <v>15.299999999999999</v>
      </c>
      <c r="L11" s="378">
        <f t="shared" si="3"/>
        <v>15</v>
      </c>
      <c r="M11" s="454">
        <f>[12]C8!$AC$113</f>
        <v>89</v>
      </c>
      <c r="N11" s="311">
        <f>[12]C8!$AG$113</f>
        <v>35</v>
      </c>
      <c r="O11" s="316">
        <f t="shared" si="13"/>
        <v>1</v>
      </c>
      <c r="P11" s="316">
        <f t="shared" si="11"/>
        <v>35</v>
      </c>
      <c r="Q11" s="311">
        <f t="shared" si="4"/>
        <v>138</v>
      </c>
      <c r="R11" s="379">
        <f>[11]R8!$J$31</f>
        <v>0</v>
      </c>
      <c r="S11" s="377">
        <f>[11]R8!$C$32</f>
        <v>15.900000000000002</v>
      </c>
      <c r="T11" s="378">
        <f t="shared" si="5"/>
        <v>16</v>
      </c>
      <c r="U11" s="454">
        <f>[12]C8!$AT$113</f>
        <v>93</v>
      </c>
      <c r="V11" s="311">
        <f>[12]C8!$AX$113</f>
        <v>32</v>
      </c>
      <c r="W11" s="316">
        <f t="shared" si="14"/>
        <v>1</v>
      </c>
      <c r="X11" s="316">
        <f t="shared" si="6"/>
        <v>32</v>
      </c>
      <c r="Y11" s="435">
        <f t="shared" si="7"/>
        <v>265</v>
      </c>
      <c r="Z11" s="379">
        <f>[11]R8!$J$32</f>
        <v>0</v>
      </c>
      <c r="AA11" s="377">
        <f>[11]R8!$C$33</f>
        <v>14.699999999999996</v>
      </c>
      <c r="AB11" s="378">
        <f t="shared" si="8"/>
        <v>15</v>
      </c>
      <c r="AC11" s="454">
        <f>[12]C8!$BK$113</f>
        <v>99</v>
      </c>
      <c r="AD11" s="311">
        <f>[12]C8!$BO$113</f>
        <v>26</v>
      </c>
      <c r="AE11" s="316">
        <f t="shared" si="15"/>
        <v>1</v>
      </c>
      <c r="AF11" s="316">
        <f t="shared" si="9"/>
        <v>26</v>
      </c>
      <c r="AG11" s="311">
        <f t="shared" si="10"/>
        <v>192</v>
      </c>
      <c r="AH11" s="379">
        <f>[11]R8!$J$33</f>
        <v>1</v>
      </c>
    </row>
    <row r="12" spans="1:34" s="42" customFormat="1" ht="21.1">
      <c r="A12" s="44">
        <v>9</v>
      </c>
      <c r="B12" s="50" t="str">
        <f>[9]Blank!$D$9</f>
        <v>Blyth</v>
      </c>
      <c r="C12" s="377">
        <f>[11]R9!$C$30</f>
        <v>21.900000000000002</v>
      </c>
      <c r="D12" s="378">
        <f t="shared" si="0"/>
        <v>22</v>
      </c>
      <c r="E12" s="454">
        <f>[12]C9!$L$113</f>
        <v>102</v>
      </c>
      <c r="F12" s="311">
        <f>[12]C9!$P$113</f>
        <v>28</v>
      </c>
      <c r="G12" s="316">
        <f t="shared" si="12"/>
        <v>1</v>
      </c>
      <c r="H12" s="316">
        <f t="shared" si="1"/>
        <v>28</v>
      </c>
      <c r="I12" s="311">
        <f t="shared" si="2"/>
        <v>260</v>
      </c>
      <c r="J12" s="379">
        <f>[11]R9!$J$30</f>
        <v>0.89999999999999991</v>
      </c>
      <c r="K12" s="377">
        <f>[11]R9!$C$31</f>
        <v>15.299999999999999</v>
      </c>
      <c r="L12" s="378">
        <f t="shared" si="3"/>
        <v>15</v>
      </c>
      <c r="M12" s="454">
        <f>[12]C9!$AC$113</f>
        <v>94</v>
      </c>
      <c r="N12" s="311">
        <f>[12]C9!$AG$113</f>
        <v>29</v>
      </c>
      <c r="O12" s="316">
        <f t="shared" si="13"/>
        <v>1</v>
      </c>
      <c r="P12" s="316">
        <f t="shared" si="11"/>
        <v>29</v>
      </c>
      <c r="Q12" s="311">
        <f t="shared" si="4"/>
        <v>167</v>
      </c>
      <c r="R12" s="379">
        <f>[11]R9!$J$31</f>
        <v>0.4</v>
      </c>
      <c r="S12" s="377">
        <f>[11]R9!$C$32</f>
        <v>15.900000000000002</v>
      </c>
      <c r="T12" s="378">
        <f t="shared" si="5"/>
        <v>16</v>
      </c>
      <c r="U12" s="454">
        <f>[12]C9!$AT$113</f>
        <v>102</v>
      </c>
      <c r="V12" s="455">
        <f>[12]C9!$AX$113</f>
        <v>22</v>
      </c>
      <c r="W12" s="316">
        <f t="shared" si="14"/>
        <v>1</v>
      </c>
      <c r="X12" s="459" t="s">
        <v>153</v>
      </c>
      <c r="Y12" s="311">
        <f t="shared" si="7"/>
        <v>287</v>
      </c>
      <c r="Z12" s="379">
        <f>[11]R9!$J$32</f>
        <v>1.8</v>
      </c>
      <c r="AA12" s="377">
        <f>[11]R9!$C$33</f>
        <v>15.699999999999996</v>
      </c>
      <c r="AB12" s="378">
        <f t="shared" si="8"/>
        <v>16</v>
      </c>
      <c r="AC12" s="454">
        <f>[12]C9!$BK$113</f>
        <v>97</v>
      </c>
      <c r="AD12" s="311">
        <f>[12]C9!$BO$113</f>
        <v>27</v>
      </c>
      <c r="AE12" s="316">
        <f t="shared" si="15"/>
        <v>1</v>
      </c>
      <c r="AF12" s="316">
        <f t="shared" si="9"/>
        <v>27</v>
      </c>
      <c r="AG12" s="311">
        <f t="shared" si="10"/>
        <v>219</v>
      </c>
      <c r="AH12" s="379">
        <f>[11]R9!$J$33</f>
        <v>0.8</v>
      </c>
    </row>
    <row r="13" spans="1:34" s="42" customFormat="1" ht="21.75" thickBot="1">
      <c r="A13" s="45">
        <v>10</v>
      </c>
      <c r="B13" s="52" t="str">
        <f>[9]Blank!$D$10</f>
        <v>Whickham</v>
      </c>
      <c r="C13" s="377">
        <f>[11]R10!$C$30</f>
        <v>22.8</v>
      </c>
      <c r="D13" s="378">
        <f t="shared" si="0"/>
        <v>23</v>
      </c>
      <c r="E13" s="454">
        <f>[12]C10!$L$113</f>
        <v>96</v>
      </c>
      <c r="F13" s="311">
        <f>[12]C10!$P$113</f>
        <v>33</v>
      </c>
      <c r="G13" s="316">
        <f t="shared" si="12"/>
        <v>1</v>
      </c>
      <c r="H13" s="316">
        <f t="shared" si="1"/>
        <v>33</v>
      </c>
      <c r="I13" s="311">
        <f t="shared" si="2"/>
        <v>293</v>
      </c>
      <c r="J13" s="379">
        <f>[11]R10!$J$30</f>
        <v>0</v>
      </c>
      <c r="K13" s="377">
        <f>[11]R10!$C$31</f>
        <v>15.7</v>
      </c>
      <c r="L13" s="378">
        <f t="shared" si="3"/>
        <v>16</v>
      </c>
      <c r="M13" s="454">
        <f>[12]C10!$AC$113</f>
        <v>91</v>
      </c>
      <c r="N13" s="311">
        <f>[12]C10!$AG$113</f>
        <v>31</v>
      </c>
      <c r="O13" s="316">
        <f t="shared" si="13"/>
        <v>1</v>
      </c>
      <c r="P13" s="316">
        <f t="shared" si="11"/>
        <v>31</v>
      </c>
      <c r="Q13" s="311">
        <f t="shared" si="4"/>
        <v>198</v>
      </c>
      <c r="R13" s="379">
        <f>[11]R10!$J$31</f>
        <v>0</v>
      </c>
      <c r="S13" s="377">
        <f>[11]R10!$C$32</f>
        <v>17.700000000000003</v>
      </c>
      <c r="T13" s="378">
        <f t="shared" si="5"/>
        <v>18</v>
      </c>
      <c r="U13" s="454">
        <f>[12]C10!$AT$113</f>
        <v>97</v>
      </c>
      <c r="V13" s="455">
        <f>[12]C10!$AX$113</f>
        <v>27</v>
      </c>
      <c r="W13" s="316">
        <f t="shared" si="14"/>
        <v>1</v>
      </c>
      <c r="X13" s="459" t="s">
        <v>153</v>
      </c>
      <c r="Y13" s="311">
        <f t="shared" si="7"/>
        <v>314</v>
      </c>
      <c r="Z13" s="379">
        <f>[11]R10!$J$32</f>
        <v>0.8</v>
      </c>
      <c r="AA13" s="377">
        <f>[11]R10!$C$33</f>
        <v>16.499999999999996</v>
      </c>
      <c r="AB13" s="378">
        <f t="shared" si="8"/>
        <v>17</v>
      </c>
      <c r="AC13" s="468">
        <f>[12]C10!$BK$113</f>
        <v>0</v>
      </c>
      <c r="AD13" s="455">
        <f>[12]C10!$BO$113</f>
        <v>0</v>
      </c>
      <c r="AE13" s="316" t="b">
        <f t="shared" si="15"/>
        <v>0</v>
      </c>
      <c r="AF13" s="459" t="s">
        <v>153</v>
      </c>
      <c r="AG13" s="311">
        <f t="shared" si="10"/>
        <v>219</v>
      </c>
      <c r="AH13" s="379">
        <f>[11]R10!$J$33</f>
        <v>0</v>
      </c>
    </row>
    <row r="14" spans="1:34" s="42" customFormat="1" ht="21.1">
      <c r="A14" s="46">
        <v>11</v>
      </c>
      <c r="B14" s="48" t="str">
        <f>[9]Blank!$D$11</f>
        <v>Stocksfield</v>
      </c>
      <c r="C14" s="377">
        <f>[11]R11!$C$30</f>
        <v>22.8</v>
      </c>
      <c r="D14" s="378">
        <f t="shared" si="0"/>
        <v>23</v>
      </c>
      <c r="E14" s="454">
        <f>[12]C11!$L$113</f>
        <v>91</v>
      </c>
      <c r="F14" s="311">
        <f>[12]C11!$P$113</f>
        <v>39</v>
      </c>
      <c r="G14" s="316">
        <f t="shared" si="12"/>
        <v>1</v>
      </c>
      <c r="H14" s="316">
        <f t="shared" si="1"/>
        <v>39</v>
      </c>
      <c r="I14" s="311">
        <f>SUMPRODUCT(LARGE(F4:F14,{1,2,3,4,5,6,7,8,9,10}))</f>
        <v>312</v>
      </c>
      <c r="J14" s="379">
        <f>[11]R11!$J$30</f>
        <v>-1.5</v>
      </c>
      <c r="K14" s="377">
        <f>[11]R11!$C$31</f>
        <v>15.7</v>
      </c>
      <c r="L14" s="378">
        <f t="shared" si="3"/>
        <v>16</v>
      </c>
      <c r="M14" s="454">
        <f>[12]C11!$AC$113</f>
        <v>92</v>
      </c>
      <c r="N14" s="311">
        <f>[12]C11!$AG$113</f>
        <v>31</v>
      </c>
      <c r="O14" s="316">
        <f t="shared" si="13"/>
        <v>1</v>
      </c>
      <c r="P14" s="316">
        <f t="shared" si="11"/>
        <v>31</v>
      </c>
      <c r="Q14" s="311">
        <f>SUMPRODUCT(LARGE(N4:N14,{1,2,3,4,5,6,7,8,9,10}))</f>
        <v>229</v>
      </c>
      <c r="R14" s="379">
        <f>[11]R11!$J$31</f>
        <v>0</v>
      </c>
      <c r="S14" s="377">
        <f>[11]R11!$C$32</f>
        <v>18.500000000000004</v>
      </c>
      <c r="T14" s="378">
        <f t="shared" si="5"/>
        <v>19</v>
      </c>
      <c r="U14" s="454">
        <f>[12]C11!$AT$113</f>
        <v>88</v>
      </c>
      <c r="V14" s="311">
        <f>[12]C11!$AX$113</f>
        <v>38</v>
      </c>
      <c r="W14" s="316">
        <f t="shared" si="14"/>
        <v>1</v>
      </c>
      <c r="X14" s="316">
        <f t="shared" si="6"/>
        <v>38</v>
      </c>
      <c r="Y14" s="311">
        <f>SUMPRODUCT(LARGE(V4:V14,{1,2,3,4,5,6,7,8,9,10}))</f>
        <v>330</v>
      </c>
      <c r="Z14" s="379">
        <f>[11]R11!$J$32</f>
        <v>-0.6</v>
      </c>
      <c r="AA14" s="377">
        <f>[11]R11!$C$33</f>
        <v>16.499999999999996</v>
      </c>
      <c r="AB14" s="378">
        <f t="shared" si="8"/>
        <v>17</v>
      </c>
      <c r="AC14" s="454">
        <f>[12]C11!$BK$113</f>
        <v>76</v>
      </c>
      <c r="AD14" s="457">
        <f>[12]C11!$BO$113</f>
        <v>48</v>
      </c>
      <c r="AE14" s="316">
        <f t="shared" si="15"/>
        <v>1</v>
      </c>
      <c r="AF14" s="316">
        <f t="shared" si="9"/>
        <v>48</v>
      </c>
      <c r="AG14" s="311">
        <f>SUMPRODUCT(LARGE(AD4:AD14,{1,2,3,4,5,6,7,8,9,10}))</f>
        <v>267</v>
      </c>
      <c r="AH14" s="379">
        <f>[11]R11!$J$33</f>
        <v>-5.6</v>
      </c>
    </row>
    <row r="15" spans="1:34" s="42" customFormat="1" ht="21.1">
      <c r="A15" s="46">
        <v>12</v>
      </c>
      <c r="B15" s="51" t="str">
        <f>[9]Blank!$D$12</f>
        <v>Brancepeth</v>
      </c>
      <c r="C15" s="377">
        <f>[11]R12!$C$30</f>
        <v>21.3</v>
      </c>
      <c r="D15" s="378">
        <f t="shared" si="0"/>
        <v>21</v>
      </c>
      <c r="E15" s="468">
        <f>[12]C12!$L$113</f>
        <v>0</v>
      </c>
      <c r="F15" s="455">
        <f>[12]C12!$P$113</f>
        <v>0</v>
      </c>
      <c r="G15" s="316" t="b">
        <f t="shared" si="12"/>
        <v>0</v>
      </c>
      <c r="H15" s="459" t="s">
        <v>153</v>
      </c>
      <c r="I15" s="311">
        <f>SUMPRODUCT(LARGE(F4:F15,{1,2,3,4,5,6,7,8,9,10}))</f>
        <v>312</v>
      </c>
      <c r="J15" s="379">
        <f>[11]R12!$J$30</f>
        <v>0</v>
      </c>
      <c r="K15" s="377">
        <f>[11]R12!$C$31</f>
        <v>15.7</v>
      </c>
      <c r="L15" s="378">
        <f t="shared" si="3"/>
        <v>16</v>
      </c>
      <c r="M15" s="468">
        <f>[12]C12!$AC$113</f>
        <v>0</v>
      </c>
      <c r="N15" s="455">
        <f>[12]C12!$AG$113</f>
        <v>0</v>
      </c>
      <c r="O15" s="316" t="b">
        <f t="shared" si="13"/>
        <v>0</v>
      </c>
      <c r="P15" s="459" t="s">
        <v>153</v>
      </c>
      <c r="Q15" s="311">
        <f>SUMPRODUCT(LARGE(N4:N15,{1,2,3,4,5,6,7,8,9,10}))</f>
        <v>229</v>
      </c>
      <c r="R15" s="379">
        <f>[11]R12!$J$31</f>
        <v>0</v>
      </c>
      <c r="S15" s="377">
        <f>[11]R12!$C$32</f>
        <v>17.900000000000002</v>
      </c>
      <c r="T15" s="378">
        <f t="shared" si="5"/>
        <v>18</v>
      </c>
      <c r="U15" s="454">
        <f>[12]C12!$AT$113</f>
        <v>91</v>
      </c>
      <c r="V15" s="311">
        <f>[12]C12!$AX$113</f>
        <v>33</v>
      </c>
      <c r="W15" s="316">
        <f t="shared" si="14"/>
        <v>1</v>
      </c>
      <c r="X15" s="316">
        <f t="shared" si="6"/>
        <v>33</v>
      </c>
      <c r="Y15" s="311">
        <f>SUMPRODUCT(LARGE(V4:V15,{1,2,3,4,5,6,7,8,9,10}))</f>
        <v>336</v>
      </c>
      <c r="Z15" s="379">
        <f>[11]R12!$J$32</f>
        <v>0</v>
      </c>
      <c r="AA15" s="377">
        <f>[11]R12!$C$33</f>
        <v>10.899999999999997</v>
      </c>
      <c r="AB15" s="378">
        <f t="shared" si="8"/>
        <v>11</v>
      </c>
      <c r="AC15" s="468">
        <f>[12]C12!$BK$113</f>
        <v>0</v>
      </c>
      <c r="AD15" s="455">
        <f>[12]C12!$BO$113</f>
        <v>0</v>
      </c>
      <c r="AE15" s="316" t="b">
        <f t="shared" si="15"/>
        <v>0</v>
      </c>
      <c r="AF15" s="459" t="s">
        <v>153</v>
      </c>
      <c r="AG15" s="311">
        <f>SUMPRODUCT(LARGE(AD4:AD15,{1,2,3,4,5,6,7,8,9,10}))</f>
        <v>267</v>
      </c>
      <c r="AH15" s="379">
        <f>[11]R12!$J$33</f>
        <v>0</v>
      </c>
    </row>
    <row r="16" spans="1:34" s="42" customFormat="1" ht="21.1">
      <c r="A16" s="44">
        <v>13</v>
      </c>
      <c r="B16" s="50" t="str">
        <f>[9]Blank!$D$13</f>
        <v>South Shields</v>
      </c>
      <c r="C16" s="377">
        <f>[11]R13!$C$30</f>
        <v>21.3</v>
      </c>
      <c r="D16" s="378">
        <f t="shared" si="0"/>
        <v>21</v>
      </c>
      <c r="E16" s="454">
        <f>[12]C13!$L$113</f>
        <v>98</v>
      </c>
      <c r="F16" s="311">
        <f>[12]C13!$P$113</f>
        <v>30</v>
      </c>
      <c r="G16" s="316">
        <f t="shared" si="12"/>
        <v>1</v>
      </c>
      <c r="H16" s="316">
        <f t="shared" si="1"/>
        <v>30</v>
      </c>
      <c r="I16" s="311">
        <f>SUMPRODUCT(LARGE(F4:F16,{1,2,3,4,5,6,7,8,9,10}))</f>
        <v>319</v>
      </c>
      <c r="J16" s="379">
        <f>[11]R13!$J$30</f>
        <v>0.3</v>
      </c>
      <c r="K16" s="377">
        <f>[11]R13!$C$31</f>
        <v>15.7</v>
      </c>
      <c r="L16" s="378">
        <f t="shared" si="3"/>
        <v>16</v>
      </c>
      <c r="M16" s="468">
        <f>[12]C13!$AC$113</f>
        <v>0</v>
      </c>
      <c r="N16" s="455">
        <f>[12]C13!$AG$113</f>
        <v>0</v>
      </c>
      <c r="O16" s="316" t="b">
        <f t="shared" si="13"/>
        <v>0</v>
      </c>
      <c r="P16" s="459" t="s">
        <v>153</v>
      </c>
      <c r="Q16" s="311">
        <f>SUMPRODUCT(LARGE(N4:N16,{1,2,3,4,5,6,7,8,9,10}))</f>
        <v>229</v>
      </c>
      <c r="R16" s="379">
        <f>[11]R13!$J$31</f>
        <v>0</v>
      </c>
      <c r="S16" s="377">
        <f>[11]R13!$C$32</f>
        <v>17.900000000000002</v>
      </c>
      <c r="T16" s="378">
        <f t="shared" si="5"/>
        <v>18</v>
      </c>
      <c r="U16" s="468">
        <f>[12]C13!$AT$113</f>
        <v>0</v>
      </c>
      <c r="V16" s="455">
        <f>[12]C13!$AX$113</f>
        <v>0</v>
      </c>
      <c r="W16" s="316" t="b">
        <f t="shared" si="14"/>
        <v>0</v>
      </c>
      <c r="X16" s="459" t="s">
        <v>153</v>
      </c>
      <c r="Y16" s="311">
        <f>SUMPRODUCT(LARGE(V4:V16,{1,2,3,4,5,6,7,8,9,10}))</f>
        <v>336</v>
      </c>
      <c r="Z16" s="379">
        <f>[11]R13!$J$32</f>
        <v>0</v>
      </c>
      <c r="AA16" s="377">
        <f>[11]R13!$C$33</f>
        <v>10.899999999999997</v>
      </c>
      <c r="AB16" s="378">
        <f t="shared" si="8"/>
        <v>11</v>
      </c>
      <c r="AC16" s="454">
        <f>[12]C13!$BK$113</f>
        <v>88</v>
      </c>
      <c r="AD16" s="311">
        <f>[12]C13!$BO$113</f>
        <v>30</v>
      </c>
      <c r="AE16" s="316">
        <f t="shared" si="15"/>
        <v>1</v>
      </c>
      <c r="AF16" s="316">
        <f t="shared" si="9"/>
        <v>30</v>
      </c>
      <c r="AG16" s="311">
        <f>SUMPRODUCT(LARGE(AD4:AD16,{1,2,3,4,5,6,7,8,9,10}))</f>
        <v>297</v>
      </c>
      <c r="AH16" s="379">
        <f>[11]R13!$J$33</f>
        <v>0.2</v>
      </c>
    </row>
    <row r="17" spans="1:34" s="42" customFormat="1" ht="21.1">
      <c r="A17" s="44">
        <v>14</v>
      </c>
      <c r="B17" s="51" t="str">
        <f>[9]Blank!$D$14</f>
        <v>Beamish</v>
      </c>
      <c r="C17" s="377">
        <f>[11]R14!$C$30</f>
        <v>21.6</v>
      </c>
      <c r="D17" s="378">
        <f t="shared" si="0"/>
        <v>22</v>
      </c>
      <c r="E17" s="454">
        <f>[12]C14!$L$113</f>
        <v>90</v>
      </c>
      <c r="F17" s="311">
        <f>[12]C14!$P$113</f>
        <v>40</v>
      </c>
      <c r="G17" s="316">
        <f t="shared" si="12"/>
        <v>1</v>
      </c>
      <c r="H17" s="316">
        <f t="shared" si="1"/>
        <v>40</v>
      </c>
      <c r="I17" s="311">
        <f>SUMPRODUCT(LARGE(F4:F17,{1,2,3,4,5,6,7,8,9,10}))</f>
        <v>335</v>
      </c>
      <c r="J17" s="379">
        <f>[11]R14!$J$30</f>
        <v>-2</v>
      </c>
      <c r="K17" s="377">
        <f>[11]R14!$C$31</f>
        <v>15.7</v>
      </c>
      <c r="L17" s="378">
        <f t="shared" si="3"/>
        <v>16</v>
      </c>
      <c r="M17" s="454">
        <f>[12]C14!$AC$113</f>
        <v>100</v>
      </c>
      <c r="N17" s="311">
        <f>[12]C14!$AG$113</f>
        <v>24</v>
      </c>
      <c r="O17" s="316">
        <f t="shared" si="13"/>
        <v>1</v>
      </c>
      <c r="P17" s="316">
        <f t="shared" si="11"/>
        <v>24</v>
      </c>
      <c r="Q17" s="311">
        <f>SUMPRODUCT(LARGE(N4:N17,{1,2,3,4,5,6,7,8,9,10}))</f>
        <v>253</v>
      </c>
      <c r="R17" s="379">
        <f>[11]R14!$J$31</f>
        <v>1.4000000000000001</v>
      </c>
      <c r="S17" s="377">
        <f>[11]R14!$C$32</f>
        <v>17.900000000000002</v>
      </c>
      <c r="T17" s="378">
        <f t="shared" si="5"/>
        <v>18</v>
      </c>
      <c r="U17" s="454">
        <f>[12]C14!$AT$113</f>
        <v>101</v>
      </c>
      <c r="V17" s="455">
        <f>[12]C14!$AX$113</f>
        <v>25</v>
      </c>
      <c r="W17" s="316">
        <f t="shared" si="14"/>
        <v>1</v>
      </c>
      <c r="X17" s="459" t="s">
        <v>153</v>
      </c>
      <c r="Y17" s="311">
        <f>SUMPRODUCT(LARGE(V4:V17,{1,2,3,4,5,6,7,8,9,10}))</f>
        <v>336</v>
      </c>
      <c r="Z17" s="379">
        <f>[11]R14!$J$32</f>
        <v>1.2000000000000002</v>
      </c>
      <c r="AA17" s="377">
        <f>[11]R14!$C$33</f>
        <v>11.099999999999996</v>
      </c>
      <c r="AB17" s="378">
        <f t="shared" si="8"/>
        <v>11</v>
      </c>
      <c r="AC17" s="468">
        <f>[12]C14!$BK$113</f>
        <v>0</v>
      </c>
      <c r="AD17" s="455">
        <f>[12]C14!$BO$113</f>
        <v>0</v>
      </c>
      <c r="AE17" s="316" t="b">
        <f t="shared" si="15"/>
        <v>0</v>
      </c>
      <c r="AF17" s="459" t="s">
        <v>153</v>
      </c>
      <c r="AG17" s="311">
        <f>SUMPRODUCT(LARGE(AD4:AD17,{1,2,3,4,5,6,7,8,9,10}))</f>
        <v>297</v>
      </c>
      <c r="AH17" s="379">
        <f>[11]R14!$J$33</f>
        <v>0</v>
      </c>
    </row>
    <row r="18" spans="1:34" s="42" customFormat="1" ht="21.1">
      <c r="A18" s="44">
        <v>15</v>
      </c>
      <c r="B18" s="50" t="str">
        <f>[9]Blank!$D$15</f>
        <v>Durham City</v>
      </c>
      <c r="C18" s="377">
        <f>[11]R15!$C$30</f>
        <v>19.600000000000001</v>
      </c>
      <c r="D18" s="378">
        <f t="shared" si="0"/>
        <v>20</v>
      </c>
      <c r="E18" s="454">
        <f>[12]C15!$L$113</f>
        <v>93</v>
      </c>
      <c r="F18" s="311">
        <f>[12]C15!$P$113</f>
        <v>35</v>
      </c>
      <c r="G18" s="316">
        <f t="shared" si="12"/>
        <v>1</v>
      </c>
      <c r="H18" s="316">
        <f t="shared" si="1"/>
        <v>35</v>
      </c>
      <c r="I18" s="311">
        <f>SUMPRODUCT(LARGE(F4:F18,{1,2,3,4,5,6,7,8,9,10}))</f>
        <v>344</v>
      </c>
      <c r="J18" s="379">
        <f>[11]R15!$J$30</f>
        <v>0</v>
      </c>
      <c r="K18" s="377">
        <f>[11]R15!$C$31</f>
        <v>17.099999999999998</v>
      </c>
      <c r="L18" s="378">
        <f t="shared" si="3"/>
        <v>17</v>
      </c>
      <c r="M18" s="454">
        <f>[12]C15!$AC$113</f>
        <v>101</v>
      </c>
      <c r="N18" s="311">
        <f>[12]C15!$AG$113</f>
        <v>24</v>
      </c>
      <c r="O18" s="316">
        <f t="shared" si="13"/>
        <v>1</v>
      </c>
      <c r="P18" s="316">
        <f t="shared" si="11"/>
        <v>24</v>
      </c>
      <c r="Q18" s="311">
        <f>SUMPRODUCT(LARGE(N4:N18,{1,2,3,4,5,6,7,8,9,10}))</f>
        <v>277</v>
      </c>
      <c r="R18" s="379">
        <f>[11]R15!$J$31</f>
        <v>1.4000000000000001</v>
      </c>
      <c r="S18" s="377">
        <f>[11]R15!$C$32</f>
        <v>19.100000000000001</v>
      </c>
      <c r="T18" s="378">
        <f t="shared" si="5"/>
        <v>19</v>
      </c>
      <c r="U18" s="454">
        <f>[12]C15!$AT$113</f>
        <v>96</v>
      </c>
      <c r="V18" s="311">
        <f>[12]C15!$AX$113</f>
        <v>31</v>
      </c>
      <c r="W18" s="316">
        <f t="shared" si="14"/>
        <v>1</v>
      </c>
      <c r="X18" s="316">
        <f t="shared" si="6"/>
        <v>31</v>
      </c>
      <c r="Y18" s="311">
        <f>SUMPRODUCT(LARGE(V4:V18,{1,2,3,4,5,6,7,8,9,10}))</f>
        <v>338</v>
      </c>
      <c r="Z18" s="379">
        <f>[11]R15!$J$32</f>
        <v>0</v>
      </c>
      <c r="AA18" s="377">
        <f>[11]R15!$C$33</f>
        <v>11.099999999999996</v>
      </c>
      <c r="AB18" s="378">
        <f t="shared" si="8"/>
        <v>11</v>
      </c>
      <c r="AC18" s="454">
        <f>[12]C15!$BK$113</f>
        <v>91</v>
      </c>
      <c r="AD18" s="311">
        <f>[12]C15!$BO$113</f>
        <v>28</v>
      </c>
      <c r="AE18" s="316">
        <f t="shared" si="15"/>
        <v>1</v>
      </c>
      <c r="AF18" s="316">
        <f t="shared" si="9"/>
        <v>28</v>
      </c>
      <c r="AG18" s="311">
        <f>SUMPRODUCT(LARGE(AD4:AD18,{1,2,3,4,5,6,7,8,9,10}))</f>
        <v>325</v>
      </c>
      <c r="AH18" s="379">
        <f>[11]R15!$J$33</f>
        <v>0.60000000000000009</v>
      </c>
    </row>
    <row r="19" spans="1:34" s="42" customFormat="1" ht="21.75" thickBot="1">
      <c r="A19" s="45">
        <v>16</v>
      </c>
      <c r="B19" s="52" t="str">
        <f>[9]Blank!$D$16</f>
        <v>Wearside</v>
      </c>
      <c r="C19" s="377">
        <f>[11]R16!$C$30</f>
        <v>19.600000000000001</v>
      </c>
      <c r="D19" s="378">
        <f t="shared" si="0"/>
        <v>20</v>
      </c>
      <c r="E19" s="454">
        <f>[12]C16!$L$113</f>
        <v>100</v>
      </c>
      <c r="F19" s="455">
        <f>[12]C16!$P$113</f>
        <v>27</v>
      </c>
      <c r="G19" s="316">
        <f t="shared" si="12"/>
        <v>1</v>
      </c>
      <c r="H19" s="459" t="s">
        <v>153</v>
      </c>
      <c r="I19" s="311">
        <f>SUMPRODUCT(LARGE(F4:F19,{1,2,3,4,5,6,7,8,9,10}))</f>
        <v>344</v>
      </c>
      <c r="J19" s="379">
        <f>[11]R16!$J$30</f>
        <v>1.2</v>
      </c>
      <c r="K19" s="377">
        <f>[11]R16!$C$31</f>
        <v>18.499999999999996</v>
      </c>
      <c r="L19" s="378">
        <f t="shared" si="3"/>
        <v>19</v>
      </c>
      <c r="M19" s="454">
        <f>[12]C16!$AC$113</f>
        <v>101</v>
      </c>
      <c r="N19" s="311">
        <f>[12]C16!$AG$113</f>
        <v>25</v>
      </c>
      <c r="O19" s="316">
        <f t="shared" si="13"/>
        <v>1</v>
      </c>
      <c r="P19" s="316">
        <f t="shared" si="11"/>
        <v>25</v>
      </c>
      <c r="Q19" s="311">
        <f>SUMPRODUCT(LARGE(N4:N19,{1,2,3,4,5,6,7,8,9,10}))</f>
        <v>302</v>
      </c>
      <c r="R19" s="379">
        <f>[11]R16!$J$31</f>
        <v>1.2000000000000002</v>
      </c>
      <c r="S19" s="377">
        <f>[11]R16!$C$32</f>
        <v>19.100000000000001</v>
      </c>
      <c r="T19" s="378">
        <f t="shared" si="5"/>
        <v>19</v>
      </c>
      <c r="U19" s="454">
        <f>[12]C16!$AT$113</f>
        <v>91</v>
      </c>
      <c r="V19" s="311">
        <f>[12]C16!$AX$113</f>
        <v>35</v>
      </c>
      <c r="W19" s="316">
        <f t="shared" si="14"/>
        <v>1</v>
      </c>
      <c r="X19" s="316">
        <f t="shared" si="6"/>
        <v>35</v>
      </c>
      <c r="Y19" s="311">
        <f>SUMPRODUCT(LARGE(V4:V19,{1,2,3,4,5,6,7,8,9,10}))</f>
        <v>344</v>
      </c>
      <c r="Z19" s="379">
        <f>[11]R16!$J$32</f>
        <v>0</v>
      </c>
      <c r="AA19" s="377">
        <f>[11]R16!$C$33</f>
        <v>11.699999999999996</v>
      </c>
      <c r="AB19" s="378">
        <f t="shared" si="8"/>
        <v>12</v>
      </c>
      <c r="AC19" s="454">
        <f>[12]C16!$BK$113</f>
        <v>93</v>
      </c>
      <c r="AD19" s="311">
        <f>[12]C16!$BO$113</f>
        <v>26</v>
      </c>
      <c r="AE19" s="316">
        <f t="shared" si="15"/>
        <v>1</v>
      </c>
      <c r="AF19" s="316">
        <f t="shared" si="9"/>
        <v>26</v>
      </c>
      <c r="AG19" s="311">
        <f>SUMPRODUCT(LARGE(AD4:AD19,{1,2,3,4,5,6,7,8,9,10}))</f>
        <v>326</v>
      </c>
      <c r="AH19" s="379">
        <f>[11]R16!$J$33</f>
        <v>1</v>
      </c>
    </row>
    <row r="20" spans="1:34" s="42" customFormat="1" ht="18.7" customHeight="1" thickBot="1">
      <c r="A20" s="487"/>
      <c r="B20" s="16" t="s">
        <v>8</v>
      </c>
      <c r="C20" s="452">
        <v>20.8</v>
      </c>
      <c r="D20" s="428">
        <v>21</v>
      </c>
      <c r="E20" s="312">
        <f>SUM(E4:E19)</f>
        <v>1443</v>
      </c>
      <c r="F20" s="312">
        <f>SUM(F4:F19)</f>
        <v>464</v>
      </c>
      <c r="G20" s="429">
        <f>SUM(G4:G19)</f>
        <v>15</v>
      </c>
      <c r="H20" s="313">
        <f>SUM(H4:H19)</f>
        <v>344</v>
      </c>
      <c r="I20" s="466" t="s">
        <v>132</v>
      </c>
      <c r="J20" s="467" t="s">
        <v>155</v>
      </c>
      <c r="K20" s="452">
        <v>19.7</v>
      </c>
      <c r="L20" s="428">
        <v>20</v>
      </c>
      <c r="M20" s="312">
        <f>SUM(M4:M19)</f>
        <v>941</v>
      </c>
      <c r="N20" s="312">
        <f>SUM(N4:N19)</f>
        <v>302</v>
      </c>
      <c r="O20" s="429">
        <f>SUM(O4:O19)</f>
        <v>10</v>
      </c>
      <c r="P20" s="313">
        <f>SUM(P4:P19)</f>
        <v>302</v>
      </c>
      <c r="Q20" s="466" t="s">
        <v>132</v>
      </c>
      <c r="R20" s="467">
        <v>18</v>
      </c>
      <c r="S20" s="452">
        <v>19.100000000000001</v>
      </c>
      <c r="T20" s="428">
        <v>19</v>
      </c>
      <c r="U20" s="312">
        <f>SUM(U4:U19)</f>
        <v>1381</v>
      </c>
      <c r="V20" s="312">
        <f>SUM(V4:V19)</f>
        <v>476</v>
      </c>
      <c r="W20" s="429">
        <f>SUM(W4:W19)</f>
        <v>15</v>
      </c>
      <c r="X20" s="313">
        <f>SUM(X4:X19)</f>
        <v>344</v>
      </c>
      <c r="Y20" s="466" t="s">
        <v>132</v>
      </c>
      <c r="Z20" s="467" t="s">
        <v>155</v>
      </c>
      <c r="AA20" s="452">
        <v>12.67</v>
      </c>
      <c r="AB20" s="428">
        <v>13</v>
      </c>
      <c r="AC20" s="312">
        <f>SUM(AC4:AC19)</f>
        <v>999</v>
      </c>
      <c r="AD20" s="312">
        <f>SUM(AD4:AD19)</f>
        <v>351</v>
      </c>
      <c r="AE20" s="429">
        <f>SUM(AE4:AE19)</f>
        <v>11</v>
      </c>
      <c r="AF20" s="313">
        <f>SUM(AF4:AF19)</f>
        <v>326</v>
      </c>
      <c r="AG20" s="466" t="s">
        <v>132</v>
      </c>
      <c r="AH20" s="467">
        <v>14</v>
      </c>
    </row>
    <row r="21" spans="1:34" ht="4.95" customHeight="1" thickBot="1">
      <c r="B21" s="17"/>
      <c r="C21" s="57"/>
      <c r="D21" s="18"/>
      <c r="E21" s="18"/>
      <c r="F21" s="18"/>
      <c r="G21" s="18"/>
      <c r="H21" s="18"/>
      <c r="I21" s="18"/>
      <c r="J21" s="18"/>
      <c r="K21" s="57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16.3" thickBot="1">
      <c r="B22" s="59" t="s">
        <v>37</v>
      </c>
      <c r="C22" s="58"/>
      <c r="D22" s="911" t="s">
        <v>38</v>
      </c>
      <c r="E22" s="912"/>
      <c r="F22" s="913"/>
      <c r="G22" s="386"/>
      <c r="I22" s="914" t="s">
        <v>36</v>
      </c>
      <c r="J22" s="915"/>
      <c r="K22" s="915"/>
      <c r="L22" s="916"/>
      <c r="N22" s="908" t="s">
        <v>32</v>
      </c>
      <c r="O22" s="909"/>
      <c r="P22" s="909"/>
      <c r="Q22" s="910"/>
      <c r="R22" s="19"/>
      <c r="S22" s="917" t="s">
        <v>35</v>
      </c>
      <c r="T22" s="918"/>
      <c r="U22" s="919"/>
      <c r="X22" s="920" t="s">
        <v>47</v>
      </c>
      <c r="Y22" s="921"/>
      <c r="Z22" s="19"/>
      <c r="AA22" s="922" t="s">
        <v>46</v>
      </c>
      <c r="AB22" s="923"/>
      <c r="AC22" s="924"/>
      <c r="AF22" s="925" t="s">
        <v>48</v>
      </c>
      <c r="AG22" s="926"/>
      <c r="AH22" s="927"/>
    </row>
    <row r="23" spans="1:34" ht="4.95" customHeight="1" thickBot="1">
      <c r="B23" s="18"/>
      <c r="C23" s="58"/>
      <c r="D23" s="19"/>
      <c r="E23" s="19"/>
      <c r="F23" s="20"/>
      <c r="G23" s="20"/>
      <c r="H23" s="19"/>
      <c r="I23" s="18"/>
      <c r="J23" s="18"/>
      <c r="K23" s="58"/>
      <c r="L23" s="19"/>
      <c r="M23" s="19"/>
      <c r="N23" s="20"/>
      <c r="O23" s="20"/>
      <c r="P23" s="19"/>
      <c r="Q23" s="18"/>
      <c r="R23" s="18"/>
      <c r="S23" s="19"/>
      <c r="T23" s="19"/>
      <c r="U23" s="19"/>
      <c r="V23" s="20"/>
      <c r="W23" s="20"/>
      <c r="X23" s="19"/>
      <c r="Y23" s="18"/>
      <c r="Z23" s="18"/>
      <c r="AA23" s="19"/>
      <c r="AB23" s="19"/>
      <c r="AC23" s="19"/>
      <c r="AD23" s="20"/>
      <c r="AE23" s="20"/>
      <c r="AF23" s="19"/>
      <c r="AG23" s="18"/>
      <c r="AH23" s="18"/>
    </row>
    <row r="24" spans="1:34" s="42" customFormat="1" ht="21.75" customHeight="1" thickBot="1">
      <c r="A24" s="882" t="s">
        <v>41</v>
      </c>
      <c r="B24" s="317">
        <f>[9]Blank!$F$1</f>
        <v>2019</v>
      </c>
      <c r="C24" s="884" t="s">
        <v>3</v>
      </c>
      <c r="D24" s="886"/>
      <c r="E24" s="884" t="str">
        <f>[10]Blank!$B$29</f>
        <v>Wilson, Mark</v>
      </c>
      <c r="F24" s="885"/>
      <c r="G24" s="885"/>
      <c r="H24" s="886"/>
      <c r="I24" s="38" t="s">
        <v>16</v>
      </c>
      <c r="J24" s="47">
        <f>G42</f>
        <v>14</v>
      </c>
      <c r="K24" s="884" t="s">
        <v>3</v>
      </c>
      <c r="L24" s="886"/>
      <c r="M24" s="884"/>
      <c r="N24" s="885"/>
      <c r="O24" s="885"/>
      <c r="P24" s="886"/>
      <c r="Q24" s="38" t="s">
        <v>16</v>
      </c>
      <c r="R24" s="47">
        <f>O42</f>
        <v>0</v>
      </c>
      <c r="S24" s="884" t="s">
        <v>3</v>
      </c>
      <c r="T24" s="886"/>
      <c r="U24" s="884"/>
      <c r="V24" s="885"/>
      <c r="W24" s="885"/>
      <c r="X24" s="886"/>
      <c r="Y24" s="38" t="s">
        <v>16</v>
      </c>
      <c r="Z24" s="47">
        <f>W42</f>
        <v>0</v>
      </c>
      <c r="AA24" s="884" t="s">
        <v>3</v>
      </c>
      <c r="AB24" s="886"/>
      <c r="AC24" s="884"/>
      <c r="AD24" s="885"/>
      <c r="AE24" s="885"/>
      <c r="AF24" s="886"/>
      <c r="AG24" s="38" t="s">
        <v>16</v>
      </c>
      <c r="AH24" s="47">
        <f>AE42</f>
        <v>0</v>
      </c>
    </row>
    <row r="25" spans="1:34" s="42" customFormat="1" ht="18.7" customHeight="1" thickBot="1">
      <c r="A25" s="883"/>
      <c r="B25" s="486" t="s">
        <v>28</v>
      </c>
      <c r="C25" s="421" t="s">
        <v>45</v>
      </c>
      <c r="D25" s="422" t="s">
        <v>30</v>
      </c>
      <c r="E25" s="423" t="s">
        <v>9</v>
      </c>
      <c r="F25" s="424" t="s">
        <v>10</v>
      </c>
      <c r="G25" s="425"/>
      <c r="H25" s="425" t="s">
        <v>34</v>
      </c>
      <c r="I25" s="425" t="s">
        <v>8</v>
      </c>
      <c r="J25" s="426" t="s">
        <v>11</v>
      </c>
      <c r="K25" s="421" t="s">
        <v>45</v>
      </c>
      <c r="L25" s="422" t="s">
        <v>30</v>
      </c>
      <c r="M25" s="423" t="s">
        <v>9</v>
      </c>
      <c r="N25" s="424" t="s">
        <v>10</v>
      </c>
      <c r="O25" s="425"/>
      <c r="P25" s="425" t="s">
        <v>34</v>
      </c>
      <c r="Q25" s="425" t="s">
        <v>8</v>
      </c>
      <c r="R25" s="426" t="s">
        <v>11</v>
      </c>
      <c r="S25" s="421" t="s">
        <v>45</v>
      </c>
      <c r="T25" s="422" t="s">
        <v>30</v>
      </c>
      <c r="U25" s="423" t="s">
        <v>9</v>
      </c>
      <c r="V25" s="424" t="s">
        <v>10</v>
      </c>
      <c r="W25" s="425"/>
      <c r="X25" s="425" t="s">
        <v>34</v>
      </c>
      <c r="Y25" s="425" t="s">
        <v>8</v>
      </c>
      <c r="Z25" s="426" t="s">
        <v>11</v>
      </c>
      <c r="AA25" s="421" t="s">
        <v>45</v>
      </c>
      <c r="AB25" s="422" t="s">
        <v>30</v>
      </c>
      <c r="AC25" s="423" t="s">
        <v>9</v>
      </c>
      <c r="AD25" s="424" t="s">
        <v>10</v>
      </c>
      <c r="AE25" s="425"/>
      <c r="AF25" s="425" t="s">
        <v>34</v>
      </c>
      <c r="AG25" s="425" t="s">
        <v>8</v>
      </c>
      <c r="AH25" s="426" t="s">
        <v>11</v>
      </c>
    </row>
    <row r="26" spans="1:34" s="42" customFormat="1" ht="21.1">
      <c r="A26" s="43">
        <v>1</v>
      </c>
      <c r="B26" s="48" t="str">
        <f>[9]Blank!$D$1</f>
        <v>Ravensworth</v>
      </c>
      <c r="C26" s="375">
        <f>[11]R1!$C$34</f>
        <v>28</v>
      </c>
      <c r="D26" s="376">
        <f>ROUND(C26,0)</f>
        <v>28</v>
      </c>
      <c r="E26" s="453">
        <f>[12]C1!$CB$113</f>
        <v>90</v>
      </c>
      <c r="F26" s="387">
        <f>[12]C1!$CF$113</f>
        <v>42</v>
      </c>
      <c r="G26" s="309">
        <f>IF(F26&gt;0,1)</f>
        <v>1</v>
      </c>
      <c r="H26" s="309">
        <f>F26</f>
        <v>42</v>
      </c>
      <c r="I26" s="309">
        <f>F26</f>
        <v>42</v>
      </c>
      <c r="J26" s="310">
        <f>[11]R1!$J$34</f>
        <v>-3</v>
      </c>
      <c r="K26" s="470">
        <f>[11]R1!$C$35</f>
        <v>0</v>
      </c>
      <c r="L26" s="471">
        <f>ROUND(K26,0)</f>
        <v>0</v>
      </c>
      <c r="M26" s="472">
        <f>[12]C1!$CS$113</f>
        <v>0</v>
      </c>
      <c r="N26" s="473">
        <f>[12]C1!$CW$113</f>
        <v>0</v>
      </c>
      <c r="O26" s="473" t="b">
        <f>IF(N26&gt;0,1)</f>
        <v>0</v>
      </c>
      <c r="P26" s="473">
        <f>N26</f>
        <v>0</v>
      </c>
      <c r="Q26" s="473">
        <f>N26</f>
        <v>0</v>
      </c>
      <c r="R26" s="474">
        <f>[11]R1!$J$35</f>
        <v>0</v>
      </c>
      <c r="S26" s="470">
        <f>[11]R1!$C$36</f>
        <v>0</v>
      </c>
      <c r="T26" s="471">
        <f>ROUND(S26,0)</f>
        <v>0</v>
      </c>
      <c r="U26" s="472">
        <f>[12]C1!$DJ$113</f>
        <v>0</v>
      </c>
      <c r="V26" s="473">
        <f>[12]C1!$DN$113</f>
        <v>0</v>
      </c>
      <c r="W26" s="473" t="b">
        <f>IF(V26&gt;0,1)</f>
        <v>0</v>
      </c>
      <c r="X26" s="473">
        <f>V26</f>
        <v>0</v>
      </c>
      <c r="Y26" s="473">
        <f>V26</f>
        <v>0</v>
      </c>
      <c r="Z26" s="474">
        <f>[11]R1!$J$36</f>
        <v>0</v>
      </c>
      <c r="AA26" s="470">
        <f>[11]R1!$C$37</f>
        <v>0</v>
      </c>
      <c r="AB26" s="471">
        <f>ROUND(AA26,0)</f>
        <v>0</v>
      </c>
      <c r="AC26" s="472">
        <f>[12]C1!$EA$113</f>
        <v>0</v>
      </c>
      <c r="AD26" s="473">
        <f>[12]C1!$EE$113</f>
        <v>0</v>
      </c>
      <c r="AE26" s="473" t="b">
        <f>IF(AD26&gt;0,1)</f>
        <v>0</v>
      </c>
      <c r="AF26" s="473">
        <f>AD26</f>
        <v>0</v>
      </c>
      <c r="AG26" s="473">
        <f>AD26</f>
        <v>0</v>
      </c>
      <c r="AH26" s="474">
        <f>[11]R1!$J$37</f>
        <v>0</v>
      </c>
    </row>
    <row r="27" spans="1:34" s="42" customFormat="1" ht="21.1">
      <c r="A27" s="44">
        <v>2</v>
      </c>
      <c r="B27" s="49" t="str">
        <f>[9]Blank!$D$2</f>
        <v>Newbiggin</v>
      </c>
      <c r="C27" s="377">
        <f>[11]R2!$C$34</f>
        <v>25</v>
      </c>
      <c r="D27" s="378">
        <f>ROUND(C27,0)</f>
        <v>25</v>
      </c>
      <c r="E27" s="454">
        <f>[12]C2!$CB$113</f>
        <v>108</v>
      </c>
      <c r="F27" s="455">
        <f>[12]C2!$CF$113</f>
        <v>24</v>
      </c>
      <c r="G27" s="316">
        <f>IF(F27&gt;0,1)</f>
        <v>1</v>
      </c>
      <c r="H27" s="459" t="s">
        <v>153</v>
      </c>
      <c r="I27" s="311">
        <f>I26+F27</f>
        <v>66</v>
      </c>
      <c r="J27" s="379">
        <f>[11]R2!$J$34</f>
        <v>2.1</v>
      </c>
      <c r="K27" s="380">
        <f>[11]R2!$C$35</f>
        <v>0</v>
      </c>
      <c r="L27" s="381">
        <f>ROUND(K27,0)</f>
        <v>0</v>
      </c>
      <c r="M27" s="382">
        <f>[12]C2!$CS$113</f>
        <v>0</v>
      </c>
      <c r="N27" s="383">
        <f>[12]C2!$CW$113</f>
        <v>0</v>
      </c>
      <c r="O27" s="383" t="b">
        <f>IF(N27&gt;0,1)</f>
        <v>0</v>
      </c>
      <c r="P27" s="383">
        <f>N27</f>
        <v>0</v>
      </c>
      <c r="Q27" s="384">
        <f>Q26+N27</f>
        <v>0</v>
      </c>
      <c r="R27" s="385">
        <f>[11]R2!$J$35</f>
        <v>0</v>
      </c>
      <c r="S27" s="380">
        <f>[11]R2!$C$36</f>
        <v>0</v>
      </c>
      <c r="T27" s="381">
        <f>ROUND(S27,0)</f>
        <v>0</v>
      </c>
      <c r="U27" s="382">
        <f>[12]C2!$DJ$113</f>
        <v>0</v>
      </c>
      <c r="V27" s="383">
        <f>[12]C2!$DN$113</f>
        <v>0</v>
      </c>
      <c r="W27" s="383" t="b">
        <f>IF(V27&gt;0,1)</f>
        <v>0</v>
      </c>
      <c r="X27" s="383">
        <f>V27</f>
        <v>0</v>
      </c>
      <c r="Y27" s="384">
        <f>Y26+V27</f>
        <v>0</v>
      </c>
      <c r="Z27" s="385">
        <f>[11]R2!$J$36</f>
        <v>0</v>
      </c>
      <c r="AA27" s="380">
        <f>[11]R2!$C$37</f>
        <v>0</v>
      </c>
      <c r="AB27" s="381">
        <f>ROUND(AA27,0)</f>
        <v>0</v>
      </c>
      <c r="AC27" s="382">
        <f>[12]C2!$EA$113</f>
        <v>0</v>
      </c>
      <c r="AD27" s="383">
        <f>[12]C2!$EE$113</f>
        <v>0</v>
      </c>
      <c r="AE27" s="383" t="b">
        <f>IF(AD27&gt;0,1)</f>
        <v>0</v>
      </c>
      <c r="AF27" s="383">
        <f>AD27</f>
        <v>0</v>
      </c>
      <c r="AG27" s="384">
        <f>AG26+AD27</f>
        <v>0</v>
      </c>
      <c r="AH27" s="385">
        <f>[11]R2!$J$37</f>
        <v>0</v>
      </c>
    </row>
    <row r="28" spans="1:34" s="42" customFormat="1" ht="21.1">
      <c r="A28" s="44">
        <v>3</v>
      </c>
      <c r="B28" s="50" t="str">
        <f>[9]Blank!$D$3</f>
        <v>Woodham</v>
      </c>
      <c r="C28" s="377">
        <f>[11]R3!$C$34</f>
        <v>27.1</v>
      </c>
      <c r="D28" s="378">
        <f t="shared" ref="D28:D41" si="16">ROUND(C28,0)</f>
        <v>27</v>
      </c>
      <c r="E28" s="468">
        <f>[12]C3!$CB$113</f>
        <v>0</v>
      </c>
      <c r="F28" s="455">
        <f>[12]C3!$CF$113</f>
        <v>0</v>
      </c>
      <c r="G28" s="316" t="b">
        <f>IF(F28&gt;0,1)</f>
        <v>0</v>
      </c>
      <c r="H28" s="459" t="s">
        <v>153</v>
      </c>
      <c r="I28" s="311">
        <f t="shared" ref="I28:I35" si="17">I27+F28</f>
        <v>66</v>
      </c>
      <c r="J28" s="379">
        <f>[11]R3!$J$34</f>
        <v>0</v>
      </c>
      <c r="K28" s="380">
        <f>[11]R3!$C$35</f>
        <v>0</v>
      </c>
      <c r="L28" s="381">
        <f t="shared" ref="L28:L41" si="18">ROUND(K28,0)</f>
        <v>0</v>
      </c>
      <c r="M28" s="382">
        <f>[12]C3!$CS$113</f>
        <v>0</v>
      </c>
      <c r="N28" s="383">
        <f>[12]C3!$CW$113</f>
        <v>0</v>
      </c>
      <c r="O28" s="383" t="b">
        <f>IF(N28&gt;0,1)</f>
        <v>0</v>
      </c>
      <c r="P28" s="383">
        <f t="shared" ref="P28:P41" si="19">N28</f>
        <v>0</v>
      </c>
      <c r="Q28" s="384">
        <f t="shared" ref="Q28:Q35" si="20">Q27+N28</f>
        <v>0</v>
      </c>
      <c r="R28" s="385">
        <f>[11]R3!$J$35</f>
        <v>0</v>
      </c>
      <c r="S28" s="380">
        <f>[11]R3!$C$36</f>
        <v>0</v>
      </c>
      <c r="T28" s="381">
        <f t="shared" ref="T28:T41" si="21">ROUND(S28,0)</f>
        <v>0</v>
      </c>
      <c r="U28" s="382">
        <f>[12]C3!$DJ$113</f>
        <v>0</v>
      </c>
      <c r="V28" s="383">
        <f>[12]C3!$DN$113</f>
        <v>0</v>
      </c>
      <c r="W28" s="383" t="b">
        <f>IF(V28&gt;0,1)</f>
        <v>0</v>
      </c>
      <c r="X28" s="383">
        <f t="shared" ref="X28:X41" si="22">V28</f>
        <v>0</v>
      </c>
      <c r="Y28" s="384">
        <f t="shared" ref="Y28:Y35" si="23">Y27+V28</f>
        <v>0</v>
      </c>
      <c r="Z28" s="385">
        <f>[11]R3!$J$36</f>
        <v>0</v>
      </c>
      <c r="AA28" s="380">
        <f>[11]R3!$C$37</f>
        <v>0</v>
      </c>
      <c r="AB28" s="381">
        <f t="shared" ref="AB28:AB41" si="24">ROUND(AA28,0)</f>
        <v>0</v>
      </c>
      <c r="AC28" s="382">
        <f>[12]C3!$EA$113</f>
        <v>0</v>
      </c>
      <c r="AD28" s="383">
        <f>[12]C3!$EE$113</f>
        <v>0</v>
      </c>
      <c r="AE28" s="383" t="b">
        <f>IF(AD28&gt;0,1)</f>
        <v>0</v>
      </c>
      <c r="AF28" s="383">
        <f t="shared" ref="AF28:AF41" si="25">AD28</f>
        <v>0</v>
      </c>
      <c r="AG28" s="384">
        <f t="shared" ref="AG28:AG35" si="26">AG27+AD28</f>
        <v>0</v>
      </c>
      <c r="AH28" s="385">
        <f>[11]R3!$J$37</f>
        <v>0</v>
      </c>
    </row>
    <row r="29" spans="1:34" s="42" customFormat="1" ht="21.1">
      <c r="A29" s="44">
        <v>4</v>
      </c>
      <c r="B29" s="49" t="str">
        <f>[9]Blank!$D$4</f>
        <v>Tynemouth</v>
      </c>
      <c r="C29" s="377">
        <f>[11]R4!$C$34</f>
        <v>27.1</v>
      </c>
      <c r="D29" s="378">
        <f t="shared" si="16"/>
        <v>27</v>
      </c>
      <c r="E29" s="454">
        <f>[12]C4!$CB$113</f>
        <v>95</v>
      </c>
      <c r="F29" s="311">
        <f>[12]C4!$CF$113</f>
        <v>37</v>
      </c>
      <c r="G29" s="316">
        <f>IF(F29&gt;0,1)</f>
        <v>1</v>
      </c>
      <c r="H29" s="316">
        <f t="shared" ref="H29:H40" si="27">F29</f>
        <v>37</v>
      </c>
      <c r="I29" s="311">
        <f t="shared" si="17"/>
        <v>103</v>
      </c>
      <c r="J29" s="379">
        <f>[11]R4!$J$34</f>
        <v>-3.5</v>
      </c>
      <c r="K29" s="380">
        <f>[11]R4!$C$35</f>
        <v>0</v>
      </c>
      <c r="L29" s="381">
        <f t="shared" si="18"/>
        <v>0</v>
      </c>
      <c r="M29" s="382">
        <f>[12]C4!$CS$113</f>
        <v>0</v>
      </c>
      <c r="N29" s="383">
        <f>[12]C4!$CW$113</f>
        <v>0</v>
      </c>
      <c r="O29" s="383" t="b">
        <f>IF(N29&gt;0,1)</f>
        <v>0</v>
      </c>
      <c r="P29" s="383">
        <f t="shared" si="19"/>
        <v>0</v>
      </c>
      <c r="Q29" s="384">
        <f t="shared" si="20"/>
        <v>0</v>
      </c>
      <c r="R29" s="385">
        <f>[11]R4!$J$35</f>
        <v>0</v>
      </c>
      <c r="S29" s="380">
        <f>[11]R4!$C$36</f>
        <v>0</v>
      </c>
      <c r="T29" s="381">
        <f t="shared" si="21"/>
        <v>0</v>
      </c>
      <c r="U29" s="382">
        <f>[12]C4!$DJ$113</f>
        <v>0</v>
      </c>
      <c r="V29" s="383">
        <f>[12]C4!$DN$113</f>
        <v>0</v>
      </c>
      <c r="W29" s="383" t="b">
        <f>IF(V29&gt;0,1)</f>
        <v>0</v>
      </c>
      <c r="X29" s="383">
        <f t="shared" si="22"/>
        <v>0</v>
      </c>
      <c r="Y29" s="384">
        <f t="shared" si="23"/>
        <v>0</v>
      </c>
      <c r="Z29" s="385">
        <f>[11]R4!$J$36</f>
        <v>0</v>
      </c>
      <c r="AA29" s="380">
        <f>[11]R4!$C$37</f>
        <v>0</v>
      </c>
      <c r="AB29" s="381">
        <f t="shared" si="24"/>
        <v>0</v>
      </c>
      <c r="AC29" s="382">
        <f>[12]C4!$EA$113</f>
        <v>0</v>
      </c>
      <c r="AD29" s="383">
        <f>[12]C4!$EE$113</f>
        <v>0</v>
      </c>
      <c r="AE29" s="383" t="b">
        <f>IF(AD29&gt;0,1)</f>
        <v>0</v>
      </c>
      <c r="AF29" s="383">
        <f t="shared" si="25"/>
        <v>0</v>
      </c>
      <c r="AG29" s="384">
        <f t="shared" si="26"/>
        <v>0</v>
      </c>
      <c r="AH29" s="385">
        <f>[11]R4!$J$37</f>
        <v>0</v>
      </c>
    </row>
    <row r="30" spans="1:34" s="42" customFormat="1" ht="21.1">
      <c r="A30" s="44">
        <v>5</v>
      </c>
      <c r="B30" s="50" t="str">
        <f>[9]Blank!$D$5</f>
        <v>South Leeds</v>
      </c>
      <c r="C30" s="377">
        <f>[11]R5!$C$34</f>
        <v>23.6</v>
      </c>
      <c r="D30" s="378">
        <f t="shared" si="16"/>
        <v>24</v>
      </c>
      <c r="E30" s="454">
        <f>[12]C5!$CB$113</f>
        <v>95</v>
      </c>
      <c r="F30" s="311">
        <f>[12]C5!$CF$113</f>
        <v>33</v>
      </c>
      <c r="G30" s="316">
        <f>IF(F30&gt;0,1)</f>
        <v>1</v>
      </c>
      <c r="H30" s="316">
        <f t="shared" si="27"/>
        <v>33</v>
      </c>
      <c r="I30" s="311">
        <f t="shared" si="17"/>
        <v>136</v>
      </c>
      <c r="J30" s="379">
        <f>[11]R5!$J$34</f>
        <v>0</v>
      </c>
      <c r="K30" s="380">
        <f>[11]R5!$C$35</f>
        <v>0</v>
      </c>
      <c r="L30" s="381">
        <f t="shared" si="18"/>
        <v>0</v>
      </c>
      <c r="M30" s="382">
        <f>[12]C5!$CS$113</f>
        <v>0</v>
      </c>
      <c r="N30" s="383">
        <f>[12]C5!$CW$113</f>
        <v>0</v>
      </c>
      <c r="O30" s="383" t="b">
        <f>IF(N30&gt;0,1)</f>
        <v>0</v>
      </c>
      <c r="P30" s="383">
        <f t="shared" si="19"/>
        <v>0</v>
      </c>
      <c r="Q30" s="384">
        <f t="shared" si="20"/>
        <v>0</v>
      </c>
      <c r="R30" s="385">
        <f>[11]R5!$J$35</f>
        <v>0</v>
      </c>
      <c r="S30" s="380">
        <f>[11]R5!$C$36</f>
        <v>0</v>
      </c>
      <c r="T30" s="381">
        <f t="shared" si="21"/>
        <v>0</v>
      </c>
      <c r="U30" s="382">
        <f>[12]C5!$DJ$113</f>
        <v>0</v>
      </c>
      <c r="V30" s="383">
        <f>[12]C5!$DN$113</f>
        <v>0</v>
      </c>
      <c r="W30" s="383" t="b">
        <f>IF(V30&gt;0,1)</f>
        <v>0</v>
      </c>
      <c r="X30" s="383">
        <f t="shared" si="22"/>
        <v>0</v>
      </c>
      <c r="Y30" s="384">
        <f t="shared" si="23"/>
        <v>0</v>
      </c>
      <c r="Z30" s="385">
        <f>[11]R5!$J$36</f>
        <v>0</v>
      </c>
      <c r="AA30" s="380">
        <f>[11]R5!$C$37</f>
        <v>0</v>
      </c>
      <c r="AB30" s="381">
        <f t="shared" si="24"/>
        <v>0</v>
      </c>
      <c r="AC30" s="382">
        <f>[12]C5!$EA$113</f>
        <v>0</v>
      </c>
      <c r="AD30" s="383">
        <f>[12]C5!$EE$113</f>
        <v>0</v>
      </c>
      <c r="AE30" s="383" t="b">
        <f>IF(AD30&gt;0,1)</f>
        <v>0</v>
      </c>
      <c r="AF30" s="383">
        <f t="shared" si="25"/>
        <v>0</v>
      </c>
      <c r="AG30" s="384">
        <f t="shared" si="26"/>
        <v>0</v>
      </c>
      <c r="AH30" s="385">
        <f>[11]R5!$J$37</f>
        <v>0</v>
      </c>
    </row>
    <row r="31" spans="1:34" s="42" customFormat="1" ht="21.1">
      <c r="A31" s="44">
        <v>6</v>
      </c>
      <c r="B31" s="51" t="str">
        <f>[9]Blank!$D$6</f>
        <v>Woodhall Hills</v>
      </c>
      <c r="C31" s="377">
        <f>[11]R6!$C$34</f>
        <v>23.6</v>
      </c>
      <c r="D31" s="378">
        <f t="shared" si="16"/>
        <v>24</v>
      </c>
      <c r="E31" s="454">
        <f>[12]C6!$CB$113</f>
        <v>102</v>
      </c>
      <c r="F31" s="455">
        <f>[12]C6!$CF$113</f>
        <v>31</v>
      </c>
      <c r="G31" s="316">
        <f t="shared" ref="G31:G41" si="28">IF(F31&gt;0,1)</f>
        <v>1</v>
      </c>
      <c r="H31" s="459" t="s">
        <v>153</v>
      </c>
      <c r="I31" s="311">
        <f t="shared" si="17"/>
        <v>167</v>
      </c>
      <c r="J31" s="379">
        <f>[11]R6!$J$34</f>
        <v>0</v>
      </c>
      <c r="K31" s="380">
        <f>[11]R6!$C$35</f>
        <v>0</v>
      </c>
      <c r="L31" s="381">
        <f t="shared" si="18"/>
        <v>0</v>
      </c>
      <c r="M31" s="382">
        <f>[12]C6!$CS$113</f>
        <v>0</v>
      </c>
      <c r="N31" s="383">
        <f>[12]C6!$CW$113</f>
        <v>0</v>
      </c>
      <c r="O31" s="383" t="b">
        <f t="shared" ref="O31:O41" si="29">IF(N31&gt;0,1)</f>
        <v>0</v>
      </c>
      <c r="P31" s="383">
        <f t="shared" si="19"/>
        <v>0</v>
      </c>
      <c r="Q31" s="384">
        <f t="shared" si="20"/>
        <v>0</v>
      </c>
      <c r="R31" s="385">
        <f>[11]R6!$J$35</f>
        <v>0</v>
      </c>
      <c r="S31" s="380">
        <f>[11]R6!$C$36</f>
        <v>0</v>
      </c>
      <c r="T31" s="381">
        <f t="shared" si="21"/>
        <v>0</v>
      </c>
      <c r="U31" s="382">
        <f>[12]C6!$DJ$113</f>
        <v>0</v>
      </c>
      <c r="V31" s="383">
        <f>[12]C6!$DN$113</f>
        <v>0</v>
      </c>
      <c r="W31" s="383" t="b">
        <f t="shared" ref="W31:W41" si="30">IF(V31&gt;0,1)</f>
        <v>0</v>
      </c>
      <c r="X31" s="383">
        <f t="shared" si="22"/>
        <v>0</v>
      </c>
      <c r="Y31" s="384">
        <f t="shared" si="23"/>
        <v>0</v>
      </c>
      <c r="Z31" s="385">
        <f>[11]R6!$J$36</f>
        <v>0</v>
      </c>
      <c r="AA31" s="380">
        <f>[11]R6!$C$37</f>
        <v>0</v>
      </c>
      <c r="AB31" s="381">
        <f t="shared" si="24"/>
        <v>0</v>
      </c>
      <c r="AC31" s="382">
        <f>[12]C6!$EA$113</f>
        <v>0</v>
      </c>
      <c r="AD31" s="383">
        <f>[12]C6!$EE$113</f>
        <v>0</v>
      </c>
      <c r="AE31" s="383" t="b">
        <f t="shared" ref="AE31:AE41" si="31">IF(AD31&gt;0,1)</f>
        <v>0</v>
      </c>
      <c r="AF31" s="383">
        <f t="shared" si="25"/>
        <v>0</v>
      </c>
      <c r="AG31" s="384">
        <f t="shared" si="26"/>
        <v>0</v>
      </c>
      <c r="AH31" s="385">
        <f>[11]R6!$J$37</f>
        <v>0</v>
      </c>
    </row>
    <row r="32" spans="1:34" s="42" customFormat="1" ht="21.1">
      <c r="A32" s="44">
        <v>7</v>
      </c>
      <c r="B32" s="50" t="str">
        <f>[9]Blank!$D$7</f>
        <v>Tyneside</v>
      </c>
      <c r="C32" s="377">
        <f>[11]R7!$C$34</f>
        <v>23.6</v>
      </c>
      <c r="D32" s="378">
        <f t="shared" si="16"/>
        <v>24</v>
      </c>
      <c r="E32" s="454">
        <f>[12]C7!$CB$113</f>
        <v>98</v>
      </c>
      <c r="F32" s="311">
        <f>[12]C7!$CF$113</f>
        <v>32</v>
      </c>
      <c r="G32" s="316">
        <f t="shared" si="28"/>
        <v>1</v>
      </c>
      <c r="H32" s="316">
        <f t="shared" si="27"/>
        <v>32</v>
      </c>
      <c r="I32" s="311">
        <f t="shared" si="17"/>
        <v>199</v>
      </c>
      <c r="J32" s="379">
        <f>[11]R7!$J$34</f>
        <v>0</v>
      </c>
      <c r="K32" s="380">
        <f>[11]R7!$C$35</f>
        <v>0</v>
      </c>
      <c r="L32" s="381">
        <f t="shared" si="18"/>
        <v>0</v>
      </c>
      <c r="M32" s="382">
        <f>[12]C7!$CS$113</f>
        <v>0</v>
      </c>
      <c r="N32" s="383">
        <f>[12]C7!$CW$113</f>
        <v>0</v>
      </c>
      <c r="O32" s="383" t="b">
        <f t="shared" si="29"/>
        <v>0</v>
      </c>
      <c r="P32" s="383">
        <f t="shared" si="19"/>
        <v>0</v>
      </c>
      <c r="Q32" s="384">
        <f t="shared" si="20"/>
        <v>0</v>
      </c>
      <c r="R32" s="385">
        <f>[11]R7!$J$35</f>
        <v>0</v>
      </c>
      <c r="S32" s="380">
        <f>[11]R7!$C$36</f>
        <v>0</v>
      </c>
      <c r="T32" s="381">
        <f t="shared" si="21"/>
        <v>0</v>
      </c>
      <c r="U32" s="382">
        <f>[12]C7!$DJ$113</f>
        <v>0</v>
      </c>
      <c r="V32" s="383">
        <f>[12]C7!$DN$113</f>
        <v>0</v>
      </c>
      <c r="W32" s="383" t="b">
        <f t="shared" si="30"/>
        <v>0</v>
      </c>
      <c r="X32" s="383">
        <f t="shared" si="22"/>
        <v>0</v>
      </c>
      <c r="Y32" s="384">
        <f t="shared" si="23"/>
        <v>0</v>
      </c>
      <c r="Z32" s="385">
        <f>[11]R7!$J$36</f>
        <v>0</v>
      </c>
      <c r="AA32" s="380">
        <f>[11]R7!$C$37</f>
        <v>0</v>
      </c>
      <c r="AB32" s="381">
        <f t="shared" si="24"/>
        <v>0</v>
      </c>
      <c r="AC32" s="382">
        <f>[12]C7!$EA$113</f>
        <v>0</v>
      </c>
      <c r="AD32" s="383">
        <f>[12]C7!$EE$113</f>
        <v>0</v>
      </c>
      <c r="AE32" s="383" t="b">
        <f t="shared" si="31"/>
        <v>0</v>
      </c>
      <c r="AF32" s="383">
        <f t="shared" si="25"/>
        <v>0</v>
      </c>
      <c r="AG32" s="384">
        <f t="shared" si="26"/>
        <v>0</v>
      </c>
      <c r="AH32" s="385">
        <f>[11]R7!$J$37</f>
        <v>0</v>
      </c>
    </row>
    <row r="33" spans="1:34" s="42" customFormat="1" ht="21.1">
      <c r="A33" s="44">
        <v>8</v>
      </c>
      <c r="B33" s="51" t="str">
        <f>[9]Blank!$D$8</f>
        <v>Houghton</v>
      </c>
      <c r="C33" s="377">
        <f>[11]R8!$C$34</f>
        <v>23.6</v>
      </c>
      <c r="D33" s="378">
        <f t="shared" si="16"/>
        <v>24</v>
      </c>
      <c r="E33" s="454">
        <f>[12]C8!$CB$113</f>
        <v>101</v>
      </c>
      <c r="F33" s="311">
        <f>[12]C8!$CF$113</f>
        <v>32</v>
      </c>
      <c r="G33" s="316">
        <f t="shared" si="28"/>
        <v>1</v>
      </c>
      <c r="H33" s="316">
        <f t="shared" si="27"/>
        <v>32</v>
      </c>
      <c r="I33" s="311">
        <f t="shared" si="17"/>
        <v>231</v>
      </c>
      <c r="J33" s="379">
        <f>[11]R8!$J$34</f>
        <v>0</v>
      </c>
      <c r="K33" s="380">
        <f>[11]R8!$C$35</f>
        <v>0</v>
      </c>
      <c r="L33" s="381">
        <f t="shared" si="18"/>
        <v>0</v>
      </c>
      <c r="M33" s="382">
        <f>[12]C8!$CS$113</f>
        <v>0</v>
      </c>
      <c r="N33" s="383">
        <f>[12]C8!$CW$113</f>
        <v>0</v>
      </c>
      <c r="O33" s="383" t="b">
        <f t="shared" si="29"/>
        <v>0</v>
      </c>
      <c r="P33" s="383">
        <f t="shared" si="19"/>
        <v>0</v>
      </c>
      <c r="Q33" s="384">
        <f t="shared" si="20"/>
        <v>0</v>
      </c>
      <c r="R33" s="385">
        <f>[11]R8!$J$35</f>
        <v>0</v>
      </c>
      <c r="S33" s="380">
        <f>[11]R8!$C$36</f>
        <v>0</v>
      </c>
      <c r="T33" s="381">
        <f t="shared" si="21"/>
        <v>0</v>
      </c>
      <c r="U33" s="382">
        <f>[12]C8!$DJ$113</f>
        <v>0</v>
      </c>
      <c r="V33" s="383">
        <f>[12]C8!$DN$113</f>
        <v>0</v>
      </c>
      <c r="W33" s="383" t="b">
        <f t="shared" si="30"/>
        <v>0</v>
      </c>
      <c r="X33" s="383">
        <f t="shared" si="22"/>
        <v>0</v>
      </c>
      <c r="Y33" s="384">
        <f t="shared" si="23"/>
        <v>0</v>
      </c>
      <c r="Z33" s="385">
        <f>[11]R8!$J$36</f>
        <v>0</v>
      </c>
      <c r="AA33" s="380">
        <f>[11]R8!$C$37</f>
        <v>0</v>
      </c>
      <c r="AB33" s="381">
        <f t="shared" si="24"/>
        <v>0</v>
      </c>
      <c r="AC33" s="382">
        <f>[12]C8!$EA$113</f>
        <v>0</v>
      </c>
      <c r="AD33" s="383">
        <f>[12]C8!$EE$113</f>
        <v>0</v>
      </c>
      <c r="AE33" s="383" t="b">
        <f t="shared" si="31"/>
        <v>0</v>
      </c>
      <c r="AF33" s="383">
        <f t="shared" si="25"/>
        <v>0</v>
      </c>
      <c r="AG33" s="384">
        <f t="shared" si="26"/>
        <v>0</v>
      </c>
      <c r="AH33" s="385">
        <f>[11]R8!$J$37</f>
        <v>0</v>
      </c>
    </row>
    <row r="34" spans="1:34" s="42" customFormat="1" ht="21.1">
      <c r="A34" s="44">
        <v>9</v>
      </c>
      <c r="B34" s="50" t="str">
        <f>[9]Blank!$D$9</f>
        <v>Blyth</v>
      </c>
      <c r="C34" s="377">
        <f>[11]R9!$C$34</f>
        <v>23.6</v>
      </c>
      <c r="D34" s="378">
        <f t="shared" si="16"/>
        <v>24</v>
      </c>
      <c r="E34" s="454">
        <f>[12]C9!$CB$113</f>
        <v>97</v>
      </c>
      <c r="F34" s="311">
        <f>[12]C9!$CF$113</f>
        <v>35</v>
      </c>
      <c r="G34" s="316">
        <f t="shared" si="28"/>
        <v>1</v>
      </c>
      <c r="H34" s="316">
        <f t="shared" si="27"/>
        <v>35</v>
      </c>
      <c r="I34" s="311">
        <f t="shared" si="17"/>
        <v>266</v>
      </c>
      <c r="J34" s="379">
        <f>[11]R9!$J$34</f>
        <v>0</v>
      </c>
      <c r="K34" s="380">
        <f>[11]R9!$C$35</f>
        <v>0</v>
      </c>
      <c r="L34" s="381">
        <f t="shared" si="18"/>
        <v>0</v>
      </c>
      <c r="M34" s="382">
        <f>[12]C9!$CS$113</f>
        <v>0</v>
      </c>
      <c r="N34" s="383">
        <f>[12]C9!$CW$113</f>
        <v>0</v>
      </c>
      <c r="O34" s="383" t="b">
        <f t="shared" si="29"/>
        <v>0</v>
      </c>
      <c r="P34" s="383">
        <f t="shared" si="19"/>
        <v>0</v>
      </c>
      <c r="Q34" s="384">
        <f t="shared" si="20"/>
        <v>0</v>
      </c>
      <c r="R34" s="385">
        <f>[11]R9!$J$35</f>
        <v>0</v>
      </c>
      <c r="S34" s="380">
        <f>[11]R9!$C$36</f>
        <v>0</v>
      </c>
      <c r="T34" s="381">
        <f t="shared" si="21"/>
        <v>0</v>
      </c>
      <c r="U34" s="382">
        <f>[12]C9!$DJ$113</f>
        <v>0</v>
      </c>
      <c r="V34" s="383">
        <f>[12]C9!$DN$113</f>
        <v>0</v>
      </c>
      <c r="W34" s="383" t="b">
        <f t="shared" si="30"/>
        <v>0</v>
      </c>
      <c r="X34" s="383">
        <f t="shared" si="22"/>
        <v>0</v>
      </c>
      <c r="Y34" s="384">
        <f t="shared" si="23"/>
        <v>0</v>
      </c>
      <c r="Z34" s="385">
        <f>[11]R9!$J$36</f>
        <v>0</v>
      </c>
      <c r="AA34" s="380">
        <f>[11]R9!$C$37</f>
        <v>0</v>
      </c>
      <c r="AB34" s="381">
        <f t="shared" si="24"/>
        <v>0</v>
      </c>
      <c r="AC34" s="382">
        <f>[12]C9!$EA$113</f>
        <v>0</v>
      </c>
      <c r="AD34" s="383">
        <f>[12]C9!$EE$113</f>
        <v>0</v>
      </c>
      <c r="AE34" s="383" t="b">
        <f t="shared" si="31"/>
        <v>0</v>
      </c>
      <c r="AF34" s="383">
        <f t="shared" si="25"/>
        <v>0</v>
      </c>
      <c r="AG34" s="384">
        <f t="shared" si="26"/>
        <v>0</v>
      </c>
      <c r="AH34" s="385">
        <f>[11]R9!$J$37</f>
        <v>0</v>
      </c>
    </row>
    <row r="35" spans="1:34" s="42" customFormat="1" ht="21.75" thickBot="1">
      <c r="A35" s="45">
        <v>10</v>
      </c>
      <c r="B35" s="52" t="str">
        <f>[9]Blank!$D$10</f>
        <v>Whickham</v>
      </c>
      <c r="C35" s="377">
        <f>[11]R10!$C$34</f>
        <v>23.6</v>
      </c>
      <c r="D35" s="378">
        <f t="shared" si="16"/>
        <v>24</v>
      </c>
      <c r="E35" s="454">
        <f>[12]C10!$CB$113</f>
        <v>98</v>
      </c>
      <c r="F35" s="311">
        <f>[12]C10!$CF$113</f>
        <v>32</v>
      </c>
      <c r="G35" s="316">
        <f t="shared" si="28"/>
        <v>1</v>
      </c>
      <c r="H35" s="316">
        <f t="shared" si="27"/>
        <v>32</v>
      </c>
      <c r="I35" s="311">
        <f t="shared" si="17"/>
        <v>298</v>
      </c>
      <c r="J35" s="379">
        <f>[11]R10!$J$34</f>
        <v>0</v>
      </c>
      <c r="K35" s="380">
        <f>[11]R10!$C$35</f>
        <v>0</v>
      </c>
      <c r="L35" s="381">
        <f t="shared" si="18"/>
        <v>0</v>
      </c>
      <c r="M35" s="382">
        <f>[12]C10!$CS$113</f>
        <v>0</v>
      </c>
      <c r="N35" s="383">
        <f>[12]C10!$CW$113</f>
        <v>0</v>
      </c>
      <c r="O35" s="383" t="b">
        <f t="shared" si="29"/>
        <v>0</v>
      </c>
      <c r="P35" s="383">
        <f t="shared" si="19"/>
        <v>0</v>
      </c>
      <c r="Q35" s="384">
        <f t="shared" si="20"/>
        <v>0</v>
      </c>
      <c r="R35" s="385">
        <f>[11]R10!$J$35</f>
        <v>0</v>
      </c>
      <c r="S35" s="380">
        <f>[11]R10!$C$36</f>
        <v>0</v>
      </c>
      <c r="T35" s="381">
        <f t="shared" si="21"/>
        <v>0</v>
      </c>
      <c r="U35" s="382">
        <f>[12]C10!$DJ$113</f>
        <v>0</v>
      </c>
      <c r="V35" s="383">
        <f>[12]C10!$DN$113</f>
        <v>0</v>
      </c>
      <c r="W35" s="383" t="b">
        <f t="shared" si="30"/>
        <v>0</v>
      </c>
      <c r="X35" s="383">
        <f t="shared" si="22"/>
        <v>0</v>
      </c>
      <c r="Y35" s="384">
        <f t="shared" si="23"/>
        <v>0</v>
      </c>
      <c r="Z35" s="385">
        <f>[11]R10!$J$36</f>
        <v>0</v>
      </c>
      <c r="AA35" s="380">
        <f>[11]R10!$C$37</f>
        <v>0</v>
      </c>
      <c r="AB35" s="381">
        <f t="shared" si="24"/>
        <v>0</v>
      </c>
      <c r="AC35" s="382">
        <f>[12]C10!$EA$113</f>
        <v>0</v>
      </c>
      <c r="AD35" s="383">
        <f>[12]C10!$EE$113</f>
        <v>0</v>
      </c>
      <c r="AE35" s="383" t="b">
        <f t="shared" si="31"/>
        <v>0</v>
      </c>
      <c r="AF35" s="383">
        <f t="shared" si="25"/>
        <v>0</v>
      </c>
      <c r="AG35" s="384">
        <f t="shared" si="26"/>
        <v>0</v>
      </c>
      <c r="AH35" s="385">
        <f>[11]R10!$J$37</f>
        <v>0</v>
      </c>
    </row>
    <row r="36" spans="1:34" s="42" customFormat="1" ht="21.1">
      <c r="A36" s="46">
        <v>11</v>
      </c>
      <c r="B36" s="48" t="str">
        <f>[9]Blank!$D$11</f>
        <v>Stocksfield</v>
      </c>
      <c r="C36" s="377">
        <f>[11]R11!$C$34</f>
        <v>23.6</v>
      </c>
      <c r="D36" s="378">
        <f t="shared" si="16"/>
        <v>24</v>
      </c>
      <c r="E36" s="454">
        <f>[12]C11!$CB$113</f>
        <v>100</v>
      </c>
      <c r="F36" s="311">
        <f>[12]C11!$CF$113</f>
        <v>31</v>
      </c>
      <c r="G36" s="316">
        <f t="shared" si="28"/>
        <v>1</v>
      </c>
      <c r="H36" s="316">
        <f t="shared" si="27"/>
        <v>31</v>
      </c>
      <c r="I36" s="311">
        <f>SUMPRODUCT(LARGE(F26:F36,{1,2,3,4,5,6,7,8,9,10}))</f>
        <v>329</v>
      </c>
      <c r="J36" s="379">
        <f>[11]R11!$J$34</f>
        <v>0</v>
      </c>
      <c r="K36" s="380">
        <f>[11]R11!$C$35</f>
        <v>0</v>
      </c>
      <c r="L36" s="381">
        <f t="shared" si="18"/>
        <v>0</v>
      </c>
      <c r="M36" s="382">
        <f>[12]C11!$CS$113</f>
        <v>0</v>
      </c>
      <c r="N36" s="383">
        <f>[12]C11!$CW$113</f>
        <v>0</v>
      </c>
      <c r="O36" s="383" t="b">
        <f t="shared" si="29"/>
        <v>0</v>
      </c>
      <c r="P36" s="383">
        <f t="shared" si="19"/>
        <v>0</v>
      </c>
      <c r="Q36" s="384">
        <f>SUMPRODUCT(LARGE(N26:N36,{1,2,3,4,5,6,7,8,9,10}))</f>
        <v>0</v>
      </c>
      <c r="R36" s="385">
        <f>[11]R11!$J$35</f>
        <v>0</v>
      </c>
      <c r="S36" s="380">
        <f>[11]R11!$C$36</f>
        <v>0</v>
      </c>
      <c r="T36" s="381">
        <f t="shared" si="21"/>
        <v>0</v>
      </c>
      <c r="U36" s="382">
        <f>[12]C11!$DJ$113</f>
        <v>0</v>
      </c>
      <c r="V36" s="383">
        <f>[12]C11!$DN$113</f>
        <v>0</v>
      </c>
      <c r="W36" s="383" t="b">
        <f t="shared" si="30"/>
        <v>0</v>
      </c>
      <c r="X36" s="383">
        <f t="shared" si="22"/>
        <v>0</v>
      </c>
      <c r="Y36" s="384">
        <f>SUMPRODUCT(LARGE(V26:V36,{1,2,3,4,5,6,7,8,9,10}))</f>
        <v>0</v>
      </c>
      <c r="Z36" s="385">
        <f>[11]R11!$J$36</f>
        <v>0</v>
      </c>
      <c r="AA36" s="380">
        <f>[11]R11!$C$37</f>
        <v>0</v>
      </c>
      <c r="AB36" s="381">
        <f t="shared" si="24"/>
        <v>0</v>
      </c>
      <c r="AC36" s="382">
        <f>[12]C11!$EA$113</f>
        <v>0</v>
      </c>
      <c r="AD36" s="383">
        <f>[12]C11!$EE$113</f>
        <v>0</v>
      </c>
      <c r="AE36" s="383" t="b">
        <f t="shared" si="31"/>
        <v>0</v>
      </c>
      <c r="AF36" s="383">
        <f t="shared" si="25"/>
        <v>0</v>
      </c>
      <c r="AG36" s="384">
        <f>SUMPRODUCT(LARGE(AD26:AD36,{1,2,3,4,5,6,7,8,9,10}))</f>
        <v>0</v>
      </c>
      <c r="AH36" s="385">
        <f>[11]R11!$J$37</f>
        <v>0</v>
      </c>
    </row>
    <row r="37" spans="1:34" s="42" customFormat="1" ht="21.1">
      <c r="A37" s="46">
        <v>12</v>
      </c>
      <c r="B37" s="51" t="str">
        <f>[9]Blank!$D$12</f>
        <v>Brancepeth</v>
      </c>
      <c r="C37" s="377">
        <f>[11]R12!$C$34</f>
        <v>23.6</v>
      </c>
      <c r="D37" s="378">
        <f t="shared" si="16"/>
        <v>24</v>
      </c>
      <c r="E37" s="454">
        <f>[12]C12!$CB$113</f>
        <v>102</v>
      </c>
      <c r="F37" s="455">
        <f>[12]C12!$CF$113</f>
        <v>28</v>
      </c>
      <c r="G37" s="316">
        <f t="shared" si="28"/>
        <v>1</v>
      </c>
      <c r="H37" s="459" t="s">
        <v>153</v>
      </c>
      <c r="I37" s="311">
        <f>SUMPRODUCT(LARGE(F26:F37,{1,2,3,4,5,6,7,8,9,10}))</f>
        <v>333</v>
      </c>
      <c r="J37" s="379">
        <f>[11]R12!$J$34</f>
        <v>0.89999999999999991</v>
      </c>
      <c r="K37" s="380">
        <f>[11]R12!$C$35</f>
        <v>0</v>
      </c>
      <c r="L37" s="381">
        <f t="shared" si="18"/>
        <v>0</v>
      </c>
      <c r="M37" s="382">
        <f>[12]C12!$CS$113</f>
        <v>0</v>
      </c>
      <c r="N37" s="383">
        <f>[12]C12!$CW$113</f>
        <v>0</v>
      </c>
      <c r="O37" s="383" t="b">
        <f t="shared" si="29"/>
        <v>0</v>
      </c>
      <c r="P37" s="383">
        <f t="shared" si="19"/>
        <v>0</v>
      </c>
      <c r="Q37" s="384">
        <f>SUMPRODUCT(LARGE(N26:N37,{1,2,3,4,5,6,7,8,9,10}))</f>
        <v>0</v>
      </c>
      <c r="R37" s="385">
        <f>[11]R12!$J$35</f>
        <v>0</v>
      </c>
      <c r="S37" s="380">
        <f>[11]R12!$C$36</f>
        <v>0</v>
      </c>
      <c r="T37" s="381">
        <f t="shared" si="21"/>
        <v>0</v>
      </c>
      <c r="U37" s="382">
        <f>[12]C12!$DJ$113</f>
        <v>0</v>
      </c>
      <c r="V37" s="383">
        <f>[12]C12!$DN$113</f>
        <v>0</v>
      </c>
      <c r="W37" s="383" t="b">
        <f t="shared" si="30"/>
        <v>0</v>
      </c>
      <c r="X37" s="383">
        <f t="shared" si="22"/>
        <v>0</v>
      </c>
      <c r="Y37" s="384">
        <f>SUMPRODUCT(LARGE(V26:V37,{1,2,3,4,5,6,7,8,9,10}))</f>
        <v>0</v>
      </c>
      <c r="Z37" s="385">
        <f>[11]R12!$J$36</f>
        <v>0</v>
      </c>
      <c r="AA37" s="380">
        <f>[11]R12!$C$37</f>
        <v>0</v>
      </c>
      <c r="AB37" s="381">
        <f t="shared" si="24"/>
        <v>0</v>
      </c>
      <c r="AC37" s="382">
        <f>[12]C12!$EA$113</f>
        <v>0</v>
      </c>
      <c r="AD37" s="383">
        <f>[12]C12!$EE$113</f>
        <v>0</v>
      </c>
      <c r="AE37" s="383" t="b">
        <f t="shared" si="31"/>
        <v>0</v>
      </c>
      <c r="AF37" s="383">
        <f t="shared" si="25"/>
        <v>0</v>
      </c>
      <c r="AG37" s="384">
        <f>SUMPRODUCT(LARGE(AD26:AD37,{1,2,3,4,5,6,7,8,9,10}))</f>
        <v>0</v>
      </c>
      <c r="AH37" s="385">
        <f>[11]R12!$J$37</f>
        <v>0</v>
      </c>
    </row>
    <row r="38" spans="1:34" s="42" customFormat="1" ht="21.1">
      <c r="A38" s="44">
        <v>13</v>
      </c>
      <c r="B38" s="50" t="str">
        <f>[9]Blank!$D$13</f>
        <v>South Shields</v>
      </c>
      <c r="C38" s="377">
        <f>[11]R13!$C$34</f>
        <v>24.5</v>
      </c>
      <c r="D38" s="378">
        <f t="shared" si="16"/>
        <v>25</v>
      </c>
      <c r="E38" s="468">
        <f>[12]C13!$CB$113</f>
        <v>0</v>
      </c>
      <c r="F38" s="455">
        <f>[12]C13!$CF$113</f>
        <v>0</v>
      </c>
      <c r="G38" s="316" t="b">
        <f t="shared" si="28"/>
        <v>0</v>
      </c>
      <c r="H38" s="459" t="s">
        <v>153</v>
      </c>
      <c r="I38" s="311">
        <f>SUMPRODUCT(LARGE(F26:F38,{1,2,3,4,5,6,7,8,9,10}))</f>
        <v>333</v>
      </c>
      <c r="J38" s="379">
        <f>[11]R13!$J$34</f>
        <v>0</v>
      </c>
      <c r="K38" s="380">
        <f>[11]R13!$C$35</f>
        <v>0</v>
      </c>
      <c r="L38" s="381">
        <f t="shared" si="18"/>
        <v>0</v>
      </c>
      <c r="M38" s="382">
        <f>[12]C13!$CS$113</f>
        <v>0</v>
      </c>
      <c r="N38" s="383">
        <f>[12]C13!$CW$113</f>
        <v>0</v>
      </c>
      <c r="O38" s="383" t="b">
        <f t="shared" si="29"/>
        <v>0</v>
      </c>
      <c r="P38" s="383">
        <f t="shared" si="19"/>
        <v>0</v>
      </c>
      <c r="Q38" s="384">
        <f>SUMPRODUCT(LARGE(N26:N38,{1,2,3,4,5,6,7,8,9,10}))</f>
        <v>0</v>
      </c>
      <c r="R38" s="385">
        <f>[11]R13!$J$35</f>
        <v>0</v>
      </c>
      <c r="S38" s="380">
        <f>[11]R13!$C$36</f>
        <v>0</v>
      </c>
      <c r="T38" s="381">
        <f t="shared" si="21"/>
        <v>0</v>
      </c>
      <c r="U38" s="382">
        <f>[12]C13!$DJ$113</f>
        <v>0</v>
      </c>
      <c r="V38" s="383">
        <f>[12]C13!$DN$113</f>
        <v>0</v>
      </c>
      <c r="W38" s="383" t="b">
        <f t="shared" si="30"/>
        <v>0</v>
      </c>
      <c r="X38" s="383">
        <f t="shared" si="22"/>
        <v>0</v>
      </c>
      <c r="Y38" s="384">
        <f>SUMPRODUCT(LARGE(V26:V38,{1,2,3,4,5,6,7,8,9,10}))</f>
        <v>0</v>
      </c>
      <c r="Z38" s="385">
        <f>[11]R13!$J$36</f>
        <v>0</v>
      </c>
      <c r="AA38" s="380">
        <f>[11]R13!$C$37</f>
        <v>0</v>
      </c>
      <c r="AB38" s="381">
        <f t="shared" si="24"/>
        <v>0</v>
      </c>
      <c r="AC38" s="382">
        <f>[12]C13!$EA$113</f>
        <v>0</v>
      </c>
      <c r="AD38" s="383">
        <f>[12]C13!$EE$113</f>
        <v>0</v>
      </c>
      <c r="AE38" s="383" t="b">
        <f t="shared" si="31"/>
        <v>0</v>
      </c>
      <c r="AF38" s="383">
        <f t="shared" si="25"/>
        <v>0</v>
      </c>
      <c r="AG38" s="384">
        <f>SUMPRODUCT(LARGE(AD26:AD38,{1,2,3,4,5,6,7,8,9,10}))</f>
        <v>0</v>
      </c>
      <c r="AH38" s="385">
        <f>[11]R13!$J$37</f>
        <v>0</v>
      </c>
    </row>
    <row r="39" spans="1:34" s="42" customFormat="1" ht="21.1">
      <c r="A39" s="44">
        <v>14</v>
      </c>
      <c r="B39" s="51" t="str">
        <f>[9]Blank!$D$14</f>
        <v>Beamish</v>
      </c>
      <c r="C39" s="377">
        <f>[11]R14!$C$34</f>
        <v>24.5</v>
      </c>
      <c r="D39" s="378">
        <f t="shared" si="16"/>
        <v>25</v>
      </c>
      <c r="E39" s="454">
        <f>[12]C14!$CB$113</f>
        <v>102</v>
      </c>
      <c r="F39" s="311">
        <f>[12]C14!$CF$113</f>
        <v>31</v>
      </c>
      <c r="G39" s="316">
        <f t="shared" si="28"/>
        <v>1</v>
      </c>
      <c r="H39" s="316">
        <f t="shared" si="27"/>
        <v>31</v>
      </c>
      <c r="I39" s="311">
        <f>SUMPRODUCT(LARGE(F26:F39,{1,2,3,4,5,6,7,8,9,10}))</f>
        <v>336</v>
      </c>
      <c r="J39" s="379">
        <f>[11]R14!$J$34</f>
        <v>0</v>
      </c>
      <c r="K39" s="380">
        <f>[11]R14!$C$35</f>
        <v>0</v>
      </c>
      <c r="L39" s="381">
        <f t="shared" si="18"/>
        <v>0</v>
      </c>
      <c r="M39" s="382">
        <f>[12]C14!$CS$113</f>
        <v>0</v>
      </c>
      <c r="N39" s="383">
        <f>[12]C14!$CW$113</f>
        <v>0</v>
      </c>
      <c r="O39" s="383" t="b">
        <f t="shared" si="29"/>
        <v>0</v>
      </c>
      <c r="P39" s="383">
        <f t="shared" si="19"/>
        <v>0</v>
      </c>
      <c r="Q39" s="384">
        <f>SUMPRODUCT(LARGE(N26:N39,{1,2,3,4,5,6,7,8,9,10}))</f>
        <v>0</v>
      </c>
      <c r="R39" s="385">
        <f>[11]R14!$J$35</f>
        <v>0</v>
      </c>
      <c r="S39" s="380">
        <f>[11]R14!$C$36</f>
        <v>0</v>
      </c>
      <c r="T39" s="381">
        <f t="shared" si="21"/>
        <v>0</v>
      </c>
      <c r="U39" s="382">
        <f>[12]C14!$DJ$113</f>
        <v>0</v>
      </c>
      <c r="V39" s="383">
        <f>[12]C14!$DN$113</f>
        <v>0</v>
      </c>
      <c r="W39" s="383" t="b">
        <f t="shared" si="30"/>
        <v>0</v>
      </c>
      <c r="X39" s="383">
        <f t="shared" si="22"/>
        <v>0</v>
      </c>
      <c r="Y39" s="384">
        <f>SUMPRODUCT(LARGE(V26:V39,{1,2,3,4,5,6,7,8,9,10}))</f>
        <v>0</v>
      </c>
      <c r="Z39" s="385">
        <f>[11]R14!$J$36</f>
        <v>0</v>
      </c>
      <c r="AA39" s="380">
        <f>[11]R14!$C$37</f>
        <v>0</v>
      </c>
      <c r="AB39" s="381">
        <f t="shared" si="24"/>
        <v>0</v>
      </c>
      <c r="AC39" s="382">
        <f>[12]C14!$EA$113</f>
        <v>0</v>
      </c>
      <c r="AD39" s="383">
        <f>[12]C14!$EE$113</f>
        <v>0</v>
      </c>
      <c r="AE39" s="383" t="b">
        <f t="shared" si="31"/>
        <v>0</v>
      </c>
      <c r="AF39" s="383">
        <f t="shared" si="25"/>
        <v>0</v>
      </c>
      <c r="AG39" s="384">
        <f>SUMPRODUCT(LARGE(AD26:AD39,{1,2,3,4,5,6,7,8,9,10}))</f>
        <v>0</v>
      </c>
      <c r="AH39" s="385">
        <f>[11]R14!$J$37</f>
        <v>0</v>
      </c>
    </row>
    <row r="40" spans="1:34" s="42" customFormat="1" ht="21.1">
      <c r="A40" s="44">
        <v>15</v>
      </c>
      <c r="B40" s="50" t="str">
        <f>[9]Blank!$D$15</f>
        <v>Durham City</v>
      </c>
      <c r="C40" s="377">
        <f>[11]R15!$C$34</f>
        <v>24.5</v>
      </c>
      <c r="D40" s="378">
        <f t="shared" si="16"/>
        <v>25</v>
      </c>
      <c r="E40" s="454">
        <f>[12]C15!$CB$113</f>
        <v>97</v>
      </c>
      <c r="F40" s="311">
        <f>[12]C15!$CF$113</f>
        <v>36</v>
      </c>
      <c r="G40" s="316">
        <f t="shared" si="28"/>
        <v>1</v>
      </c>
      <c r="H40" s="316">
        <f t="shared" si="27"/>
        <v>36</v>
      </c>
      <c r="I40" s="311">
        <f>SUMPRODUCT(LARGE(F26:F40,{1,2,3,4,5,6,7,8,9,10}))</f>
        <v>341</v>
      </c>
      <c r="J40" s="379">
        <f>[11]R15!$J$34</f>
        <v>0</v>
      </c>
      <c r="K40" s="380">
        <f>[11]R15!$C$35</f>
        <v>0</v>
      </c>
      <c r="L40" s="381">
        <f t="shared" si="18"/>
        <v>0</v>
      </c>
      <c r="M40" s="382">
        <f>[12]C15!$CS$113</f>
        <v>0</v>
      </c>
      <c r="N40" s="383">
        <f>[12]C15!$CW$113</f>
        <v>0</v>
      </c>
      <c r="O40" s="383" t="b">
        <f t="shared" si="29"/>
        <v>0</v>
      </c>
      <c r="P40" s="383">
        <f t="shared" si="19"/>
        <v>0</v>
      </c>
      <c r="Q40" s="384">
        <f>SUMPRODUCT(LARGE(N26:N40,{1,2,3,4,5,6,7,8,9,10}))</f>
        <v>0</v>
      </c>
      <c r="R40" s="385">
        <f>[11]R15!$J$35</f>
        <v>0</v>
      </c>
      <c r="S40" s="380">
        <f>[11]R15!$C$36</f>
        <v>0</v>
      </c>
      <c r="T40" s="381">
        <f t="shared" si="21"/>
        <v>0</v>
      </c>
      <c r="U40" s="382">
        <f>[12]C15!$DJ$113</f>
        <v>0</v>
      </c>
      <c r="V40" s="383">
        <f>[12]C15!$DN$113</f>
        <v>0</v>
      </c>
      <c r="W40" s="383" t="b">
        <f t="shared" si="30"/>
        <v>0</v>
      </c>
      <c r="X40" s="383">
        <f t="shared" si="22"/>
        <v>0</v>
      </c>
      <c r="Y40" s="384">
        <f>SUMPRODUCT(LARGE(V26:V40,{1,2,3,4,5,6,7,8,9,10}))</f>
        <v>0</v>
      </c>
      <c r="Z40" s="385">
        <f>[11]R15!$J$36</f>
        <v>0</v>
      </c>
      <c r="AA40" s="380">
        <f>[11]R15!$C$37</f>
        <v>0</v>
      </c>
      <c r="AB40" s="381">
        <f t="shared" si="24"/>
        <v>0</v>
      </c>
      <c r="AC40" s="382">
        <f>[12]C15!$EA$113</f>
        <v>0</v>
      </c>
      <c r="AD40" s="383">
        <f>[12]C15!$EE$113</f>
        <v>0</v>
      </c>
      <c r="AE40" s="383" t="b">
        <f t="shared" si="31"/>
        <v>0</v>
      </c>
      <c r="AF40" s="383">
        <f t="shared" si="25"/>
        <v>0</v>
      </c>
      <c r="AG40" s="384">
        <f>SUMPRODUCT(LARGE(AD26:AD40,{1,2,3,4,5,6,7,8,9,10}))</f>
        <v>0</v>
      </c>
      <c r="AH40" s="385">
        <f>[11]R15!$J$37</f>
        <v>0</v>
      </c>
    </row>
    <row r="41" spans="1:34" s="42" customFormat="1" ht="21.75" thickBot="1">
      <c r="A41" s="45">
        <v>16</v>
      </c>
      <c r="B41" s="52" t="str">
        <f>[9]Blank!$D$16</f>
        <v>Wearside</v>
      </c>
      <c r="C41" s="377">
        <f>[11]R16!$C$34</f>
        <v>24.5</v>
      </c>
      <c r="D41" s="378">
        <f t="shared" si="16"/>
        <v>25</v>
      </c>
      <c r="E41" s="454">
        <f>[12]C16!$CB$113</f>
        <v>102</v>
      </c>
      <c r="F41" s="455">
        <f>[12]C16!$CF$113</f>
        <v>30</v>
      </c>
      <c r="G41" s="316">
        <f t="shared" si="28"/>
        <v>1</v>
      </c>
      <c r="H41" s="459" t="s">
        <v>153</v>
      </c>
      <c r="I41" s="311">
        <f>SUMPRODUCT(LARGE(F26:F41,{1,2,3,4,5,6,7,8,9,10}))</f>
        <v>341</v>
      </c>
      <c r="J41" s="379">
        <f>[11]R16!$J$34</f>
        <v>0.3</v>
      </c>
      <c r="K41" s="380">
        <f>[11]R16!$C$35</f>
        <v>0</v>
      </c>
      <c r="L41" s="381">
        <f t="shared" si="18"/>
        <v>0</v>
      </c>
      <c r="M41" s="382">
        <f>[12]C16!$CS$113</f>
        <v>0</v>
      </c>
      <c r="N41" s="383">
        <f>[12]C16!$CW$113</f>
        <v>0</v>
      </c>
      <c r="O41" s="383" t="b">
        <f t="shared" si="29"/>
        <v>0</v>
      </c>
      <c r="P41" s="383">
        <f t="shared" si="19"/>
        <v>0</v>
      </c>
      <c r="Q41" s="384">
        <f>SUMPRODUCT(LARGE(N26:N41,{1,2,3,4,5,6,7,8,9,10}))</f>
        <v>0</v>
      </c>
      <c r="R41" s="385">
        <f>[11]R16!$J$35</f>
        <v>0</v>
      </c>
      <c r="S41" s="380">
        <f>[11]R16!$C$36</f>
        <v>0</v>
      </c>
      <c r="T41" s="381">
        <f t="shared" si="21"/>
        <v>0</v>
      </c>
      <c r="U41" s="382">
        <f>[12]C16!$DJ$113</f>
        <v>0</v>
      </c>
      <c r="V41" s="383">
        <f>[12]C16!$DN$113</f>
        <v>0</v>
      </c>
      <c r="W41" s="383" t="b">
        <f t="shared" si="30"/>
        <v>0</v>
      </c>
      <c r="X41" s="383">
        <f t="shared" si="22"/>
        <v>0</v>
      </c>
      <c r="Y41" s="384">
        <f>SUMPRODUCT(LARGE(V26:V41,{1,2,3,4,5,6,7,8,9,10}))</f>
        <v>0</v>
      </c>
      <c r="Z41" s="385">
        <f>[11]R16!$J$36</f>
        <v>0</v>
      </c>
      <c r="AA41" s="380">
        <f>[11]R16!$C$37</f>
        <v>0</v>
      </c>
      <c r="AB41" s="381">
        <f t="shared" si="24"/>
        <v>0</v>
      </c>
      <c r="AC41" s="382">
        <f>[12]C16!$EA$113</f>
        <v>0</v>
      </c>
      <c r="AD41" s="383">
        <f>[12]C16!$EE$113</f>
        <v>0</v>
      </c>
      <c r="AE41" s="383" t="b">
        <f t="shared" si="31"/>
        <v>0</v>
      </c>
      <c r="AF41" s="383">
        <f t="shared" si="25"/>
        <v>0</v>
      </c>
      <c r="AG41" s="384">
        <f>SUMPRODUCT(LARGE(AD26:AD41,{1,2,3,4,5,6,7,8,9,10}))</f>
        <v>0</v>
      </c>
      <c r="AH41" s="385">
        <f>[11]R16!$J$37</f>
        <v>0</v>
      </c>
    </row>
    <row r="42" spans="1:34" s="42" customFormat="1" ht="18.7" customHeight="1" thickBot="1">
      <c r="A42" s="487"/>
      <c r="B42" s="16" t="s">
        <v>8</v>
      </c>
      <c r="C42" s="452">
        <v>25.4</v>
      </c>
      <c r="D42" s="428">
        <v>25</v>
      </c>
      <c r="E42" s="312">
        <f>SUM(E26:E41)</f>
        <v>1387</v>
      </c>
      <c r="F42" s="312">
        <f>SUM(F26:F41)</f>
        <v>454</v>
      </c>
      <c r="G42" s="429">
        <f>SUM(G26:G41)</f>
        <v>14</v>
      </c>
      <c r="H42" s="313">
        <f>SUM(H26:H41)</f>
        <v>341</v>
      </c>
      <c r="I42" s="466" t="s">
        <v>132</v>
      </c>
      <c r="J42" s="467">
        <v>10</v>
      </c>
      <c r="K42" s="427"/>
      <c r="L42" s="428"/>
      <c r="M42" s="312">
        <f>SUM(M26:M41)</f>
        <v>0</v>
      </c>
      <c r="N42" s="312">
        <f>SUM(N26:N41)</f>
        <v>0</v>
      </c>
      <c r="O42" s="429">
        <f>SUM(O26:O41)</f>
        <v>0</v>
      </c>
      <c r="P42" s="313">
        <f>SUM(P26:P41)</f>
        <v>0</v>
      </c>
      <c r="Q42" s="314"/>
      <c r="R42" s="315"/>
      <c r="S42" s="427"/>
      <c r="T42" s="428"/>
      <c r="U42" s="312">
        <f>SUM(U26:U41)</f>
        <v>0</v>
      </c>
      <c r="V42" s="312">
        <f>SUM(V26:V41)</f>
        <v>0</v>
      </c>
      <c r="W42" s="429">
        <f>SUM(W26:W41)</f>
        <v>0</v>
      </c>
      <c r="X42" s="313">
        <f>SUM(X26:X41)</f>
        <v>0</v>
      </c>
      <c r="Y42" s="314"/>
      <c r="Z42" s="315"/>
      <c r="AA42" s="427"/>
      <c r="AB42" s="428"/>
      <c r="AC42" s="312">
        <f>SUM(AC26:AC41)</f>
        <v>0</v>
      </c>
      <c r="AD42" s="312">
        <f>SUM(AD26:AD41)</f>
        <v>0</v>
      </c>
      <c r="AE42" s="429">
        <f>SUM(AE26:AE41)</f>
        <v>0</v>
      </c>
      <c r="AF42" s="313">
        <f>SUM(AF26:AF41)</f>
        <v>0</v>
      </c>
      <c r="AG42" s="314"/>
      <c r="AH42" s="315"/>
    </row>
  </sheetData>
  <mergeCells count="25">
    <mergeCell ref="U2:X2"/>
    <mergeCell ref="AA2:AB2"/>
    <mergeCell ref="AC2:AF2"/>
    <mergeCell ref="N22:Q22"/>
    <mergeCell ref="A2:A3"/>
    <mergeCell ref="E2:H2"/>
    <mergeCell ref="C2:D2"/>
    <mergeCell ref="K2:L2"/>
    <mergeCell ref="M2:P2"/>
    <mergeCell ref="S2:T2"/>
    <mergeCell ref="D22:F22"/>
    <mergeCell ref="I22:L22"/>
    <mergeCell ref="S22:U22"/>
    <mergeCell ref="X22:Y22"/>
    <mergeCell ref="AA22:AC22"/>
    <mergeCell ref="AF22:AH22"/>
    <mergeCell ref="U24:X24"/>
    <mergeCell ref="AA24:AB24"/>
    <mergeCell ref="AC24:AF24"/>
    <mergeCell ref="A24:A25"/>
    <mergeCell ref="C24:D24"/>
    <mergeCell ref="E24:H24"/>
    <mergeCell ref="K24:L24"/>
    <mergeCell ref="M24:P24"/>
    <mergeCell ref="S24:T24"/>
  </mergeCells>
  <conditionalFormatting sqref="J4:J19">
    <cfRule type="cellIs" dxfId="1488" priority="1480" operator="greaterThan">
      <formula>0</formula>
    </cfRule>
    <cfRule type="cellIs" dxfId="1487" priority="1481" operator="lessThan">
      <formula>0</formula>
    </cfRule>
    <cfRule type="cellIs" dxfId="1486" priority="1482" operator="equal">
      <formula>0</formula>
    </cfRule>
  </conditionalFormatting>
  <conditionalFormatting sqref="R4:R19">
    <cfRule type="cellIs" dxfId="1485" priority="1477" operator="greaterThan">
      <formula>0</formula>
    </cfRule>
    <cfRule type="cellIs" dxfId="1484" priority="1478" operator="lessThan">
      <formula>0</formula>
    </cfRule>
    <cfRule type="cellIs" dxfId="1483" priority="1479" operator="equal">
      <formula>0</formula>
    </cfRule>
  </conditionalFormatting>
  <conditionalFormatting sqref="Z4:Z19">
    <cfRule type="cellIs" dxfId="1482" priority="1474" operator="greaterThan">
      <formula>0</formula>
    </cfRule>
    <cfRule type="cellIs" dxfId="1481" priority="1475" operator="lessThan">
      <formula>0</formula>
    </cfRule>
    <cfRule type="cellIs" dxfId="1480" priority="1476" operator="equal">
      <formula>0</formula>
    </cfRule>
  </conditionalFormatting>
  <conditionalFormatting sqref="AH4:AH19">
    <cfRule type="cellIs" dxfId="1479" priority="1471" operator="greaterThan">
      <formula>0</formula>
    </cfRule>
    <cfRule type="cellIs" dxfId="1478" priority="1472" operator="lessThan">
      <formula>0</formula>
    </cfRule>
    <cfRule type="cellIs" dxfId="1477" priority="1473" operator="equal">
      <formula>0</formula>
    </cfRule>
  </conditionalFormatting>
  <conditionalFormatting sqref="J26:J41">
    <cfRule type="cellIs" dxfId="1476" priority="1468" operator="greaterThan">
      <formula>0</formula>
    </cfRule>
    <cfRule type="cellIs" dxfId="1475" priority="1469" operator="lessThan">
      <formula>0</formula>
    </cfRule>
    <cfRule type="cellIs" dxfId="1474" priority="1470" operator="equal">
      <formula>0</formula>
    </cfRule>
  </conditionalFormatting>
  <conditionalFormatting sqref="J4:J19">
    <cfRule type="cellIs" dxfId="1473" priority="1465" operator="greaterThan">
      <formula>0</formula>
    </cfRule>
    <cfRule type="cellIs" dxfId="1472" priority="1466" operator="lessThan">
      <formula>0</formula>
    </cfRule>
    <cfRule type="cellIs" dxfId="1471" priority="1467" operator="equal">
      <formula>0</formula>
    </cfRule>
  </conditionalFormatting>
  <conditionalFormatting sqref="R4:R19">
    <cfRule type="cellIs" dxfId="1470" priority="1462" operator="greaterThan">
      <formula>0</formula>
    </cfRule>
    <cfRule type="cellIs" dxfId="1469" priority="1463" operator="lessThan">
      <formula>0</formula>
    </cfRule>
    <cfRule type="cellIs" dxfId="1468" priority="1464" operator="equal">
      <formula>0</formula>
    </cfRule>
  </conditionalFormatting>
  <conditionalFormatting sqref="Z4:Z19">
    <cfRule type="cellIs" dxfId="1467" priority="1459" operator="greaterThan">
      <formula>0</formula>
    </cfRule>
    <cfRule type="cellIs" dxfId="1466" priority="1460" operator="lessThan">
      <formula>0</formula>
    </cfRule>
    <cfRule type="cellIs" dxfId="1465" priority="1461" operator="equal">
      <formula>0</formula>
    </cfRule>
  </conditionalFormatting>
  <conditionalFormatting sqref="AH4:AH19">
    <cfRule type="cellIs" dxfId="1464" priority="1456" operator="greaterThan">
      <formula>0</formula>
    </cfRule>
    <cfRule type="cellIs" dxfId="1463" priority="1457" operator="lessThan">
      <formula>0</formula>
    </cfRule>
    <cfRule type="cellIs" dxfId="1462" priority="1458" operator="equal">
      <formula>0</formula>
    </cfRule>
  </conditionalFormatting>
  <conditionalFormatting sqref="J26:J41">
    <cfRule type="cellIs" dxfId="1461" priority="1453" operator="greaterThan">
      <formula>0</formula>
    </cfRule>
    <cfRule type="cellIs" dxfId="1460" priority="1454" operator="lessThan">
      <formula>0</formula>
    </cfRule>
    <cfRule type="cellIs" dxfId="1459" priority="1455" operator="equal">
      <formula>0</formula>
    </cfRule>
  </conditionalFormatting>
  <conditionalFormatting sqref="R26:R41">
    <cfRule type="cellIs" dxfId="1458" priority="1450" operator="greaterThan">
      <formula>0</formula>
    </cfRule>
    <cfRule type="cellIs" dxfId="1457" priority="1451" operator="lessThan">
      <formula>0</formula>
    </cfRule>
    <cfRule type="cellIs" dxfId="1456" priority="1452" operator="equal">
      <formula>0</formula>
    </cfRule>
  </conditionalFormatting>
  <conditionalFormatting sqref="Z26:Z41">
    <cfRule type="cellIs" dxfId="1455" priority="1447" operator="greaterThan">
      <formula>0</formula>
    </cfRule>
    <cfRule type="cellIs" dxfId="1454" priority="1448" operator="lessThan">
      <formula>0</formula>
    </cfRule>
    <cfRule type="cellIs" dxfId="1453" priority="1449" operator="equal">
      <formula>0</formula>
    </cfRule>
  </conditionalFormatting>
  <conditionalFormatting sqref="AA26:AB41">
    <cfRule type="cellIs" dxfId="1452" priority="1444" operator="between">
      <formula>19.5</formula>
      <formula>28</formula>
    </cfRule>
    <cfRule type="cellIs" dxfId="1451" priority="1445" operator="between">
      <formula>9.5</formula>
      <formula>19.4</formula>
    </cfRule>
    <cfRule type="cellIs" dxfId="1450" priority="1446" operator="between">
      <formula>1</formula>
      <formula>9.4</formula>
    </cfRule>
  </conditionalFormatting>
  <conditionalFormatting sqref="AH26:AH41">
    <cfRule type="cellIs" dxfId="1449" priority="1441" operator="greaterThan">
      <formula>0</formula>
    </cfRule>
    <cfRule type="cellIs" dxfId="1448" priority="1442" operator="lessThan">
      <formula>0</formula>
    </cfRule>
    <cfRule type="cellIs" dxfId="1447" priority="1443" operator="equal">
      <formula>0</formula>
    </cfRule>
  </conditionalFormatting>
  <conditionalFormatting sqref="J4:J19">
    <cfRule type="cellIs" dxfId="1446" priority="1438" operator="greaterThan">
      <formula>0</formula>
    </cfRule>
    <cfRule type="cellIs" dxfId="1445" priority="1439" operator="lessThan">
      <formula>0</formula>
    </cfRule>
    <cfRule type="cellIs" dxfId="1444" priority="1440" operator="equal">
      <formula>0</formula>
    </cfRule>
  </conditionalFormatting>
  <conditionalFormatting sqref="J4:J19">
    <cfRule type="cellIs" dxfId="1443" priority="1435" operator="greaterThan">
      <formula>0</formula>
    </cfRule>
    <cfRule type="cellIs" dxfId="1442" priority="1436" operator="lessThan">
      <formula>0</formula>
    </cfRule>
    <cfRule type="cellIs" dxfId="1441" priority="1437" operator="equal">
      <formula>0</formula>
    </cfRule>
  </conditionalFormatting>
  <conditionalFormatting sqref="J4:J19">
    <cfRule type="cellIs" dxfId="1440" priority="1432" operator="greaterThan">
      <formula>0</formula>
    </cfRule>
    <cfRule type="cellIs" dxfId="1439" priority="1433" operator="lessThan">
      <formula>0</formula>
    </cfRule>
    <cfRule type="cellIs" dxfId="1438" priority="1434" operator="equal">
      <formula>0</formula>
    </cfRule>
  </conditionalFormatting>
  <conditionalFormatting sqref="J4:J19">
    <cfRule type="cellIs" dxfId="1437" priority="1429" operator="greaterThan">
      <formula>0</formula>
    </cfRule>
    <cfRule type="cellIs" dxfId="1436" priority="1430" operator="lessThan">
      <formula>0</formula>
    </cfRule>
    <cfRule type="cellIs" dxfId="1435" priority="1431" operator="equal">
      <formula>0</formula>
    </cfRule>
  </conditionalFormatting>
  <conditionalFormatting sqref="J4:J19">
    <cfRule type="cellIs" dxfId="1434" priority="1426" operator="greaterThan">
      <formula>0</formula>
    </cfRule>
    <cfRule type="cellIs" dxfId="1433" priority="1427" operator="lessThan">
      <formula>0</formula>
    </cfRule>
    <cfRule type="cellIs" dxfId="1432" priority="1428" operator="equal">
      <formula>0</formula>
    </cfRule>
  </conditionalFormatting>
  <conditionalFormatting sqref="J4:J19">
    <cfRule type="cellIs" dxfId="1431" priority="1423" operator="greaterThan">
      <formula>0</formula>
    </cfRule>
    <cfRule type="cellIs" dxfId="1430" priority="1424" operator="lessThan">
      <formula>0</formula>
    </cfRule>
    <cfRule type="cellIs" dxfId="1429" priority="1425" operator="equal">
      <formula>0</formula>
    </cfRule>
  </conditionalFormatting>
  <conditionalFormatting sqref="J4:J19">
    <cfRule type="cellIs" dxfId="1428" priority="1420" operator="greaterThan">
      <formula>0</formula>
    </cfRule>
    <cfRule type="cellIs" dxfId="1427" priority="1421" operator="lessThan">
      <formula>0</formula>
    </cfRule>
    <cfRule type="cellIs" dxfId="1426" priority="1422" operator="equal">
      <formula>0</formula>
    </cfRule>
  </conditionalFormatting>
  <conditionalFormatting sqref="J4:J19">
    <cfRule type="cellIs" dxfId="1425" priority="1417" operator="greaterThan">
      <formula>0</formula>
    </cfRule>
    <cfRule type="cellIs" dxfId="1424" priority="1418" operator="lessThan">
      <formula>0</formula>
    </cfRule>
    <cfRule type="cellIs" dxfId="1423" priority="1419" operator="equal">
      <formula>0</formula>
    </cfRule>
  </conditionalFormatting>
  <conditionalFormatting sqref="J4:J19">
    <cfRule type="cellIs" dxfId="1422" priority="1414" operator="greaterThan">
      <formula>0</formula>
    </cfRule>
    <cfRule type="cellIs" dxfId="1421" priority="1415" operator="lessThan">
      <formula>0</formula>
    </cfRule>
    <cfRule type="cellIs" dxfId="1420" priority="1416" operator="equal">
      <formula>0</formula>
    </cfRule>
  </conditionalFormatting>
  <conditionalFormatting sqref="J4:J19">
    <cfRule type="cellIs" dxfId="1419" priority="1411" operator="greaterThan">
      <formula>0</formula>
    </cfRule>
    <cfRule type="cellIs" dxfId="1418" priority="1412" operator="lessThan">
      <formula>0</formula>
    </cfRule>
    <cfRule type="cellIs" dxfId="1417" priority="1413" operator="equal">
      <formula>0</formula>
    </cfRule>
  </conditionalFormatting>
  <conditionalFormatting sqref="J4:J19">
    <cfRule type="cellIs" dxfId="1416" priority="1408" operator="greaterThan">
      <formula>0</formula>
    </cfRule>
    <cfRule type="cellIs" dxfId="1415" priority="1409" operator="lessThan">
      <formula>0</formula>
    </cfRule>
    <cfRule type="cellIs" dxfId="1414" priority="1410" operator="equal">
      <formula>0</formula>
    </cfRule>
  </conditionalFormatting>
  <conditionalFormatting sqref="J4:J19">
    <cfRule type="cellIs" dxfId="1413" priority="1405" operator="greaterThan">
      <formula>0</formula>
    </cfRule>
    <cfRule type="cellIs" dxfId="1412" priority="1406" operator="lessThan">
      <formula>0</formula>
    </cfRule>
    <cfRule type="cellIs" dxfId="1411" priority="1407" operator="equal">
      <formula>0</formula>
    </cfRule>
  </conditionalFormatting>
  <conditionalFormatting sqref="J4:J19">
    <cfRule type="cellIs" dxfId="1410" priority="1402" operator="greaterThan">
      <formula>0</formula>
    </cfRule>
    <cfRule type="cellIs" dxfId="1409" priority="1403" operator="lessThan">
      <formula>0</formula>
    </cfRule>
    <cfRule type="cellIs" dxfId="1408" priority="1404" operator="equal">
      <formula>0</formula>
    </cfRule>
  </conditionalFormatting>
  <conditionalFormatting sqref="J4:J19">
    <cfRule type="cellIs" dxfId="1407" priority="1399" operator="greaterThan">
      <formula>0</formula>
    </cfRule>
    <cfRule type="cellIs" dxfId="1406" priority="1400" operator="lessThan">
      <formula>0</formula>
    </cfRule>
    <cfRule type="cellIs" dxfId="1405" priority="1401" operator="equal">
      <formula>0</formula>
    </cfRule>
  </conditionalFormatting>
  <conditionalFormatting sqref="J4:J19">
    <cfRule type="cellIs" dxfId="1404" priority="1396" operator="greaterThan">
      <formula>0</formula>
    </cfRule>
    <cfRule type="cellIs" dxfId="1403" priority="1397" operator="lessThan">
      <formula>0</formula>
    </cfRule>
    <cfRule type="cellIs" dxfId="1402" priority="1398" operator="equal">
      <formula>0</formula>
    </cfRule>
  </conditionalFormatting>
  <conditionalFormatting sqref="J4:J19">
    <cfRule type="cellIs" dxfId="1401" priority="1393" operator="greaterThan">
      <formula>0</formula>
    </cfRule>
    <cfRule type="cellIs" dxfId="1400" priority="1394" operator="lessThan">
      <formula>0</formula>
    </cfRule>
    <cfRule type="cellIs" dxfId="1399" priority="1395" operator="equal">
      <formula>0</formula>
    </cfRule>
  </conditionalFormatting>
  <conditionalFormatting sqref="J4:J19">
    <cfRule type="cellIs" dxfId="1398" priority="1390" operator="greaterThan">
      <formula>0</formula>
    </cfRule>
    <cfRule type="cellIs" dxfId="1397" priority="1391" operator="lessThan">
      <formula>0</formula>
    </cfRule>
    <cfRule type="cellIs" dxfId="1396" priority="1392" operator="equal">
      <formula>0</formula>
    </cfRule>
  </conditionalFormatting>
  <conditionalFormatting sqref="J4:J19">
    <cfRule type="cellIs" dxfId="1395" priority="1387" operator="greaterThan">
      <formula>0</formula>
    </cfRule>
    <cfRule type="cellIs" dxfId="1394" priority="1388" operator="lessThan">
      <formula>0</formula>
    </cfRule>
    <cfRule type="cellIs" dxfId="1393" priority="1389" operator="equal">
      <formula>0</formula>
    </cfRule>
  </conditionalFormatting>
  <conditionalFormatting sqref="J4:J19">
    <cfRule type="cellIs" dxfId="1392" priority="1384" operator="greaterThan">
      <formula>0</formula>
    </cfRule>
    <cfRule type="cellIs" dxfId="1391" priority="1385" operator="lessThan">
      <formula>0</formula>
    </cfRule>
    <cfRule type="cellIs" dxfId="1390" priority="1386" operator="equal">
      <formula>0</formula>
    </cfRule>
  </conditionalFormatting>
  <conditionalFormatting sqref="J4:J19">
    <cfRule type="cellIs" dxfId="1389" priority="1381" operator="greaterThan">
      <formula>0</formula>
    </cfRule>
    <cfRule type="cellIs" dxfId="1388" priority="1382" operator="lessThan">
      <formula>0</formula>
    </cfRule>
    <cfRule type="cellIs" dxfId="1387" priority="1383" operator="equal">
      <formula>0</formula>
    </cfRule>
  </conditionalFormatting>
  <conditionalFormatting sqref="J4:J19">
    <cfRule type="cellIs" dxfId="1386" priority="1378" operator="greaterThan">
      <formula>0</formula>
    </cfRule>
    <cfRule type="cellIs" dxfId="1385" priority="1379" operator="lessThan">
      <formula>0</formula>
    </cfRule>
    <cfRule type="cellIs" dxfId="1384" priority="1380" operator="equal">
      <formula>0</formula>
    </cfRule>
  </conditionalFormatting>
  <conditionalFormatting sqref="J4:J19">
    <cfRule type="cellIs" dxfId="1383" priority="1375" operator="greaterThan">
      <formula>0</formula>
    </cfRule>
    <cfRule type="cellIs" dxfId="1382" priority="1376" operator="lessThan">
      <formula>0</formula>
    </cfRule>
    <cfRule type="cellIs" dxfId="1381" priority="1377" operator="equal">
      <formula>0</formula>
    </cfRule>
  </conditionalFormatting>
  <conditionalFormatting sqref="J4:J19">
    <cfRule type="cellIs" dxfId="1380" priority="1372" operator="greaterThan">
      <formula>0</formula>
    </cfRule>
    <cfRule type="cellIs" dxfId="1379" priority="1373" operator="lessThan">
      <formula>0</formula>
    </cfRule>
    <cfRule type="cellIs" dxfId="1378" priority="1374" operator="equal">
      <formula>0</formula>
    </cfRule>
  </conditionalFormatting>
  <conditionalFormatting sqref="J4:J19">
    <cfRule type="cellIs" dxfId="1377" priority="1369" operator="greaterThan">
      <formula>0</formula>
    </cfRule>
    <cfRule type="cellIs" dxfId="1376" priority="1370" operator="lessThan">
      <formula>0</formula>
    </cfRule>
    <cfRule type="cellIs" dxfId="1375" priority="1371" operator="equal">
      <formula>0</formula>
    </cfRule>
  </conditionalFormatting>
  <conditionalFormatting sqref="J4:J19">
    <cfRule type="cellIs" dxfId="1374" priority="1366" operator="greaterThan">
      <formula>0</formula>
    </cfRule>
    <cfRule type="cellIs" dxfId="1373" priority="1367" operator="lessThan">
      <formula>0</formula>
    </cfRule>
    <cfRule type="cellIs" dxfId="1372" priority="1368" operator="equal">
      <formula>0</formula>
    </cfRule>
  </conditionalFormatting>
  <conditionalFormatting sqref="J4:J19">
    <cfRule type="cellIs" dxfId="1371" priority="1363" operator="greaterThan">
      <formula>0</formula>
    </cfRule>
    <cfRule type="cellIs" dxfId="1370" priority="1364" operator="lessThan">
      <formula>0</formula>
    </cfRule>
    <cfRule type="cellIs" dxfId="1369" priority="1365" operator="equal">
      <formula>0</formula>
    </cfRule>
  </conditionalFormatting>
  <conditionalFormatting sqref="J4:J19">
    <cfRule type="cellIs" dxfId="1368" priority="1360" operator="greaterThan">
      <formula>0</formula>
    </cfRule>
    <cfRule type="cellIs" dxfId="1367" priority="1361" operator="lessThan">
      <formula>0</formula>
    </cfRule>
    <cfRule type="cellIs" dxfId="1366" priority="1362" operator="equal">
      <formula>0</formula>
    </cfRule>
  </conditionalFormatting>
  <conditionalFormatting sqref="J4:J19">
    <cfRule type="cellIs" dxfId="1365" priority="1357" operator="greaterThan">
      <formula>0</formula>
    </cfRule>
    <cfRule type="cellIs" dxfId="1364" priority="1358" operator="lessThan">
      <formula>0</formula>
    </cfRule>
    <cfRule type="cellIs" dxfId="1363" priority="1359" operator="equal">
      <formula>0</formula>
    </cfRule>
  </conditionalFormatting>
  <conditionalFormatting sqref="J4:J19">
    <cfRule type="cellIs" dxfId="1362" priority="1354" operator="greaterThan">
      <formula>0</formula>
    </cfRule>
    <cfRule type="cellIs" dxfId="1361" priority="1355" operator="lessThan">
      <formula>0</formula>
    </cfRule>
    <cfRule type="cellIs" dxfId="1360" priority="1356" operator="equal">
      <formula>0</formula>
    </cfRule>
  </conditionalFormatting>
  <conditionalFormatting sqref="J4:J19">
    <cfRule type="cellIs" dxfId="1359" priority="1351" operator="greaterThan">
      <formula>0</formula>
    </cfRule>
    <cfRule type="cellIs" dxfId="1358" priority="1352" operator="lessThan">
      <formula>0</formula>
    </cfRule>
    <cfRule type="cellIs" dxfId="1357" priority="1353" operator="equal">
      <formula>0</formula>
    </cfRule>
  </conditionalFormatting>
  <conditionalFormatting sqref="R4:R19">
    <cfRule type="cellIs" dxfId="1356" priority="1348" operator="greaterThan">
      <formula>0</formula>
    </cfRule>
    <cfRule type="cellIs" dxfId="1355" priority="1349" operator="lessThan">
      <formula>0</formula>
    </cfRule>
    <cfRule type="cellIs" dxfId="1354" priority="1350" operator="equal">
      <formula>0</formula>
    </cfRule>
  </conditionalFormatting>
  <conditionalFormatting sqref="R4:R19">
    <cfRule type="cellIs" dxfId="1353" priority="1345" operator="greaterThan">
      <formula>0</formula>
    </cfRule>
    <cfRule type="cellIs" dxfId="1352" priority="1346" operator="lessThan">
      <formula>0</formula>
    </cfRule>
    <cfRule type="cellIs" dxfId="1351" priority="1347" operator="equal">
      <formula>0</formula>
    </cfRule>
  </conditionalFormatting>
  <conditionalFormatting sqref="R4:R19">
    <cfRule type="cellIs" dxfId="1350" priority="1342" operator="greaterThan">
      <formula>0</formula>
    </cfRule>
    <cfRule type="cellIs" dxfId="1349" priority="1343" operator="lessThan">
      <formula>0</formula>
    </cfRule>
    <cfRule type="cellIs" dxfId="1348" priority="1344" operator="equal">
      <formula>0</formula>
    </cfRule>
  </conditionalFormatting>
  <conditionalFormatting sqref="R4:R19">
    <cfRule type="cellIs" dxfId="1347" priority="1339" operator="greaterThan">
      <formula>0</formula>
    </cfRule>
    <cfRule type="cellIs" dxfId="1346" priority="1340" operator="lessThan">
      <formula>0</formula>
    </cfRule>
    <cfRule type="cellIs" dxfId="1345" priority="1341" operator="equal">
      <formula>0</formula>
    </cfRule>
  </conditionalFormatting>
  <conditionalFormatting sqref="R4:R19">
    <cfRule type="cellIs" dxfId="1344" priority="1336" operator="greaterThan">
      <formula>0</formula>
    </cfRule>
    <cfRule type="cellIs" dxfId="1343" priority="1337" operator="lessThan">
      <formula>0</formula>
    </cfRule>
    <cfRule type="cellIs" dxfId="1342" priority="1338" operator="equal">
      <formula>0</formula>
    </cfRule>
  </conditionalFormatting>
  <conditionalFormatting sqref="R4:R19">
    <cfRule type="cellIs" dxfId="1341" priority="1333" operator="greaterThan">
      <formula>0</formula>
    </cfRule>
    <cfRule type="cellIs" dxfId="1340" priority="1334" operator="lessThan">
      <formula>0</formula>
    </cfRule>
    <cfRule type="cellIs" dxfId="1339" priority="1335" operator="equal">
      <formula>0</formula>
    </cfRule>
  </conditionalFormatting>
  <conditionalFormatting sqref="R4:R19">
    <cfRule type="cellIs" dxfId="1338" priority="1330" operator="greaterThan">
      <formula>0</formula>
    </cfRule>
    <cfRule type="cellIs" dxfId="1337" priority="1331" operator="lessThan">
      <formula>0</formula>
    </cfRule>
    <cfRule type="cellIs" dxfId="1336" priority="1332" operator="equal">
      <formula>0</formula>
    </cfRule>
  </conditionalFormatting>
  <conditionalFormatting sqref="R4:R19">
    <cfRule type="cellIs" dxfId="1335" priority="1327" operator="greaterThan">
      <formula>0</formula>
    </cfRule>
    <cfRule type="cellIs" dxfId="1334" priority="1328" operator="lessThan">
      <formula>0</formula>
    </cfRule>
    <cfRule type="cellIs" dxfId="1333" priority="1329" operator="equal">
      <formula>0</formula>
    </cfRule>
  </conditionalFormatting>
  <conditionalFormatting sqref="R4:R19">
    <cfRule type="cellIs" dxfId="1332" priority="1324" operator="greaterThan">
      <formula>0</formula>
    </cfRule>
    <cfRule type="cellIs" dxfId="1331" priority="1325" operator="lessThan">
      <formula>0</formula>
    </cfRule>
    <cfRule type="cellIs" dxfId="1330" priority="1326" operator="equal">
      <formula>0</formula>
    </cfRule>
  </conditionalFormatting>
  <conditionalFormatting sqref="R4:R19">
    <cfRule type="cellIs" dxfId="1329" priority="1321" operator="greaterThan">
      <formula>0</formula>
    </cfRule>
    <cfRule type="cellIs" dxfId="1328" priority="1322" operator="lessThan">
      <formula>0</formula>
    </cfRule>
    <cfRule type="cellIs" dxfId="1327" priority="1323" operator="equal">
      <formula>0</formula>
    </cfRule>
  </conditionalFormatting>
  <conditionalFormatting sqref="R4:R19">
    <cfRule type="cellIs" dxfId="1326" priority="1318" operator="greaterThan">
      <formula>0</formula>
    </cfRule>
    <cfRule type="cellIs" dxfId="1325" priority="1319" operator="lessThan">
      <formula>0</formula>
    </cfRule>
    <cfRule type="cellIs" dxfId="1324" priority="1320" operator="equal">
      <formula>0</formula>
    </cfRule>
  </conditionalFormatting>
  <conditionalFormatting sqref="R4:R19">
    <cfRule type="cellIs" dxfId="1323" priority="1315" operator="greaterThan">
      <formula>0</formula>
    </cfRule>
    <cfRule type="cellIs" dxfId="1322" priority="1316" operator="lessThan">
      <formula>0</formula>
    </cfRule>
    <cfRule type="cellIs" dxfId="1321" priority="1317" operator="equal">
      <formula>0</formula>
    </cfRule>
  </conditionalFormatting>
  <conditionalFormatting sqref="R4:R19">
    <cfRule type="cellIs" dxfId="1320" priority="1312" operator="greaterThan">
      <formula>0</formula>
    </cfRule>
    <cfRule type="cellIs" dxfId="1319" priority="1313" operator="lessThan">
      <formula>0</formula>
    </cfRule>
    <cfRule type="cellIs" dxfId="1318" priority="1314" operator="equal">
      <formula>0</formula>
    </cfRule>
  </conditionalFormatting>
  <conditionalFormatting sqref="R4:R19">
    <cfRule type="cellIs" dxfId="1317" priority="1309" operator="greaterThan">
      <formula>0</formula>
    </cfRule>
    <cfRule type="cellIs" dxfId="1316" priority="1310" operator="lessThan">
      <formula>0</formula>
    </cfRule>
    <cfRule type="cellIs" dxfId="1315" priority="1311" operator="equal">
      <formula>0</formula>
    </cfRule>
  </conditionalFormatting>
  <conditionalFormatting sqref="R4:R19">
    <cfRule type="cellIs" dxfId="1314" priority="1306" operator="greaterThan">
      <formula>0</formula>
    </cfRule>
    <cfRule type="cellIs" dxfId="1313" priority="1307" operator="lessThan">
      <formula>0</formula>
    </cfRule>
    <cfRule type="cellIs" dxfId="1312" priority="1308" operator="equal">
      <formula>0</formula>
    </cfRule>
  </conditionalFormatting>
  <conditionalFormatting sqref="R4:R19">
    <cfRule type="cellIs" dxfId="1311" priority="1303" operator="greaterThan">
      <formula>0</formula>
    </cfRule>
    <cfRule type="cellIs" dxfId="1310" priority="1304" operator="lessThan">
      <formula>0</formula>
    </cfRule>
    <cfRule type="cellIs" dxfId="1309" priority="1305" operator="equal">
      <formula>0</formula>
    </cfRule>
  </conditionalFormatting>
  <conditionalFormatting sqref="R4:R19">
    <cfRule type="cellIs" dxfId="1308" priority="1300" operator="greaterThan">
      <formula>0</formula>
    </cfRule>
    <cfRule type="cellIs" dxfId="1307" priority="1301" operator="lessThan">
      <formula>0</formula>
    </cfRule>
    <cfRule type="cellIs" dxfId="1306" priority="1302" operator="equal">
      <formula>0</formula>
    </cfRule>
  </conditionalFormatting>
  <conditionalFormatting sqref="R4:R19">
    <cfRule type="cellIs" dxfId="1305" priority="1297" operator="greaterThan">
      <formula>0</formula>
    </cfRule>
    <cfRule type="cellIs" dxfId="1304" priority="1298" operator="lessThan">
      <formula>0</formula>
    </cfRule>
    <cfRule type="cellIs" dxfId="1303" priority="1299" operator="equal">
      <formula>0</formula>
    </cfRule>
  </conditionalFormatting>
  <conditionalFormatting sqref="R4:R19">
    <cfRule type="cellIs" dxfId="1302" priority="1294" operator="greaterThan">
      <formula>0</formula>
    </cfRule>
    <cfRule type="cellIs" dxfId="1301" priority="1295" operator="lessThan">
      <formula>0</formula>
    </cfRule>
    <cfRule type="cellIs" dxfId="1300" priority="1296" operator="equal">
      <formula>0</formula>
    </cfRule>
  </conditionalFormatting>
  <conditionalFormatting sqref="R4:R19">
    <cfRule type="cellIs" dxfId="1299" priority="1291" operator="greaterThan">
      <formula>0</formula>
    </cfRule>
    <cfRule type="cellIs" dxfId="1298" priority="1292" operator="lessThan">
      <formula>0</formula>
    </cfRule>
    <cfRule type="cellIs" dxfId="1297" priority="1293" operator="equal">
      <formula>0</formula>
    </cfRule>
  </conditionalFormatting>
  <conditionalFormatting sqref="R4:R19">
    <cfRule type="cellIs" dxfId="1296" priority="1288" operator="greaterThan">
      <formula>0</formula>
    </cfRule>
    <cfRule type="cellIs" dxfId="1295" priority="1289" operator="lessThan">
      <formula>0</formula>
    </cfRule>
    <cfRule type="cellIs" dxfId="1294" priority="1290" operator="equal">
      <formula>0</formula>
    </cfRule>
  </conditionalFormatting>
  <conditionalFormatting sqref="R4:R19">
    <cfRule type="cellIs" dxfId="1293" priority="1285" operator="greaterThan">
      <formula>0</formula>
    </cfRule>
    <cfRule type="cellIs" dxfId="1292" priority="1286" operator="lessThan">
      <formula>0</formula>
    </cfRule>
    <cfRule type="cellIs" dxfId="1291" priority="1287" operator="equal">
      <formula>0</formula>
    </cfRule>
  </conditionalFormatting>
  <conditionalFormatting sqref="R4:R19">
    <cfRule type="cellIs" dxfId="1290" priority="1282" operator="greaterThan">
      <formula>0</formula>
    </cfRule>
    <cfRule type="cellIs" dxfId="1289" priority="1283" operator="lessThan">
      <formula>0</formula>
    </cfRule>
    <cfRule type="cellIs" dxfId="1288" priority="1284" operator="equal">
      <formula>0</formula>
    </cfRule>
  </conditionalFormatting>
  <conditionalFormatting sqref="R4:R19">
    <cfRule type="cellIs" dxfId="1287" priority="1279" operator="greaterThan">
      <formula>0</formula>
    </cfRule>
    <cfRule type="cellIs" dxfId="1286" priority="1280" operator="lessThan">
      <formula>0</formula>
    </cfRule>
    <cfRule type="cellIs" dxfId="1285" priority="1281" operator="equal">
      <formula>0</formula>
    </cfRule>
  </conditionalFormatting>
  <conditionalFormatting sqref="R4:R19">
    <cfRule type="cellIs" dxfId="1284" priority="1276" operator="greaterThan">
      <formula>0</formula>
    </cfRule>
    <cfRule type="cellIs" dxfId="1283" priority="1277" operator="lessThan">
      <formula>0</formula>
    </cfRule>
    <cfRule type="cellIs" dxfId="1282" priority="1278" operator="equal">
      <formula>0</formula>
    </cfRule>
  </conditionalFormatting>
  <conditionalFormatting sqref="R4:R19">
    <cfRule type="cellIs" dxfId="1281" priority="1273" operator="greaterThan">
      <formula>0</formula>
    </cfRule>
    <cfRule type="cellIs" dxfId="1280" priority="1274" operator="lessThan">
      <formula>0</formula>
    </cfRule>
    <cfRule type="cellIs" dxfId="1279" priority="1275" operator="equal">
      <formula>0</formula>
    </cfRule>
  </conditionalFormatting>
  <conditionalFormatting sqref="R4:R19">
    <cfRule type="cellIs" dxfId="1278" priority="1270" operator="greaterThan">
      <formula>0</formula>
    </cfRule>
    <cfRule type="cellIs" dxfId="1277" priority="1271" operator="lessThan">
      <formula>0</formula>
    </cfRule>
    <cfRule type="cellIs" dxfId="1276" priority="1272" operator="equal">
      <formula>0</formula>
    </cfRule>
  </conditionalFormatting>
  <conditionalFormatting sqref="R4:R19">
    <cfRule type="cellIs" dxfId="1275" priority="1267" operator="greaterThan">
      <formula>0</formula>
    </cfRule>
    <cfRule type="cellIs" dxfId="1274" priority="1268" operator="lessThan">
      <formula>0</formula>
    </cfRule>
    <cfRule type="cellIs" dxfId="1273" priority="1269" operator="equal">
      <formula>0</formula>
    </cfRule>
  </conditionalFormatting>
  <conditionalFormatting sqref="R4:R19">
    <cfRule type="cellIs" dxfId="1272" priority="1264" operator="greaterThan">
      <formula>0</formula>
    </cfRule>
    <cfRule type="cellIs" dxfId="1271" priority="1265" operator="lessThan">
      <formula>0</formula>
    </cfRule>
    <cfRule type="cellIs" dxfId="1270" priority="1266" operator="equal">
      <formula>0</formula>
    </cfRule>
  </conditionalFormatting>
  <conditionalFormatting sqref="R4:R19">
    <cfRule type="cellIs" dxfId="1269" priority="1261" operator="greaterThan">
      <formula>0</formula>
    </cfRule>
    <cfRule type="cellIs" dxfId="1268" priority="1262" operator="lessThan">
      <formula>0</formula>
    </cfRule>
    <cfRule type="cellIs" dxfId="1267" priority="1263" operator="equal">
      <formula>0</formula>
    </cfRule>
  </conditionalFormatting>
  <conditionalFormatting sqref="R4:R19">
    <cfRule type="cellIs" dxfId="1266" priority="1258" operator="greaterThan">
      <formula>0</formula>
    </cfRule>
    <cfRule type="cellIs" dxfId="1265" priority="1259" operator="lessThan">
      <formula>0</formula>
    </cfRule>
    <cfRule type="cellIs" dxfId="1264" priority="1260" operator="equal">
      <formula>0</formula>
    </cfRule>
  </conditionalFormatting>
  <conditionalFormatting sqref="Z4:Z19">
    <cfRule type="cellIs" dxfId="1263" priority="1255" operator="greaterThan">
      <formula>0</formula>
    </cfRule>
    <cfRule type="cellIs" dxfId="1262" priority="1256" operator="lessThan">
      <formula>0</formula>
    </cfRule>
    <cfRule type="cellIs" dxfId="1261" priority="1257" operator="equal">
      <formula>0</formula>
    </cfRule>
  </conditionalFormatting>
  <conditionalFormatting sqref="Z4:Z19">
    <cfRule type="cellIs" dxfId="1260" priority="1252" operator="greaterThan">
      <formula>0</formula>
    </cfRule>
    <cfRule type="cellIs" dxfId="1259" priority="1253" operator="lessThan">
      <formula>0</formula>
    </cfRule>
    <cfRule type="cellIs" dxfId="1258" priority="1254" operator="equal">
      <formula>0</formula>
    </cfRule>
  </conditionalFormatting>
  <conditionalFormatting sqref="Z4:Z19">
    <cfRule type="cellIs" dxfId="1257" priority="1249" operator="greaterThan">
      <formula>0</formula>
    </cfRule>
    <cfRule type="cellIs" dxfId="1256" priority="1250" operator="lessThan">
      <formula>0</formula>
    </cfRule>
    <cfRule type="cellIs" dxfId="1255" priority="1251" operator="equal">
      <formula>0</formula>
    </cfRule>
  </conditionalFormatting>
  <conditionalFormatting sqref="Z4:Z19">
    <cfRule type="cellIs" dxfId="1254" priority="1246" operator="greaterThan">
      <formula>0</formula>
    </cfRule>
    <cfRule type="cellIs" dxfId="1253" priority="1247" operator="lessThan">
      <formula>0</formula>
    </cfRule>
    <cfRule type="cellIs" dxfId="1252" priority="1248" operator="equal">
      <formula>0</formula>
    </cfRule>
  </conditionalFormatting>
  <conditionalFormatting sqref="Z4:Z19">
    <cfRule type="cellIs" dxfId="1251" priority="1243" operator="greaterThan">
      <formula>0</formula>
    </cfRule>
    <cfRule type="cellIs" dxfId="1250" priority="1244" operator="lessThan">
      <formula>0</formula>
    </cfRule>
    <cfRule type="cellIs" dxfId="1249" priority="1245" operator="equal">
      <formula>0</formula>
    </cfRule>
  </conditionalFormatting>
  <conditionalFormatting sqref="Z4:Z19">
    <cfRule type="cellIs" dxfId="1248" priority="1240" operator="greaterThan">
      <formula>0</formula>
    </cfRule>
    <cfRule type="cellIs" dxfId="1247" priority="1241" operator="lessThan">
      <formula>0</formula>
    </cfRule>
    <cfRule type="cellIs" dxfId="1246" priority="1242" operator="equal">
      <formula>0</formula>
    </cfRule>
  </conditionalFormatting>
  <conditionalFormatting sqref="Z4:Z19">
    <cfRule type="cellIs" dxfId="1245" priority="1237" operator="greaterThan">
      <formula>0</formula>
    </cfRule>
    <cfRule type="cellIs" dxfId="1244" priority="1238" operator="lessThan">
      <formula>0</formula>
    </cfRule>
    <cfRule type="cellIs" dxfId="1243" priority="1239" operator="equal">
      <formula>0</formula>
    </cfRule>
  </conditionalFormatting>
  <conditionalFormatting sqref="Z4:Z19">
    <cfRule type="cellIs" dxfId="1242" priority="1234" operator="greaterThan">
      <formula>0</formula>
    </cfRule>
    <cfRule type="cellIs" dxfId="1241" priority="1235" operator="lessThan">
      <formula>0</formula>
    </cfRule>
    <cfRule type="cellIs" dxfId="1240" priority="1236" operator="equal">
      <formula>0</formula>
    </cfRule>
  </conditionalFormatting>
  <conditionalFormatting sqref="Z4:Z19">
    <cfRule type="cellIs" dxfId="1239" priority="1231" operator="greaterThan">
      <formula>0</formula>
    </cfRule>
    <cfRule type="cellIs" dxfId="1238" priority="1232" operator="lessThan">
      <formula>0</formula>
    </cfRule>
    <cfRule type="cellIs" dxfId="1237" priority="1233" operator="equal">
      <formula>0</formula>
    </cfRule>
  </conditionalFormatting>
  <conditionalFormatting sqref="Z4:Z19">
    <cfRule type="cellIs" dxfId="1236" priority="1228" operator="greaterThan">
      <formula>0</formula>
    </cfRule>
    <cfRule type="cellIs" dxfId="1235" priority="1229" operator="lessThan">
      <formula>0</formula>
    </cfRule>
    <cfRule type="cellIs" dxfId="1234" priority="1230" operator="equal">
      <formula>0</formula>
    </cfRule>
  </conditionalFormatting>
  <conditionalFormatting sqref="Z4:Z19">
    <cfRule type="cellIs" dxfId="1233" priority="1225" operator="greaterThan">
      <formula>0</formula>
    </cfRule>
    <cfRule type="cellIs" dxfId="1232" priority="1226" operator="lessThan">
      <formula>0</formula>
    </cfRule>
    <cfRule type="cellIs" dxfId="1231" priority="1227" operator="equal">
      <formula>0</formula>
    </cfRule>
  </conditionalFormatting>
  <conditionalFormatting sqref="Z4:Z19">
    <cfRule type="cellIs" dxfId="1230" priority="1222" operator="greaterThan">
      <formula>0</formula>
    </cfRule>
    <cfRule type="cellIs" dxfId="1229" priority="1223" operator="lessThan">
      <formula>0</formula>
    </cfRule>
    <cfRule type="cellIs" dxfId="1228" priority="1224" operator="equal">
      <formula>0</formula>
    </cfRule>
  </conditionalFormatting>
  <conditionalFormatting sqref="Z4:Z19">
    <cfRule type="cellIs" dxfId="1227" priority="1219" operator="greaterThan">
      <formula>0</formula>
    </cfRule>
    <cfRule type="cellIs" dxfId="1226" priority="1220" operator="lessThan">
      <formula>0</formula>
    </cfRule>
    <cfRule type="cellIs" dxfId="1225" priority="1221" operator="equal">
      <formula>0</formula>
    </cfRule>
  </conditionalFormatting>
  <conditionalFormatting sqref="Z4:Z19">
    <cfRule type="cellIs" dxfId="1224" priority="1216" operator="greaterThan">
      <formula>0</formula>
    </cfRule>
    <cfRule type="cellIs" dxfId="1223" priority="1217" operator="lessThan">
      <formula>0</formula>
    </cfRule>
    <cfRule type="cellIs" dxfId="1222" priority="1218" operator="equal">
      <formula>0</formula>
    </cfRule>
  </conditionalFormatting>
  <conditionalFormatting sqref="Z4:Z19">
    <cfRule type="cellIs" dxfId="1221" priority="1213" operator="greaterThan">
      <formula>0</formula>
    </cfRule>
    <cfRule type="cellIs" dxfId="1220" priority="1214" operator="lessThan">
      <formula>0</formula>
    </cfRule>
    <cfRule type="cellIs" dxfId="1219" priority="1215" operator="equal">
      <formula>0</formula>
    </cfRule>
  </conditionalFormatting>
  <conditionalFormatting sqref="Z4:Z19">
    <cfRule type="cellIs" dxfId="1218" priority="1210" operator="greaterThan">
      <formula>0</formula>
    </cfRule>
    <cfRule type="cellIs" dxfId="1217" priority="1211" operator="lessThan">
      <formula>0</formula>
    </cfRule>
    <cfRule type="cellIs" dxfId="1216" priority="1212" operator="equal">
      <formula>0</formula>
    </cfRule>
  </conditionalFormatting>
  <conditionalFormatting sqref="Z4:Z19">
    <cfRule type="cellIs" dxfId="1215" priority="1207" operator="greaterThan">
      <formula>0</formula>
    </cfRule>
    <cfRule type="cellIs" dxfId="1214" priority="1208" operator="lessThan">
      <formula>0</formula>
    </cfRule>
    <cfRule type="cellIs" dxfId="1213" priority="1209" operator="equal">
      <formula>0</formula>
    </cfRule>
  </conditionalFormatting>
  <conditionalFormatting sqref="Z4:Z19">
    <cfRule type="cellIs" dxfId="1212" priority="1204" operator="greaterThan">
      <formula>0</formula>
    </cfRule>
    <cfRule type="cellIs" dxfId="1211" priority="1205" operator="lessThan">
      <formula>0</formula>
    </cfRule>
    <cfRule type="cellIs" dxfId="1210" priority="1206" operator="equal">
      <formula>0</formula>
    </cfRule>
  </conditionalFormatting>
  <conditionalFormatting sqref="Z4:Z19">
    <cfRule type="cellIs" dxfId="1209" priority="1201" operator="greaterThan">
      <formula>0</formula>
    </cfRule>
    <cfRule type="cellIs" dxfId="1208" priority="1202" operator="lessThan">
      <formula>0</formula>
    </cfRule>
    <cfRule type="cellIs" dxfId="1207" priority="1203" operator="equal">
      <formula>0</formula>
    </cfRule>
  </conditionalFormatting>
  <conditionalFormatting sqref="Z4:Z19">
    <cfRule type="cellIs" dxfId="1206" priority="1198" operator="greaterThan">
      <formula>0</formula>
    </cfRule>
    <cfRule type="cellIs" dxfId="1205" priority="1199" operator="lessThan">
      <formula>0</formula>
    </cfRule>
    <cfRule type="cellIs" dxfId="1204" priority="1200" operator="equal">
      <formula>0</formula>
    </cfRule>
  </conditionalFormatting>
  <conditionalFormatting sqref="Z4:Z19">
    <cfRule type="cellIs" dxfId="1203" priority="1195" operator="greaterThan">
      <formula>0</formula>
    </cfRule>
    <cfRule type="cellIs" dxfId="1202" priority="1196" operator="lessThan">
      <formula>0</formula>
    </cfRule>
    <cfRule type="cellIs" dxfId="1201" priority="1197" operator="equal">
      <formula>0</formula>
    </cfRule>
  </conditionalFormatting>
  <conditionalFormatting sqref="Z4:Z19">
    <cfRule type="cellIs" dxfId="1200" priority="1192" operator="greaterThan">
      <formula>0</formula>
    </cfRule>
    <cfRule type="cellIs" dxfId="1199" priority="1193" operator="lessThan">
      <formula>0</formula>
    </cfRule>
    <cfRule type="cellIs" dxfId="1198" priority="1194" operator="equal">
      <formula>0</formula>
    </cfRule>
  </conditionalFormatting>
  <conditionalFormatting sqref="Z4:Z19">
    <cfRule type="cellIs" dxfId="1197" priority="1189" operator="greaterThan">
      <formula>0</formula>
    </cfRule>
    <cfRule type="cellIs" dxfId="1196" priority="1190" operator="lessThan">
      <formula>0</formula>
    </cfRule>
    <cfRule type="cellIs" dxfId="1195" priority="1191" operator="equal">
      <formula>0</formula>
    </cfRule>
  </conditionalFormatting>
  <conditionalFormatting sqref="Z4:Z19">
    <cfRule type="cellIs" dxfId="1194" priority="1186" operator="greaterThan">
      <formula>0</formula>
    </cfRule>
    <cfRule type="cellIs" dxfId="1193" priority="1187" operator="lessThan">
      <formula>0</formula>
    </cfRule>
    <cfRule type="cellIs" dxfId="1192" priority="1188" operator="equal">
      <formula>0</formula>
    </cfRule>
  </conditionalFormatting>
  <conditionalFormatting sqref="Z4:Z19">
    <cfRule type="cellIs" dxfId="1191" priority="1183" operator="greaterThan">
      <formula>0</formula>
    </cfRule>
    <cfRule type="cellIs" dxfId="1190" priority="1184" operator="lessThan">
      <formula>0</formula>
    </cfRule>
    <cfRule type="cellIs" dxfId="1189" priority="1185" operator="equal">
      <formula>0</formula>
    </cfRule>
  </conditionalFormatting>
  <conditionalFormatting sqref="Z4:Z19">
    <cfRule type="cellIs" dxfId="1188" priority="1180" operator="greaterThan">
      <formula>0</formula>
    </cfRule>
    <cfRule type="cellIs" dxfId="1187" priority="1181" operator="lessThan">
      <formula>0</formula>
    </cfRule>
    <cfRule type="cellIs" dxfId="1186" priority="1182" operator="equal">
      <formula>0</formula>
    </cfRule>
  </conditionalFormatting>
  <conditionalFormatting sqref="Z4:Z19">
    <cfRule type="cellIs" dxfId="1185" priority="1177" operator="greaterThan">
      <formula>0</formula>
    </cfRule>
    <cfRule type="cellIs" dxfId="1184" priority="1178" operator="lessThan">
      <formula>0</formula>
    </cfRule>
    <cfRule type="cellIs" dxfId="1183" priority="1179" operator="equal">
      <formula>0</formula>
    </cfRule>
  </conditionalFormatting>
  <conditionalFormatting sqref="Z4:Z19">
    <cfRule type="cellIs" dxfId="1182" priority="1174" operator="greaterThan">
      <formula>0</formula>
    </cfRule>
    <cfRule type="cellIs" dxfId="1181" priority="1175" operator="lessThan">
      <formula>0</formula>
    </cfRule>
    <cfRule type="cellIs" dxfId="1180" priority="1176" operator="equal">
      <formula>0</formula>
    </cfRule>
  </conditionalFormatting>
  <conditionalFormatting sqref="Z4:Z19">
    <cfRule type="cellIs" dxfId="1179" priority="1171" operator="greaterThan">
      <formula>0</formula>
    </cfRule>
    <cfRule type="cellIs" dxfId="1178" priority="1172" operator="lessThan">
      <formula>0</formula>
    </cfRule>
    <cfRule type="cellIs" dxfId="1177" priority="1173" operator="equal">
      <formula>0</formula>
    </cfRule>
  </conditionalFormatting>
  <conditionalFormatting sqref="Z4:Z19">
    <cfRule type="cellIs" dxfId="1176" priority="1168" operator="greaterThan">
      <formula>0</formula>
    </cfRule>
    <cfRule type="cellIs" dxfId="1175" priority="1169" operator="lessThan">
      <formula>0</formula>
    </cfRule>
    <cfRule type="cellIs" dxfId="1174" priority="1170" operator="equal">
      <formula>0</formula>
    </cfRule>
  </conditionalFormatting>
  <conditionalFormatting sqref="Z4:Z19">
    <cfRule type="cellIs" dxfId="1173" priority="1165" operator="greaterThan">
      <formula>0</formula>
    </cfRule>
    <cfRule type="cellIs" dxfId="1172" priority="1166" operator="lessThan">
      <formula>0</formula>
    </cfRule>
    <cfRule type="cellIs" dxfId="1171" priority="1167" operator="equal">
      <formula>0</formula>
    </cfRule>
  </conditionalFormatting>
  <conditionalFormatting sqref="Z4:Z19">
    <cfRule type="cellIs" dxfId="1170" priority="1162" operator="greaterThan">
      <formula>0</formula>
    </cfRule>
    <cfRule type="cellIs" dxfId="1169" priority="1163" operator="lessThan">
      <formula>0</formula>
    </cfRule>
    <cfRule type="cellIs" dxfId="1168" priority="1164" operator="equal">
      <formula>0</formula>
    </cfRule>
  </conditionalFormatting>
  <conditionalFormatting sqref="AH4:AH19">
    <cfRule type="cellIs" dxfId="1167" priority="1159" operator="greaterThan">
      <formula>0</formula>
    </cfRule>
    <cfRule type="cellIs" dxfId="1166" priority="1160" operator="lessThan">
      <formula>0</formula>
    </cfRule>
    <cfRule type="cellIs" dxfId="1165" priority="1161" operator="equal">
      <formula>0</formula>
    </cfRule>
  </conditionalFormatting>
  <conditionalFormatting sqref="AH4:AH19">
    <cfRule type="cellIs" dxfId="1164" priority="1156" operator="greaterThan">
      <formula>0</formula>
    </cfRule>
    <cfRule type="cellIs" dxfId="1163" priority="1157" operator="lessThan">
      <formula>0</formula>
    </cfRule>
    <cfRule type="cellIs" dxfId="1162" priority="1158" operator="equal">
      <formula>0</formula>
    </cfRule>
  </conditionalFormatting>
  <conditionalFormatting sqref="AH4:AH19">
    <cfRule type="cellIs" dxfId="1161" priority="1153" operator="greaterThan">
      <formula>0</formula>
    </cfRule>
    <cfRule type="cellIs" dxfId="1160" priority="1154" operator="lessThan">
      <formula>0</formula>
    </cfRule>
    <cfRule type="cellIs" dxfId="1159" priority="1155" operator="equal">
      <formula>0</formula>
    </cfRule>
  </conditionalFormatting>
  <conditionalFormatting sqref="AH4:AH19">
    <cfRule type="cellIs" dxfId="1158" priority="1150" operator="greaterThan">
      <formula>0</formula>
    </cfRule>
    <cfRule type="cellIs" dxfId="1157" priority="1151" operator="lessThan">
      <formula>0</formula>
    </cfRule>
    <cfRule type="cellIs" dxfId="1156" priority="1152" operator="equal">
      <formula>0</formula>
    </cfRule>
  </conditionalFormatting>
  <conditionalFormatting sqref="AH4:AH19">
    <cfRule type="cellIs" dxfId="1155" priority="1147" operator="greaterThan">
      <formula>0</formula>
    </cfRule>
    <cfRule type="cellIs" dxfId="1154" priority="1148" operator="lessThan">
      <formula>0</formula>
    </cfRule>
    <cfRule type="cellIs" dxfId="1153" priority="1149" operator="equal">
      <formula>0</formula>
    </cfRule>
  </conditionalFormatting>
  <conditionalFormatting sqref="AH4:AH19">
    <cfRule type="cellIs" dxfId="1152" priority="1144" operator="greaterThan">
      <formula>0</formula>
    </cfRule>
    <cfRule type="cellIs" dxfId="1151" priority="1145" operator="lessThan">
      <formula>0</formula>
    </cfRule>
    <cfRule type="cellIs" dxfId="1150" priority="1146" operator="equal">
      <formula>0</formula>
    </cfRule>
  </conditionalFormatting>
  <conditionalFormatting sqref="AH4:AH19">
    <cfRule type="cellIs" dxfId="1149" priority="1141" operator="greaterThan">
      <formula>0</formula>
    </cfRule>
    <cfRule type="cellIs" dxfId="1148" priority="1142" operator="lessThan">
      <formula>0</formula>
    </cfRule>
    <cfRule type="cellIs" dxfId="1147" priority="1143" operator="equal">
      <formula>0</formula>
    </cfRule>
  </conditionalFormatting>
  <conditionalFormatting sqref="AH4:AH19">
    <cfRule type="cellIs" dxfId="1146" priority="1138" operator="greaterThan">
      <formula>0</formula>
    </cfRule>
    <cfRule type="cellIs" dxfId="1145" priority="1139" operator="lessThan">
      <formula>0</formula>
    </cfRule>
    <cfRule type="cellIs" dxfId="1144" priority="1140" operator="equal">
      <formula>0</formula>
    </cfRule>
  </conditionalFormatting>
  <conditionalFormatting sqref="AH4:AH19">
    <cfRule type="cellIs" dxfId="1143" priority="1135" operator="greaterThan">
      <formula>0</formula>
    </cfRule>
    <cfRule type="cellIs" dxfId="1142" priority="1136" operator="lessThan">
      <formula>0</formula>
    </cfRule>
    <cfRule type="cellIs" dxfId="1141" priority="1137" operator="equal">
      <formula>0</formula>
    </cfRule>
  </conditionalFormatting>
  <conditionalFormatting sqref="AH4:AH19">
    <cfRule type="cellIs" dxfId="1140" priority="1132" operator="greaterThan">
      <formula>0</formula>
    </cfRule>
    <cfRule type="cellIs" dxfId="1139" priority="1133" operator="lessThan">
      <formula>0</formula>
    </cfRule>
    <cfRule type="cellIs" dxfId="1138" priority="1134" operator="equal">
      <formula>0</formula>
    </cfRule>
  </conditionalFormatting>
  <conditionalFormatting sqref="AH4:AH19">
    <cfRule type="cellIs" dxfId="1137" priority="1129" operator="greaterThan">
      <formula>0</formula>
    </cfRule>
    <cfRule type="cellIs" dxfId="1136" priority="1130" operator="lessThan">
      <formula>0</formula>
    </cfRule>
    <cfRule type="cellIs" dxfId="1135" priority="1131" operator="equal">
      <formula>0</formula>
    </cfRule>
  </conditionalFormatting>
  <conditionalFormatting sqref="AH4:AH19">
    <cfRule type="cellIs" dxfId="1134" priority="1126" operator="greaterThan">
      <formula>0</formula>
    </cfRule>
    <cfRule type="cellIs" dxfId="1133" priority="1127" operator="lessThan">
      <formula>0</formula>
    </cfRule>
    <cfRule type="cellIs" dxfId="1132" priority="1128" operator="equal">
      <formula>0</formula>
    </cfRule>
  </conditionalFormatting>
  <conditionalFormatting sqref="AH4:AH19">
    <cfRule type="cellIs" dxfId="1131" priority="1123" operator="greaterThan">
      <formula>0</formula>
    </cfRule>
    <cfRule type="cellIs" dxfId="1130" priority="1124" operator="lessThan">
      <formula>0</formula>
    </cfRule>
    <cfRule type="cellIs" dxfId="1129" priority="1125" operator="equal">
      <formula>0</formula>
    </cfRule>
  </conditionalFormatting>
  <conditionalFormatting sqref="AH4:AH19">
    <cfRule type="cellIs" dxfId="1128" priority="1120" operator="greaterThan">
      <formula>0</formula>
    </cfRule>
    <cfRule type="cellIs" dxfId="1127" priority="1121" operator="lessThan">
      <formula>0</formula>
    </cfRule>
    <cfRule type="cellIs" dxfId="1126" priority="1122" operator="equal">
      <formula>0</formula>
    </cfRule>
  </conditionalFormatting>
  <conditionalFormatting sqref="AH4:AH19">
    <cfRule type="cellIs" dxfId="1125" priority="1117" operator="greaterThan">
      <formula>0</formula>
    </cfRule>
    <cfRule type="cellIs" dxfId="1124" priority="1118" operator="lessThan">
      <formula>0</formula>
    </cfRule>
    <cfRule type="cellIs" dxfId="1123" priority="1119" operator="equal">
      <formula>0</formula>
    </cfRule>
  </conditionalFormatting>
  <conditionalFormatting sqref="AH4:AH19">
    <cfRule type="cellIs" dxfId="1122" priority="1114" operator="greaterThan">
      <formula>0</formula>
    </cfRule>
    <cfRule type="cellIs" dxfId="1121" priority="1115" operator="lessThan">
      <formula>0</formula>
    </cfRule>
    <cfRule type="cellIs" dxfId="1120" priority="1116" operator="equal">
      <formula>0</formula>
    </cfRule>
  </conditionalFormatting>
  <conditionalFormatting sqref="AH4:AH19">
    <cfRule type="cellIs" dxfId="1119" priority="1111" operator="greaterThan">
      <formula>0</formula>
    </cfRule>
    <cfRule type="cellIs" dxfId="1118" priority="1112" operator="lessThan">
      <formula>0</formula>
    </cfRule>
    <cfRule type="cellIs" dxfId="1117" priority="1113" operator="equal">
      <formula>0</formula>
    </cfRule>
  </conditionalFormatting>
  <conditionalFormatting sqref="AH4:AH19">
    <cfRule type="cellIs" dxfId="1116" priority="1108" operator="greaterThan">
      <formula>0</formula>
    </cfRule>
    <cfRule type="cellIs" dxfId="1115" priority="1109" operator="lessThan">
      <formula>0</formula>
    </cfRule>
    <cfRule type="cellIs" dxfId="1114" priority="1110" operator="equal">
      <formula>0</formula>
    </cfRule>
  </conditionalFormatting>
  <conditionalFormatting sqref="AH4:AH19">
    <cfRule type="cellIs" dxfId="1113" priority="1105" operator="greaterThan">
      <formula>0</formula>
    </cfRule>
    <cfRule type="cellIs" dxfId="1112" priority="1106" operator="lessThan">
      <formula>0</formula>
    </cfRule>
    <cfRule type="cellIs" dxfId="1111" priority="1107" operator="equal">
      <formula>0</formula>
    </cfRule>
  </conditionalFormatting>
  <conditionalFormatting sqref="AH4:AH19">
    <cfRule type="cellIs" dxfId="1110" priority="1102" operator="greaterThan">
      <formula>0</formula>
    </cfRule>
    <cfRule type="cellIs" dxfId="1109" priority="1103" operator="lessThan">
      <formula>0</formula>
    </cfRule>
    <cfRule type="cellIs" dxfId="1108" priority="1104" operator="equal">
      <formula>0</formula>
    </cfRule>
  </conditionalFormatting>
  <conditionalFormatting sqref="AH4:AH19">
    <cfRule type="cellIs" dxfId="1107" priority="1099" operator="greaterThan">
      <formula>0</formula>
    </cfRule>
    <cfRule type="cellIs" dxfId="1106" priority="1100" operator="lessThan">
      <formula>0</formula>
    </cfRule>
    <cfRule type="cellIs" dxfId="1105" priority="1101" operator="equal">
      <formula>0</formula>
    </cfRule>
  </conditionalFormatting>
  <conditionalFormatting sqref="AH4:AH19">
    <cfRule type="cellIs" dxfId="1104" priority="1096" operator="greaterThan">
      <formula>0</formula>
    </cfRule>
    <cfRule type="cellIs" dxfId="1103" priority="1097" operator="lessThan">
      <formula>0</formula>
    </cfRule>
    <cfRule type="cellIs" dxfId="1102" priority="1098" operator="equal">
      <formula>0</formula>
    </cfRule>
  </conditionalFormatting>
  <conditionalFormatting sqref="AH4:AH19">
    <cfRule type="cellIs" dxfId="1101" priority="1093" operator="greaterThan">
      <formula>0</formula>
    </cfRule>
    <cfRule type="cellIs" dxfId="1100" priority="1094" operator="lessThan">
      <formula>0</formula>
    </cfRule>
    <cfRule type="cellIs" dxfId="1099" priority="1095" operator="equal">
      <formula>0</formula>
    </cfRule>
  </conditionalFormatting>
  <conditionalFormatting sqref="AH4:AH19">
    <cfRule type="cellIs" dxfId="1098" priority="1090" operator="greaterThan">
      <formula>0</formula>
    </cfRule>
    <cfRule type="cellIs" dxfId="1097" priority="1091" operator="lessThan">
      <formula>0</formula>
    </cfRule>
    <cfRule type="cellIs" dxfId="1096" priority="1092" operator="equal">
      <formula>0</formula>
    </cfRule>
  </conditionalFormatting>
  <conditionalFormatting sqref="AH4:AH19">
    <cfRule type="cellIs" dxfId="1095" priority="1087" operator="greaterThan">
      <formula>0</formula>
    </cfRule>
    <cfRule type="cellIs" dxfId="1094" priority="1088" operator="lessThan">
      <formula>0</formula>
    </cfRule>
    <cfRule type="cellIs" dxfId="1093" priority="1089" operator="equal">
      <formula>0</formula>
    </cfRule>
  </conditionalFormatting>
  <conditionalFormatting sqref="AH4:AH19">
    <cfRule type="cellIs" dxfId="1092" priority="1084" operator="greaterThan">
      <formula>0</formula>
    </cfRule>
    <cfRule type="cellIs" dxfId="1091" priority="1085" operator="lessThan">
      <formula>0</formula>
    </cfRule>
    <cfRule type="cellIs" dxfId="1090" priority="1086" operator="equal">
      <formula>0</formula>
    </cfRule>
  </conditionalFormatting>
  <conditionalFormatting sqref="AH4:AH19">
    <cfRule type="cellIs" dxfId="1089" priority="1081" operator="greaterThan">
      <formula>0</formula>
    </cfRule>
    <cfRule type="cellIs" dxfId="1088" priority="1082" operator="lessThan">
      <formula>0</formula>
    </cfRule>
    <cfRule type="cellIs" dxfId="1087" priority="1083" operator="equal">
      <formula>0</formula>
    </cfRule>
  </conditionalFormatting>
  <conditionalFormatting sqref="AH4:AH19">
    <cfRule type="cellIs" dxfId="1086" priority="1078" operator="greaterThan">
      <formula>0</formula>
    </cfRule>
    <cfRule type="cellIs" dxfId="1085" priority="1079" operator="lessThan">
      <formula>0</formula>
    </cfRule>
    <cfRule type="cellIs" dxfId="1084" priority="1080" operator="equal">
      <formula>0</formula>
    </cfRule>
  </conditionalFormatting>
  <conditionalFormatting sqref="AH4:AH19">
    <cfRule type="cellIs" dxfId="1083" priority="1075" operator="greaterThan">
      <formula>0</formula>
    </cfRule>
    <cfRule type="cellIs" dxfId="1082" priority="1076" operator="lessThan">
      <formula>0</formula>
    </cfRule>
    <cfRule type="cellIs" dxfId="1081" priority="1077" operator="equal">
      <formula>0</formula>
    </cfRule>
  </conditionalFormatting>
  <conditionalFormatting sqref="AH4:AH19">
    <cfRule type="cellIs" dxfId="1080" priority="1072" operator="greaterThan">
      <formula>0</formula>
    </cfRule>
    <cfRule type="cellIs" dxfId="1079" priority="1073" operator="lessThan">
      <formula>0</formula>
    </cfRule>
    <cfRule type="cellIs" dxfId="1078" priority="1074" operator="equal">
      <formula>0</formula>
    </cfRule>
  </conditionalFormatting>
  <conditionalFormatting sqref="AH4:AH19">
    <cfRule type="cellIs" dxfId="1077" priority="1069" operator="greaterThan">
      <formula>0</formula>
    </cfRule>
    <cfRule type="cellIs" dxfId="1076" priority="1070" operator="lessThan">
      <formula>0</formula>
    </cfRule>
    <cfRule type="cellIs" dxfId="1075" priority="1071" operator="equal">
      <formula>0</formula>
    </cfRule>
  </conditionalFormatting>
  <conditionalFormatting sqref="AH4:AH19">
    <cfRule type="cellIs" dxfId="1074" priority="1066" operator="greaterThan">
      <formula>0</formula>
    </cfRule>
    <cfRule type="cellIs" dxfId="1073" priority="1067" operator="lessThan">
      <formula>0</formula>
    </cfRule>
    <cfRule type="cellIs" dxfId="1072" priority="1068" operator="equal">
      <formula>0</formula>
    </cfRule>
  </conditionalFormatting>
  <conditionalFormatting sqref="AH4:AH19">
    <cfRule type="cellIs" dxfId="1071" priority="1063" operator="greaterThan">
      <formula>0</formula>
    </cfRule>
    <cfRule type="cellIs" dxfId="1070" priority="1064" operator="lessThan">
      <formula>0</formula>
    </cfRule>
    <cfRule type="cellIs" dxfId="1069" priority="1065" operator="equal">
      <formula>0</formula>
    </cfRule>
  </conditionalFormatting>
  <conditionalFormatting sqref="J26:J41">
    <cfRule type="cellIs" dxfId="1068" priority="1060" operator="greaterThan">
      <formula>0</formula>
    </cfRule>
    <cfRule type="cellIs" dxfId="1067" priority="1061" operator="lessThan">
      <formula>0</formula>
    </cfRule>
    <cfRule type="cellIs" dxfId="1066" priority="1062" operator="equal">
      <formula>0</formula>
    </cfRule>
  </conditionalFormatting>
  <conditionalFormatting sqref="J26:J41">
    <cfRule type="cellIs" dxfId="1065" priority="1057" operator="greaterThan">
      <formula>0</formula>
    </cfRule>
    <cfRule type="cellIs" dxfId="1064" priority="1058" operator="lessThan">
      <formula>0</formula>
    </cfRule>
    <cfRule type="cellIs" dxfId="1063" priority="1059" operator="equal">
      <formula>0</formula>
    </cfRule>
  </conditionalFormatting>
  <conditionalFormatting sqref="J26:J41">
    <cfRule type="cellIs" dxfId="1062" priority="1054" operator="greaterThan">
      <formula>0</formula>
    </cfRule>
    <cfRule type="cellIs" dxfId="1061" priority="1055" operator="lessThan">
      <formula>0</formula>
    </cfRule>
    <cfRule type="cellIs" dxfId="1060" priority="1056" operator="equal">
      <formula>0</formula>
    </cfRule>
  </conditionalFormatting>
  <conditionalFormatting sqref="J26:J41">
    <cfRule type="cellIs" dxfId="1059" priority="1051" operator="greaterThan">
      <formula>0</formula>
    </cfRule>
    <cfRule type="cellIs" dxfId="1058" priority="1052" operator="lessThan">
      <formula>0</formula>
    </cfRule>
    <cfRule type="cellIs" dxfId="1057" priority="1053" operator="equal">
      <formula>0</formula>
    </cfRule>
  </conditionalFormatting>
  <conditionalFormatting sqref="J26:J41">
    <cfRule type="cellIs" dxfId="1056" priority="1048" operator="greaterThan">
      <formula>0</formula>
    </cfRule>
    <cfRule type="cellIs" dxfId="1055" priority="1049" operator="lessThan">
      <formula>0</formula>
    </cfRule>
    <cfRule type="cellIs" dxfId="1054" priority="1050" operator="equal">
      <formula>0</formula>
    </cfRule>
  </conditionalFormatting>
  <conditionalFormatting sqref="J26:J41">
    <cfRule type="cellIs" dxfId="1053" priority="1045" operator="greaterThan">
      <formula>0</formula>
    </cfRule>
    <cfRule type="cellIs" dxfId="1052" priority="1046" operator="lessThan">
      <formula>0</formula>
    </cfRule>
    <cfRule type="cellIs" dxfId="1051" priority="1047" operator="equal">
      <formula>0</formula>
    </cfRule>
  </conditionalFormatting>
  <conditionalFormatting sqref="J26:J41">
    <cfRule type="cellIs" dxfId="1050" priority="1042" operator="greaterThan">
      <formula>0</formula>
    </cfRule>
    <cfRule type="cellIs" dxfId="1049" priority="1043" operator="lessThan">
      <formula>0</formula>
    </cfRule>
    <cfRule type="cellIs" dxfId="1048" priority="1044" operator="equal">
      <formula>0</formula>
    </cfRule>
  </conditionalFormatting>
  <conditionalFormatting sqref="J26:J41">
    <cfRule type="cellIs" dxfId="1047" priority="1039" operator="greaterThan">
      <formula>0</formula>
    </cfRule>
    <cfRule type="cellIs" dxfId="1046" priority="1040" operator="lessThan">
      <formula>0</formula>
    </cfRule>
    <cfRule type="cellIs" dxfId="1045" priority="1041" operator="equal">
      <formula>0</formula>
    </cfRule>
  </conditionalFormatting>
  <conditionalFormatting sqref="J26:J41">
    <cfRule type="cellIs" dxfId="1044" priority="1036" operator="greaterThan">
      <formula>0</formula>
    </cfRule>
    <cfRule type="cellIs" dxfId="1043" priority="1037" operator="lessThan">
      <formula>0</formula>
    </cfRule>
    <cfRule type="cellIs" dxfId="1042" priority="1038" operator="equal">
      <formula>0</formula>
    </cfRule>
  </conditionalFormatting>
  <conditionalFormatting sqref="J26:J41">
    <cfRule type="cellIs" dxfId="1041" priority="1033" operator="greaterThan">
      <formula>0</formula>
    </cfRule>
    <cfRule type="cellIs" dxfId="1040" priority="1034" operator="lessThan">
      <formula>0</formula>
    </cfRule>
    <cfRule type="cellIs" dxfId="1039" priority="1035" operator="equal">
      <formula>0</formula>
    </cfRule>
  </conditionalFormatting>
  <conditionalFormatting sqref="J26:J41">
    <cfRule type="cellIs" dxfId="1038" priority="1030" operator="greaterThan">
      <formula>0</formula>
    </cfRule>
    <cfRule type="cellIs" dxfId="1037" priority="1031" operator="lessThan">
      <formula>0</formula>
    </cfRule>
    <cfRule type="cellIs" dxfId="1036" priority="1032" operator="equal">
      <formula>0</formula>
    </cfRule>
  </conditionalFormatting>
  <conditionalFormatting sqref="J26:J41">
    <cfRule type="cellIs" dxfId="1035" priority="1027" operator="greaterThan">
      <formula>0</formula>
    </cfRule>
    <cfRule type="cellIs" dxfId="1034" priority="1028" operator="lessThan">
      <formula>0</formula>
    </cfRule>
    <cfRule type="cellIs" dxfId="1033" priority="1029" operator="equal">
      <formula>0</formula>
    </cfRule>
  </conditionalFormatting>
  <conditionalFormatting sqref="J26:J41">
    <cfRule type="cellIs" dxfId="1032" priority="1024" operator="greaterThan">
      <formula>0</formula>
    </cfRule>
    <cfRule type="cellIs" dxfId="1031" priority="1025" operator="lessThan">
      <formula>0</formula>
    </cfRule>
    <cfRule type="cellIs" dxfId="1030" priority="1026" operator="equal">
      <formula>0</formula>
    </cfRule>
  </conditionalFormatting>
  <conditionalFormatting sqref="J26:J41">
    <cfRule type="cellIs" dxfId="1029" priority="1021" operator="greaterThan">
      <formula>0</formula>
    </cfRule>
    <cfRule type="cellIs" dxfId="1028" priority="1022" operator="lessThan">
      <formula>0</formula>
    </cfRule>
    <cfRule type="cellIs" dxfId="1027" priority="1023" operator="equal">
      <formula>0</formula>
    </cfRule>
  </conditionalFormatting>
  <conditionalFormatting sqref="J26:J41">
    <cfRule type="cellIs" dxfId="1026" priority="1018" operator="greaterThan">
      <formula>0</formula>
    </cfRule>
    <cfRule type="cellIs" dxfId="1025" priority="1019" operator="lessThan">
      <formula>0</formula>
    </cfRule>
    <cfRule type="cellIs" dxfId="1024" priority="1020" operator="equal">
      <formula>0</formula>
    </cfRule>
  </conditionalFormatting>
  <conditionalFormatting sqref="J26:J41">
    <cfRule type="cellIs" dxfId="1023" priority="1015" operator="greaterThan">
      <formula>0</formula>
    </cfRule>
    <cfRule type="cellIs" dxfId="1022" priority="1016" operator="lessThan">
      <formula>0</formula>
    </cfRule>
    <cfRule type="cellIs" dxfId="1021" priority="1017" operator="equal">
      <formula>0</formula>
    </cfRule>
  </conditionalFormatting>
  <conditionalFormatting sqref="J26:J41">
    <cfRule type="cellIs" dxfId="1020" priority="1012" operator="greaterThan">
      <formula>0</formula>
    </cfRule>
    <cfRule type="cellIs" dxfId="1019" priority="1013" operator="lessThan">
      <formula>0</formula>
    </cfRule>
    <cfRule type="cellIs" dxfId="1018" priority="1014" operator="equal">
      <formula>0</formula>
    </cfRule>
  </conditionalFormatting>
  <conditionalFormatting sqref="J26:J41">
    <cfRule type="cellIs" dxfId="1017" priority="1009" operator="greaterThan">
      <formula>0</formula>
    </cfRule>
    <cfRule type="cellIs" dxfId="1016" priority="1010" operator="lessThan">
      <formula>0</formula>
    </cfRule>
    <cfRule type="cellIs" dxfId="1015" priority="1011" operator="equal">
      <formula>0</formula>
    </cfRule>
  </conditionalFormatting>
  <conditionalFormatting sqref="J26:J41">
    <cfRule type="cellIs" dxfId="1014" priority="1006" operator="greaterThan">
      <formula>0</formula>
    </cfRule>
    <cfRule type="cellIs" dxfId="1013" priority="1007" operator="lessThan">
      <formula>0</formula>
    </cfRule>
    <cfRule type="cellIs" dxfId="1012" priority="1008" operator="equal">
      <formula>0</formula>
    </cfRule>
  </conditionalFormatting>
  <conditionalFormatting sqref="J26:J41">
    <cfRule type="cellIs" dxfId="1011" priority="1003" operator="greaterThan">
      <formula>0</formula>
    </cfRule>
    <cfRule type="cellIs" dxfId="1010" priority="1004" operator="lessThan">
      <formula>0</formula>
    </cfRule>
    <cfRule type="cellIs" dxfId="1009" priority="1005" operator="equal">
      <formula>0</formula>
    </cfRule>
  </conditionalFormatting>
  <conditionalFormatting sqref="J26:J41">
    <cfRule type="cellIs" dxfId="1008" priority="1000" operator="greaterThan">
      <formula>0</formula>
    </cfRule>
    <cfRule type="cellIs" dxfId="1007" priority="1001" operator="lessThan">
      <formula>0</formula>
    </cfRule>
    <cfRule type="cellIs" dxfId="1006" priority="1002" operator="equal">
      <formula>0</formula>
    </cfRule>
  </conditionalFormatting>
  <conditionalFormatting sqref="J26:J41">
    <cfRule type="cellIs" dxfId="1005" priority="997" operator="greaterThan">
      <formula>0</formula>
    </cfRule>
    <cfRule type="cellIs" dxfId="1004" priority="998" operator="lessThan">
      <formula>0</formula>
    </cfRule>
    <cfRule type="cellIs" dxfId="1003" priority="999" operator="equal">
      <formula>0</formula>
    </cfRule>
  </conditionalFormatting>
  <conditionalFormatting sqref="J26:J41">
    <cfRule type="cellIs" dxfId="1002" priority="994" operator="greaterThan">
      <formula>0</formula>
    </cfRule>
    <cfRule type="cellIs" dxfId="1001" priority="995" operator="lessThan">
      <formula>0</formula>
    </cfRule>
    <cfRule type="cellIs" dxfId="1000" priority="996" operator="equal">
      <formula>0</formula>
    </cfRule>
  </conditionalFormatting>
  <conditionalFormatting sqref="J26:J41">
    <cfRule type="cellIs" dxfId="999" priority="991" operator="greaterThan">
      <formula>0</formula>
    </cfRule>
    <cfRule type="cellIs" dxfId="998" priority="992" operator="lessThan">
      <formula>0</formula>
    </cfRule>
    <cfRule type="cellIs" dxfId="997" priority="993" operator="equal">
      <formula>0</formula>
    </cfRule>
  </conditionalFormatting>
  <conditionalFormatting sqref="J26:J41">
    <cfRule type="cellIs" dxfId="996" priority="988" operator="greaterThan">
      <formula>0</formula>
    </cfRule>
    <cfRule type="cellIs" dxfId="995" priority="989" operator="lessThan">
      <formula>0</formula>
    </cfRule>
    <cfRule type="cellIs" dxfId="994" priority="990" operator="equal">
      <formula>0</formula>
    </cfRule>
  </conditionalFormatting>
  <conditionalFormatting sqref="J26:J41">
    <cfRule type="cellIs" dxfId="993" priority="985" operator="greaterThan">
      <formula>0</formula>
    </cfRule>
    <cfRule type="cellIs" dxfId="992" priority="986" operator="lessThan">
      <formula>0</formula>
    </cfRule>
    <cfRule type="cellIs" dxfId="991" priority="987" operator="equal">
      <formula>0</formula>
    </cfRule>
  </conditionalFormatting>
  <conditionalFormatting sqref="J26:J41">
    <cfRule type="cellIs" dxfId="990" priority="982" operator="greaterThan">
      <formula>0</formula>
    </cfRule>
    <cfRule type="cellIs" dxfId="989" priority="983" operator="lessThan">
      <formula>0</formula>
    </cfRule>
    <cfRule type="cellIs" dxfId="988" priority="984" operator="equal">
      <formula>0</formula>
    </cfRule>
  </conditionalFormatting>
  <conditionalFormatting sqref="J26:J41">
    <cfRule type="cellIs" dxfId="987" priority="979" operator="greaterThan">
      <formula>0</formula>
    </cfRule>
    <cfRule type="cellIs" dxfId="986" priority="980" operator="lessThan">
      <formula>0</formula>
    </cfRule>
    <cfRule type="cellIs" dxfId="985" priority="981" operator="equal">
      <formula>0</formula>
    </cfRule>
  </conditionalFormatting>
  <conditionalFormatting sqref="J26:J41">
    <cfRule type="cellIs" dxfId="984" priority="976" operator="greaterThan">
      <formula>0</formula>
    </cfRule>
    <cfRule type="cellIs" dxfId="983" priority="977" operator="lessThan">
      <formula>0</formula>
    </cfRule>
    <cfRule type="cellIs" dxfId="982" priority="978" operator="equal">
      <formula>0</formula>
    </cfRule>
  </conditionalFormatting>
  <conditionalFormatting sqref="J26:J41">
    <cfRule type="cellIs" dxfId="981" priority="973" operator="greaterThan">
      <formula>0</formula>
    </cfRule>
    <cfRule type="cellIs" dxfId="980" priority="974" operator="lessThan">
      <formula>0</formula>
    </cfRule>
    <cfRule type="cellIs" dxfId="979" priority="975" operator="equal">
      <formula>0</formula>
    </cfRule>
  </conditionalFormatting>
  <conditionalFormatting sqref="J26:J41">
    <cfRule type="cellIs" dxfId="978" priority="970" operator="greaterThan">
      <formula>0</formula>
    </cfRule>
    <cfRule type="cellIs" dxfId="977" priority="971" operator="lessThan">
      <formula>0</formula>
    </cfRule>
    <cfRule type="cellIs" dxfId="976" priority="972" operator="equal">
      <formula>0</formula>
    </cfRule>
  </conditionalFormatting>
  <conditionalFormatting sqref="J26:J41">
    <cfRule type="cellIs" dxfId="975" priority="967" operator="greaterThan">
      <formula>0</formula>
    </cfRule>
    <cfRule type="cellIs" dxfId="974" priority="968" operator="lessThan">
      <formula>0</formula>
    </cfRule>
    <cfRule type="cellIs" dxfId="973" priority="969" operator="equal">
      <formula>0</formula>
    </cfRule>
  </conditionalFormatting>
  <conditionalFormatting sqref="J26:J41">
    <cfRule type="cellIs" dxfId="972" priority="964" operator="greaterThan">
      <formula>0</formula>
    </cfRule>
    <cfRule type="cellIs" dxfId="971" priority="965" operator="lessThan">
      <formula>0</formula>
    </cfRule>
    <cfRule type="cellIs" dxfId="970" priority="966" operator="equal">
      <formula>0</formula>
    </cfRule>
  </conditionalFormatting>
  <conditionalFormatting sqref="J26:J41">
    <cfRule type="cellIs" dxfId="969" priority="961" operator="greaterThan">
      <formula>0</formula>
    </cfRule>
    <cfRule type="cellIs" dxfId="968" priority="962" operator="lessThan">
      <formula>0</formula>
    </cfRule>
    <cfRule type="cellIs" dxfId="967" priority="963" operator="equal">
      <formula>0</formula>
    </cfRule>
  </conditionalFormatting>
  <conditionalFormatting sqref="J4:J19">
    <cfRule type="cellIs" dxfId="966" priority="958" operator="greaterThan">
      <formula>0</formula>
    </cfRule>
    <cfRule type="cellIs" dxfId="965" priority="959" operator="lessThan">
      <formula>0</formula>
    </cfRule>
    <cfRule type="cellIs" dxfId="964" priority="960" operator="equal">
      <formula>0</formula>
    </cfRule>
  </conditionalFormatting>
  <conditionalFormatting sqref="J4:J19">
    <cfRule type="cellIs" dxfId="963" priority="955" operator="greaterThan">
      <formula>0</formula>
    </cfRule>
    <cfRule type="cellIs" dxfId="962" priority="956" operator="lessThan">
      <formula>0</formula>
    </cfRule>
    <cfRule type="cellIs" dxfId="961" priority="957" operator="equal">
      <formula>0</formula>
    </cfRule>
  </conditionalFormatting>
  <conditionalFormatting sqref="J4:J19">
    <cfRule type="cellIs" dxfId="960" priority="952" operator="greaterThan">
      <formula>0</formula>
    </cfRule>
    <cfRule type="cellIs" dxfId="959" priority="953" operator="lessThan">
      <formula>0</formula>
    </cfRule>
    <cfRule type="cellIs" dxfId="958" priority="954" operator="equal">
      <formula>0</formula>
    </cfRule>
  </conditionalFormatting>
  <conditionalFormatting sqref="J4:J19">
    <cfRule type="cellIs" dxfId="957" priority="949" operator="greaterThan">
      <formula>0</formula>
    </cfRule>
    <cfRule type="cellIs" dxfId="956" priority="950" operator="lessThan">
      <formula>0</formula>
    </cfRule>
    <cfRule type="cellIs" dxfId="955" priority="951" operator="equal">
      <formula>0</formula>
    </cfRule>
  </conditionalFormatting>
  <conditionalFormatting sqref="J4:J19">
    <cfRule type="cellIs" dxfId="954" priority="946" operator="greaterThan">
      <formula>0</formula>
    </cfRule>
    <cfRule type="cellIs" dxfId="953" priority="947" operator="lessThan">
      <formula>0</formula>
    </cfRule>
    <cfRule type="cellIs" dxfId="952" priority="948" operator="equal">
      <formula>0</formula>
    </cfRule>
  </conditionalFormatting>
  <conditionalFormatting sqref="J4:J19">
    <cfRule type="cellIs" dxfId="951" priority="943" operator="greaterThan">
      <formula>0</formula>
    </cfRule>
    <cfRule type="cellIs" dxfId="950" priority="944" operator="lessThan">
      <formula>0</formula>
    </cfRule>
    <cfRule type="cellIs" dxfId="949" priority="945" operator="equal">
      <formula>0</formula>
    </cfRule>
  </conditionalFormatting>
  <conditionalFormatting sqref="J4:J19">
    <cfRule type="cellIs" dxfId="948" priority="940" operator="greaterThan">
      <formula>0</formula>
    </cfRule>
    <cfRule type="cellIs" dxfId="947" priority="941" operator="lessThan">
      <formula>0</formula>
    </cfRule>
    <cfRule type="cellIs" dxfId="946" priority="942" operator="equal">
      <formula>0</formula>
    </cfRule>
  </conditionalFormatting>
  <conditionalFormatting sqref="J4:J19">
    <cfRule type="cellIs" dxfId="945" priority="937" operator="greaterThan">
      <formula>0</formula>
    </cfRule>
    <cfRule type="cellIs" dxfId="944" priority="938" operator="lessThan">
      <formula>0</formula>
    </cfRule>
    <cfRule type="cellIs" dxfId="943" priority="939" operator="equal">
      <formula>0</formula>
    </cfRule>
  </conditionalFormatting>
  <conditionalFormatting sqref="J4:J19">
    <cfRule type="cellIs" dxfId="942" priority="934" operator="greaterThan">
      <formula>0</formula>
    </cfRule>
    <cfRule type="cellIs" dxfId="941" priority="935" operator="lessThan">
      <formula>0</formula>
    </cfRule>
    <cfRule type="cellIs" dxfId="940" priority="936" operator="equal">
      <formula>0</formula>
    </cfRule>
  </conditionalFormatting>
  <conditionalFormatting sqref="J4:J19">
    <cfRule type="cellIs" dxfId="939" priority="931" operator="greaterThan">
      <formula>0</formula>
    </cfRule>
    <cfRule type="cellIs" dxfId="938" priority="932" operator="lessThan">
      <formula>0</formula>
    </cfRule>
    <cfRule type="cellIs" dxfId="937" priority="933" operator="equal">
      <formula>0</formula>
    </cfRule>
  </conditionalFormatting>
  <conditionalFormatting sqref="J4:J19">
    <cfRule type="cellIs" dxfId="936" priority="928" operator="greaterThan">
      <formula>0</formula>
    </cfRule>
    <cfRule type="cellIs" dxfId="935" priority="929" operator="lessThan">
      <formula>0</formula>
    </cfRule>
    <cfRule type="cellIs" dxfId="934" priority="930" operator="equal">
      <formula>0</formula>
    </cfRule>
  </conditionalFormatting>
  <conditionalFormatting sqref="J4:J19">
    <cfRule type="cellIs" dxfId="933" priority="925" operator="greaterThan">
      <formula>0</formula>
    </cfRule>
    <cfRule type="cellIs" dxfId="932" priority="926" operator="lessThan">
      <formula>0</formula>
    </cfRule>
    <cfRule type="cellIs" dxfId="931" priority="927" operator="equal">
      <formula>0</formula>
    </cfRule>
  </conditionalFormatting>
  <conditionalFormatting sqref="J4:J19">
    <cfRule type="cellIs" dxfId="930" priority="922" operator="greaterThan">
      <formula>0</formula>
    </cfRule>
    <cfRule type="cellIs" dxfId="929" priority="923" operator="lessThan">
      <formula>0</formula>
    </cfRule>
    <cfRule type="cellIs" dxfId="928" priority="924" operator="equal">
      <formula>0</formula>
    </cfRule>
  </conditionalFormatting>
  <conditionalFormatting sqref="J4:J19">
    <cfRule type="cellIs" dxfId="927" priority="919" operator="greaterThan">
      <formula>0</formula>
    </cfRule>
    <cfRule type="cellIs" dxfId="926" priority="920" operator="lessThan">
      <formula>0</formula>
    </cfRule>
    <cfRule type="cellIs" dxfId="925" priority="921" operator="equal">
      <formula>0</formula>
    </cfRule>
  </conditionalFormatting>
  <conditionalFormatting sqref="J4:J19">
    <cfRule type="cellIs" dxfId="924" priority="916" operator="greaterThan">
      <formula>0</formula>
    </cfRule>
    <cfRule type="cellIs" dxfId="923" priority="917" operator="lessThan">
      <formula>0</formula>
    </cfRule>
    <cfRule type="cellIs" dxfId="922" priority="918" operator="equal">
      <formula>0</formula>
    </cfRule>
  </conditionalFormatting>
  <conditionalFormatting sqref="J4:J19">
    <cfRule type="cellIs" dxfId="921" priority="913" operator="greaterThan">
      <formula>0</formula>
    </cfRule>
    <cfRule type="cellIs" dxfId="920" priority="914" operator="lessThan">
      <formula>0</formula>
    </cfRule>
    <cfRule type="cellIs" dxfId="919" priority="915" operator="equal">
      <formula>0</formula>
    </cfRule>
  </conditionalFormatting>
  <conditionalFormatting sqref="J4:J19">
    <cfRule type="cellIs" dxfId="918" priority="910" operator="greaterThan">
      <formula>0</formula>
    </cfRule>
    <cfRule type="cellIs" dxfId="917" priority="911" operator="lessThan">
      <formula>0</formula>
    </cfRule>
    <cfRule type="cellIs" dxfId="916" priority="912" operator="equal">
      <formula>0</formula>
    </cfRule>
  </conditionalFormatting>
  <conditionalFormatting sqref="J4:J19">
    <cfRule type="cellIs" dxfId="915" priority="907" operator="greaterThan">
      <formula>0</formula>
    </cfRule>
    <cfRule type="cellIs" dxfId="914" priority="908" operator="lessThan">
      <formula>0</formula>
    </cfRule>
    <cfRule type="cellIs" dxfId="913" priority="909" operator="equal">
      <formula>0</formula>
    </cfRule>
  </conditionalFormatting>
  <conditionalFormatting sqref="J4:J19">
    <cfRule type="cellIs" dxfId="912" priority="904" operator="greaterThan">
      <formula>0</formula>
    </cfRule>
    <cfRule type="cellIs" dxfId="911" priority="905" operator="lessThan">
      <formula>0</formula>
    </cfRule>
    <cfRule type="cellIs" dxfId="910" priority="906" operator="equal">
      <formula>0</formula>
    </cfRule>
  </conditionalFormatting>
  <conditionalFormatting sqref="J4:J19">
    <cfRule type="cellIs" dxfId="909" priority="901" operator="greaterThan">
      <formula>0</formula>
    </cfRule>
    <cfRule type="cellIs" dxfId="908" priority="902" operator="lessThan">
      <formula>0</formula>
    </cfRule>
    <cfRule type="cellIs" dxfId="907" priority="903" operator="equal">
      <formula>0</formula>
    </cfRule>
  </conditionalFormatting>
  <conditionalFormatting sqref="J4:J19">
    <cfRule type="cellIs" dxfId="906" priority="898" operator="greaterThan">
      <formula>0</formula>
    </cfRule>
    <cfRule type="cellIs" dxfId="905" priority="899" operator="lessThan">
      <formula>0</formula>
    </cfRule>
    <cfRule type="cellIs" dxfId="904" priority="900" operator="equal">
      <formula>0</formula>
    </cfRule>
  </conditionalFormatting>
  <conditionalFormatting sqref="J4:J19">
    <cfRule type="cellIs" dxfId="903" priority="895" operator="greaterThan">
      <formula>0</formula>
    </cfRule>
    <cfRule type="cellIs" dxfId="902" priority="896" operator="lessThan">
      <formula>0</formula>
    </cfRule>
    <cfRule type="cellIs" dxfId="901" priority="897" operator="equal">
      <formula>0</formula>
    </cfRule>
  </conditionalFormatting>
  <conditionalFormatting sqref="J4:J19">
    <cfRule type="cellIs" dxfId="900" priority="892" operator="greaterThan">
      <formula>0</formula>
    </cfRule>
    <cfRule type="cellIs" dxfId="899" priority="893" operator="lessThan">
      <formula>0</formula>
    </cfRule>
    <cfRule type="cellIs" dxfId="898" priority="894" operator="equal">
      <formula>0</formula>
    </cfRule>
  </conditionalFormatting>
  <conditionalFormatting sqref="J4:J19">
    <cfRule type="cellIs" dxfId="897" priority="889" operator="greaterThan">
      <formula>0</formula>
    </cfRule>
    <cfRule type="cellIs" dxfId="896" priority="890" operator="lessThan">
      <formula>0</formula>
    </cfRule>
    <cfRule type="cellIs" dxfId="895" priority="891" operator="equal">
      <formula>0</formula>
    </cfRule>
  </conditionalFormatting>
  <conditionalFormatting sqref="J4:J19">
    <cfRule type="cellIs" dxfId="894" priority="886" operator="greaterThan">
      <formula>0</formula>
    </cfRule>
    <cfRule type="cellIs" dxfId="893" priority="887" operator="lessThan">
      <formula>0</formula>
    </cfRule>
    <cfRule type="cellIs" dxfId="892" priority="888" operator="equal">
      <formula>0</formula>
    </cfRule>
  </conditionalFormatting>
  <conditionalFormatting sqref="J4:J19">
    <cfRule type="cellIs" dxfId="891" priority="883" operator="greaterThan">
      <formula>0</formula>
    </cfRule>
    <cfRule type="cellIs" dxfId="890" priority="884" operator="lessThan">
      <formula>0</formula>
    </cfRule>
    <cfRule type="cellIs" dxfId="889" priority="885" operator="equal">
      <formula>0</formula>
    </cfRule>
  </conditionalFormatting>
  <conditionalFormatting sqref="J4:J19">
    <cfRule type="cellIs" dxfId="888" priority="880" operator="greaterThan">
      <formula>0</formula>
    </cfRule>
    <cfRule type="cellIs" dxfId="887" priority="881" operator="lessThan">
      <formula>0</formula>
    </cfRule>
    <cfRule type="cellIs" dxfId="886" priority="882" operator="equal">
      <formula>0</formula>
    </cfRule>
  </conditionalFormatting>
  <conditionalFormatting sqref="J4:J19">
    <cfRule type="cellIs" dxfId="885" priority="877" operator="greaterThan">
      <formula>0</formula>
    </cfRule>
    <cfRule type="cellIs" dxfId="884" priority="878" operator="lessThan">
      <formula>0</formula>
    </cfRule>
    <cfRule type="cellIs" dxfId="883" priority="879" operator="equal">
      <formula>0</formula>
    </cfRule>
  </conditionalFormatting>
  <conditionalFormatting sqref="J4:J19">
    <cfRule type="cellIs" dxfId="882" priority="874" operator="greaterThan">
      <formula>0</formula>
    </cfRule>
    <cfRule type="cellIs" dxfId="881" priority="875" operator="lessThan">
      <formula>0</formula>
    </cfRule>
    <cfRule type="cellIs" dxfId="880" priority="876" operator="equal">
      <formula>0</formula>
    </cfRule>
  </conditionalFormatting>
  <conditionalFormatting sqref="J4:J19">
    <cfRule type="cellIs" dxfId="879" priority="871" operator="greaterThan">
      <formula>0</formula>
    </cfRule>
    <cfRule type="cellIs" dxfId="878" priority="872" operator="lessThan">
      <formula>0</formula>
    </cfRule>
    <cfRule type="cellIs" dxfId="877" priority="873" operator="equal">
      <formula>0</formula>
    </cfRule>
  </conditionalFormatting>
  <conditionalFormatting sqref="R4:R19">
    <cfRule type="cellIs" dxfId="876" priority="868" operator="greaterThan">
      <formula>0</formula>
    </cfRule>
    <cfRule type="cellIs" dxfId="875" priority="869" operator="lessThan">
      <formula>0</formula>
    </cfRule>
    <cfRule type="cellIs" dxfId="874" priority="870" operator="equal">
      <formula>0</formula>
    </cfRule>
  </conditionalFormatting>
  <conditionalFormatting sqref="R4:R19">
    <cfRule type="cellIs" dxfId="873" priority="865" operator="greaterThan">
      <formula>0</formula>
    </cfRule>
    <cfRule type="cellIs" dxfId="872" priority="866" operator="lessThan">
      <formula>0</formula>
    </cfRule>
    <cfRule type="cellIs" dxfId="871" priority="867" operator="equal">
      <formula>0</formula>
    </cfRule>
  </conditionalFormatting>
  <conditionalFormatting sqref="R4:R19">
    <cfRule type="cellIs" dxfId="870" priority="862" operator="greaterThan">
      <formula>0</formula>
    </cfRule>
    <cfRule type="cellIs" dxfId="869" priority="863" operator="lessThan">
      <formula>0</formula>
    </cfRule>
    <cfRule type="cellIs" dxfId="868" priority="864" operator="equal">
      <formula>0</formula>
    </cfRule>
  </conditionalFormatting>
  <conditionalFormatting sqref="R4:R19">
    <cfRule type="cellIs" dxfId="867" priority="859" operator="greaterThan">
      <formula>0</formula>
    </cfRule>
    <cfRule type="cellIs" dxfId="866" priority="860" operator="lessThan">
      <formula>0</formula>
    </cfRule>
    <cfRule type="cellIs" dxfId="865" priority="861" operator="equal">
      <formula>0</formula>
    </cfRule>
  </conditionalFormatting>
  <conditionalFormatting sqref="R4:R19">
    <cfRule type="cellIs" dxfId="864" priority="856" operator="greaterThan">
      <formula>0</formula>
    </cfRule>
    <cfRule type="cellIs" dxfId="863" priority="857" operator="lessThan">
      <formula>0</formula>
    </cfRule>
    <cfRule type="cellIs" dxfId="862" priority="858" operator="equal">
      <formula>0</formula>
    </cfRule>
  </conditionalFormatting>
  <conditionalFormatting sqref="R4:R19">
    <cfRule type="cellIs" dxfId="861" priority="853" operator="greaterThan">
      <formula>0</formula>
    </cfRule>
    <cfRule type="cellIs" dxfId="860" priority="854" operator="lessThan">
      <formula>0</formula>
    </cfRule>
    <cfRule type="cellIs" dxfId="859" priority="855" operator="equal">
      <formula>0</formula>
    </cfRule>
  </conditionalFormatting>
  <conditionalFormatting sqref="R4:R19">
    <cfRule type="cellIs" dxfId="858" priority="850" operator="greaterThan">
      <formula>0</formula>
    </cfRule>
    <cfRule type="cellIs" dxfId="857" priority="851" operator="lessThan">
      <formula>0</formula>
    </cfRule>
    <cfRule type="cellIs" dxfId="856" priority="852" operator="equal">
      <formula>0</formula>
    </cfRule>
  </conditionalFormatting>
  <conditionalFormatting sqref="R4:R19">
    <cfRule type="cellIs" dxfId="855" priority="847" operator="greaterThan">
      <formula>0</formula>
    </cfRule>
    <cfRule type="cellIs" dxfId="854" priority="848" operator="lessThan">
      <formula>0</formula>
    </cfRule>
    <cfRule type="cellIs" dxfId="853" priority="849" operator="equal">
      <formula>0</formula>
    </cfRule>
  </conditionalFormatting>
  <conditionalFormatting sqref="R4:R19">
    <cfRule type="cellIs" dxfId="852" priority="844" operator="greaterThan">
      <formula>0</formula>
    </cfRule>
    <cfRule type="cellIs" dxfId="851" priority="845" operator="lessThan">
      <formula>0</formula>
    </cfRule>
    <cfRule type="cellIs" dxfId="850" priority="846" operator="equal">
      <formula>0</formula>
    </cfRule>
  </conditionalFormatting>
  <conditionalFormatting sqref="R4:R19">
    <cfRule type="cellIs" dxfId="849" priority="841" operator="greaterThan">
      <formula>0</formula>
    </cfRule>
    <cfRule type="cellIs" dxfId="848" priority="842" operator="lessThan">
      <formula>0</formula>
    </cfRule>
    <cfRule type="cellIs" dxfId="847" priority="843" operator="equal">
      <formula>0</formula>
    </cfRule>
  </conditionalFormatting>
  <conditionalFormatting sqref="R4:R19">
    <cfRule type="cellIs" dxfId="846" priority="838" operator="greaterThan">
      <formula>0</formula>
    </cfRule>
    <cfRule type="cellIs" dxfId="845" priority="839" operator="lessThan">
      <formula>0</formula>
    </cfRule>
    <cfRule type="cellIs" dxfId="844" priority="840" operator="equal">
      <formula>0</formula>
    </cfRule>
  </conditionalFormatting>
  <conditionalFormatting sqref="R4:R19">
    <cfRule type="cellIs" dxfId="843" priority="835" operator="greaterThan">
      <formula>0</formula>
    </cfRule>
    <cfRule type="cellIs" dxfId="842" priority="836" operator="lessThan">
      <formula>0</formula>
    </cfRule>
    <cfRule type="cellIs" dxfId="841" priority="837" operator="equal">
      <formula>0</formula>
    </cfRule>
  </conditionalFormatting>
  <conditionalFormatting sqref="R4:R19">
    <cfRule type="cellIs" dxfId="840" priority="832" operator="greaterThan">
      <formula>0</formula>
    </cfRule>
    <cfRule type="cellIs" dxfId="839" priority="833" operator="lessThan">
      <formula>0</formula>
    </cfRule>
    <cfRule type="cellIs" dxfId="838" priority="834" operator="equal">
      <formula>0</formula>
    </cfRule>
  </conditionalFormatting>
  <conditionalFormatting sqref="R4:R19">
    <cfRule type="cellIs" dxfId="837" priority="829" operator="greaterThan">
      <formula>0</formula>
    </cfRule>
    <cfRule type="cellIs" dxfId="836" priority="830" operator="lessThan">
      <formula>0</formula>
    </cfRule>
    <cfRule type="cellIs" dxfId="835" priority="831" operator="equal">
      <formula>0</formula>
    </cfRule>
  </conditionalFormatting>
  <conditionalFormatting sqref="R4:R19">
    <cfRule type="cellIs" dxfId="834" priority="826" operator="greaterThan">
      <formula>0</formula>
    </cfRule>
    <cfRule type="cellIs" dxfId="833" priority="827" operator="lessThan">
      <formula>0</formula>
    </cfRule>
    <cfRule type="cellIs" dxfId="832" priority="828" operator="equal">
      <formula>0</formula>
    </cfRule>
  </conditionalFormatting>
  <conditionalFormatting sqref="R4:R19">
    <cfRule type="cellIs" dxfId="831" priority="823" operator="greaterThan">
      <formula>0</formula>
    </cfRule>
    <cfRule type="cellIs" dxfId="830" priority="824" operator="lessThan">
      <formula>0</formula>
    </cfRule>
    <cfRule type="cellIs" dxfId="829" priority="825" operator="equal">
      <formula>0</formula>
    </cfRule>
  </conditionalFormatting>
  <conditionalFormatting sqref="R4:R19">
    <cfRule type="cellIs" dxfId="828" priority="820" operator="greaterThan">
      <formula>0</formula>
    </cfRule>
    <cfRule type="cellIs" dxfId="827" priority="821" operator="lessThan">
      <formula>0</formula>
    </cfRule>
    <cfRule type="cellIs" dxfId="826" priority="822" operator="equal">
      <formula>0</formula>
    </cfRule>
  </conditionalFormatting>
  <conditionalFormatting sqref="R4:R19">
    <cfRule type="cellIs" dxfId="825" priority="817" operator="greaterThan">
      <formula>0</formula>
    </cfRule>
    <cfRule type="cellIs" dxfId="824" priority="818" operator="lessThan">
      <formula>0</formula>
    </cfRule>
    <cfRule type="cellIs" dxfId="823" priority="819" operator="equal">
      <formula>0</formula>
    </cfRule>
  </conditionalFormatting>
  <conditionalFormatting sqref="R4:R19">
    <cfRule type="cellIs" dxfId="822" priority="814" operator="greaterThan">
      <formula>0</formula>
    </cfRule>
    <cfRule type="cellIs" dxfId="821" priority="815" operator="lessThan">
      <formula>0</formula>
    </cfRule>
    <cfRule type="cellIs" dxfId="820" priority="816" operator="equal">
      <formula>0</formula>
    </cfRule>
  </conditionalFormatting>
  <conditionalFormatting sqref="R4:R19">
    <cfRule type="cellIs" dxfId="819" priority="811" operator="greaterThan">
      <formula>0</formula>
    </cfRule>
    <cfRule type="cellIs" dxfId="818" priority="812" operator="lessThan">
      <formula>0</formula>
    </cfRule>
    <cfRule type="cellIs" dxfId="817" priority="813" operator="equal">
      <formula>0</formula>
    </cfRule>
  </conditionalFormatting>
  <conditionalFormatting sqref="R4:R19">
    <cfRule type="cellIs" dxfId="816" priority="808" operator="greaterThan">
      <formula>0</formula>
    </cfRule>
    <cfRule type="cellIs" dxfId="815" priority="809" operator="lessThan">
      <formula>0</formula>
    </cfRule>
    <cfRule type="cellIs" dxfId="814" priority="810" operator="equal">
      <formula>0</formula>
    </cfRule>
  </conditionalFormatting>
  <conditionalFormatting sqref="R4:R19">
    <cfRule type="cellIs" dxfId="813" priority="805" operator="greaterThan">
      <formula>0</formula>
    </cfRule>
    <cfRule type="cellIs" dxfId="812" priority="806" operator="lessThan">
      <formula>0</formula>
    </cfRule>
    <cfRule type="cellIs" dxfId="811" priority="807" operator="equal">
      <formula>0</formula>
    </cfRule>
  </conditionalFormatting>
  <conditionalFormatting sqref="R4:R19">
    <cfRule type="cellIs" dxfId="810" priority="802" operator="greaterThan">
      <formula>0</formula>
    </cfRule>
    <cfRule type="cellIs" dxfId="809" priority="803" operator="lessThan">
      <formula>0</formula>
    </cfRule>
    <cfRule type="cellIs" dxfId="808" priority="804" operator="equal">
      <formula>0</formula>
    </cfRule>
  </conditionalFormatting>
  <conditionalFormatting sqref="R4:R19">
    <cfRule type="cellIs" dxfId="807" priority="799" operator="greaterThan">
      <formula>0</formula>
    </cfRule>
    <cfRule type="cellIs" dxfId="806" priority="800" operator="lessThan">
      <formula>0</formula>
    </cfRule>
    <cfRule type="cellIs" dxfId="805" priority="801" operator="equal">
      <formula>0</formula>
    </cfRule>
  </conditionalFormatting>
  <conditionalFormatting sqref="R4:R19">
    <cfRule type="cellIs" dxfId="804" priority="796" operator="greaterThan">
      <formula>0</formula>
    </cfRule>
    <cfRule type="cellIs" dxfId="803" priority="797" operator="lessThan">
      <formula>0</formula>
    </cfRule>
    <cfRule type="cellIs" dxfId="802" priority="798" operator="equal">
      <formula>0</formula>
    </cfRule>
  </conditionalFormatting>
  <conditionalFormatting sqref="R4:R19">
    <cfRule type="cellIs" dxfId="801" priority="793" operator="greaterThan">
      <formula>0</formula>
    </cfRule>
    <cfRule type="cellIs" dxfId="800" priority="794" operator="lessThan">
      <formula>0</formula>
    </cfRule>
    <cfRule type="cellIs" dxfId="799" priority="795" operator="equal">
      <formula>0</formula>
    </cfRule>
  </conditionalFormatting>
  <conditionalFormatting sqref="R4:R19">
    <cfRule type="cellIs" dxfId="798" priority="790" operator="greaterThan">
      <formula>0</formula>
    </cfRule>
    <cfRule type="cellIs" dxfId="797" priority="791" operator="lessThan">
      <formula>0</formula>
    </cfRule>
    <cfRule type="cellIs" dxfId="796" priority="792" operator="equal">
      <formula>0</formula>
    </cfRule>
  </conditionalFormatting>
  <conditionalFormatting sqref="R4:R19">
    <cfRule type="cellIs" dxfId="795" priority="787" operator="greaterThan">
      <formula>0</formula>
    </cfRule>
    <cfRule type="cellIs" dxfId="794" priority="788" operator="lessThan">
      <formula>0</formula>
    </cfRule>
    <cfRule type="cellIs" dxfId="793" priority="789" operator="equal">
      <formula>0</formula>
    </cfRule>
  </conditionalFormatting>
  <conditionalFormatting sqref="R4:R19">
    <cfRule type="cellIs" dxfId="792" priority="784" operator="greaterThan">
      <formula>0</formula>
    </cfRule>
    <cfRule type="cellIs" dxfId="791" priority="785" operator="lessThan">
      <formula>0</formula>
    </cfRule>
    <cfRule type="cellIs" dxfId="790" priority="786" operator="equal">
      <formula>0</formula>
    </cfRule>
  </conditionalFormatting>
  <conditionalFormatting sqref="R4:R19">
    <cfRule type="cellIs" dxfId="789" priority="781" operator="greaterThan">
      <formula>0</formula>
    </cfRule>
    <cfRule type="cellIs" dxfId="788" priority="782" operator="lessThan">
      <formula>0</formula>
    </cfRule>
    <cfRule type="cellIs" dxfId="787" priority="783" operator="equal">
      <formula>0</formula>
    </cfRule>
  </conditionalFormatting>
  <conditionalFormatting sqref="R4:R19">
    <cfRule type="cellIs" dxfId="786" priority="778" operator="greaterThan">
      <formula>0</formula>
    </cfRule>
    <cfRule type="cellIs" dxfId="785" priority="779" operator="lessThan">
      <formula>0</formula>
    </cfRule>
    <cfRule type="cellIs" dxfId="784" priority="780" operator="equal">
      <formula>0</formula>
    </cfRule>
  </conditionalFormatting>
  <conditionalFormatting sqref="Z4:Z19">
    <cfRule type="cellIs" dxfId="783" priority="775" operator="greaterThan">
      <formula>0</formula>
    </cfRule>
    <cfRule type="cellIs" dxfId="782" priority="776" operator="lessThan">
      <formula>0</formula>
    </cfRule>
    <cfRule type="cellIs" dxfId="781" priority="777" operator="equal">
      <formula>0</formula>
    </cfRule>
  </conditionalFormatting>
  <conditionalFormatting sqref="Z4:Z19">
    <cfRule type="cellIs" dxfId="780" priority="772" operator="greaterThan">
      <formula>0</formula>
    </cfRule>
    <cfRule type="cellIs" dxfId="779" priority="773" operator="lessThan">
      <formula>0</formula>
    </cfRule>
    <cfRule type="cellIs" dxfId="778" priority="774" operator="equal">
      <formula>0</formula>
    </cfRule>
  </conditionalFormatting>
  <conditionalFormatting sqref="Z4:Z19">
    <cfRule type="cellIs" dxfId="777" priority="769" operator="greaterThan">
      <formula>0</formula>
    </cfRule>
    <cfRule type="cellIs" dxfId="776" priority="770" operator="lessThan">
      <formula>0</formula>
    </cfRule>
    <cfRule type="cellIs" dxfId="775" priority="771" operator="equal">
      <formula>0</formula>
    </cfRule>
  </conditionalFormatting>
  <conditionalFormatting sqref="Z4:Z19">
    <cfRule type="cellIs" dxfId="774" priority="766" operator="greaterThan">
      <formula>0</formula>
    </cfRule>
    <cfRule type="cellIs" dxfId="773" priority="767" operator="lessThan">
      <formula>0</formula>
    </cfRule>
    <cfRule type="cellIs" dxfId="772" priority="768" operator="equal">
      <formula>0</formula>
    </cfRule>
  </conditionalFormatting>
  <conditionalFormatting sqref="Z4:Z19">
    <cfRule type="cellIs" dxfId="771" priority="763" operator="greaterThan">
      <formula>0</formula>
    </cfRule>
    <cfRule type="cellIs" dxfId="770" priority="764" operator="lessThan">
      <formula>0</formula>
    </cfRule>
    <cfRule type="cellIs" dxfId="769" priority="765" operator="equal">
      <formula>0</formula>
    </cfRule>
  </conditionalFormatting>
  <conditionalFormatting sqref="Z4:Z19">
    <cfRule type="cellIs" dxfId="768" priority="760" operator="greaterThan">
      <formula>0</formula>
    </cfRule>
    <cfRule type="cellIs" dxfId="767" priority="761" operator="lessThan">
      <formula>0</formula>
    </cfRule>
    <cfRule type="cellIs" dxfId="766" priority="762" operator="equal">
      <formula>0</formula>
    </cfRule>
  </conditionalFormatting>
  <conditionalFormatting sqref="Z4:Z19">
    <cfRule type="cellIs" dxfId="765" priority="757" operator="greaterThan">
      <formula>0</formula>
    </cfRule>
    <cfRule type="cellIs" dxfId="764" priority="758" operator="lessThan">
      <formula>0</formula>
    </cfRule>
    <cfRule type="cellIs" dxfId="763" priority="759" operator="equal">
      <formula>0</formula>
    </cfRule>
  </conditionalFormatting>
  <conditionalFormatting sqref="Z4:Z19">
    <cfRule type="cellIs" dxfId="762" priority="754" operator="greaterThan">
      <formula>0</formula>
    </cfRule>
    <cfRule type="cellIs" dxfId="761" priority="755" operator="lessThan">
      <formula>0</formula>
    </cfRule>
    <cfRule type="cellIs" dxfId="760" priority="756" operator="equal">
      <formula>0</formula>
    </cfRule>
  </conditionalFormatting>
  <conditionalFormatting sqref="Z4:Z19">
    <cfRule type="cellIs" dxfId="759" priority="751" operator="greaterThan">
      <formula>0</formula>
    </cfRule>
    <cfRule type="cellIs" dxfId="758" priority="752" operator="lessThan">
      <formula>0</formula>
    </cfRule>
    <cfRule type="cellIs" dxfId="757" priority="753" operator="equal">
      <formula>0</formula>
    </cfRule>
  </conditionalFormatting>
  <conditionalFormatting sqref="Z4:Z19">
    <cfRule type="cellIs" dxfId="756" priority="748" operator="greaterThan">
      <formula>0</formula>
    </cfRule>
    <cfRule type="cellIs" dxfId="755" priority="749" operator="lessThan">
      <formula>0</formula>
    </cfRule>
    <cfRule type="cellIs" dxfId="754" priority="750" operator="equal">
      <formula>0</formula>
    </cfRule>
  </conditionalFormatting>
  <conditionalFormatting sqref="Z4:Z19">
    <cfRule type="cellIs" dxfId="753" priority="745" operator="greaterThan">
      <formula>0</formula>
    </cfRule>
    <cfRule type="cellIs" dxfId="752" priority="746" operator="lessThan">
      <formula>0</formula>
    </cfRule>
    <cfRule type="cellIs" dxfId="751" priority="747" operator="equal">
      <formula>0</formula>
    </cfRule>
  </conditionalFormatting>
  <conditionalFormatting sqref="Z4:Z19">
    <cfRule type="cellIs" dxfId="750" priority="742" operator="greaterThan">
      <formula>0</formula>
    </cfRule>
    <cfRule type="cellIs" dxfId="749" priority="743" operator="lessThan">
      <formula>0</formula>
    </cfRule>
    <cfRule type="cellIs" dxfId="748" priority="744" operator="equal">
      <formula>0</formula>
    </cfRule>
  </conditionalFormatting>
  <conditionalFormatting sqref="Z4:Z19">
    <cfRule type="cellIs" dxfId="747" priority="739" operator="greaterThan">
      <formula>0</formula>
    </cfRule>
    <cfRule type="cellIs" dxfId="746" priority="740" operator="lessThan">
      <formula>0</formula>
    </cfRule>
    <cfRule type="cellIs" dxfId="745" priority="741" operator="equal">
      <formula>0</formula>
    </cfRule>
  </conditionalFormatting>
  <conditionalFormatting sqref="Z4:Z19">
    <cfRule type="cellIs" dxfId="744" priority="736" operator="greaterThan">
      <formula>0</formula>
    </cfRule>
    <cfRule type="cellIs" dxfId="743" priority="737" operator="lessThan">
      <formula>0</formula>
    </cfRule>
    <cfRule type="cellIs" dxfId="742" priority="738" operator="equal">
      <formula>0</formula>
    </cfRule>
  </conditionalFormatting>
  <conditionalFormatting sqref="Z4:Z19">
    <cfRule type="cellIs" dxfId="741" priority="733" operator="greaterThan">
      <formula>0</formula>
    </cfRule>
    <cfRule type="cellIs" dxfId="740" priority="734" operator="lessThan">
      <formula>0</formula>
    </cfRule>
    <cfRule type="cellIs" dxfId="739" priority="735" operator="equal">
      <formula>0</formula>
    </cfRule>
  </conditionalFormatting>
  <conditionalFormatting sqref="Z4:Z19">
    <cfRule type="cellIs" dxfId="738" priority="730" operator="greaterThan">
      <formula>0</formula>
    </cfRule>
    <cfRule type="cellIs" dxfId="737" priority="731" operator="lessThan">
      <formula>0</formula>
    </cfRule>
    <cfRule type="cellIs" dxfId="736" priority="732" operator="equal">
      <formula>0</formula>
    </cfRule>
  </conditionalFormatting>
  <conditionalFormatting sqref="Z4:Z19">
    <cfRule type="cellIs" dxfId="735" priority="727" operator="greaterThan">
      <formula>0</formula>
    </cfRule>
    <cfRule type="cellIs" dxfId="734" priority="728" operator="lessThan">
      <formula>0</formula>
    </cfRule>
    <cfRule type="cellIs" dxfId="733" priority="729" operator="equal">
      <formula>0</formula>
    </cfRule>
  </conditionalFormatting>
  <conditionalFormatting sqref="Z4:Z19">
    <cfRule type="cellIs" dxfId="732" priority="724" operator="greaterThan">
      <formula>0</formula>
    </cfRule>
    <cfRule type="cellIs" dxfId="731" priority="725" operator="lessThan">
      <formula>0</formula>
    </cfRule>
    <cfRule type="cellIs" dxfId="730" priority="726" operator="equal">
      <formula>0</formula>
    </cfRule>
  </conditionalFormatting>
  <conditionalFormatting sqref="Z4:Z19">
    <cfRule type="cellIs" dxfId="729" priority="721" operator="greaterThan">
      <formula>0</formula>
    </cfRule>
    <cfRule type="cellIs" dxfId="728" priority="722" operator="lessThan">
      <formula>0</formula>
    </cfRule>
    <cfRule type="cellIs" dxfId="727" priority="723" operator="equal">
      <formula>0</formula>
    </cfRule>
  </conditionalFormatting>
  <conditionalFormatting sqref="Z4:Z19">
    <cfRule type="cellIs" dxfId="726" priority="718" operator="greaterThan">
      <formula>0</formula>
    </cfRule>
    <cfRule type="cellIs" dxfId="725" priority="719" operator="lessThan">
      <formula>0</formula>
    </cfRule>
    <cfRule type="cellIs" dxfId="724" priority="720" operator="equal">
      <formula>0</formula>
    </cfRule>
  </conditionalFormatting>
  <conditionalFormatting sqref="Z4:Z19">
    <cfRule type="cellIs" dxfId="723" priority="715" operator="greaterThan">
      <formula>0</formula>
    </cfRule>
    <cfRule type="cellIs" dxfId="722" priority="716" operator="lessThan">
      <formula>0</formula>
    </cfRule>
    <cfRule type="cellIs" dxfId="721" priority="717" operator="equal">
      <formula>0</formula>
    </cfRule>
  </conditionalFormatting>
  <conditionalFormatting sqref="Z4:Z19">
    <cfRule type="cellIs" dxfId="720" priority="712" operator="greaterThan">
      <formula>0</formula>
    </cfRule>
    <cfRule type="cellIs" dxfId="719" priority="713" operator="lessThan">
      <formula>0</formula>
    </cfRule>
    <cfRule type="cellIs" dxfId="718" priority="714" operator="equal">
      <formula>0</formula>
    </cfRule>
  </conditionalFormatting>
  <conditionalFormatting sqref="Z4:Z19">
    <cfRule type="cellIs" dxfId="717" priority="709" operator="greaterThan">
      <formula>0</formula>
    </cfRule>
    <cfRule type="cellIs" dxfId="716" priority="710" operator="lessThan">
      <formula>0</formula>
    </cfRule>
    <cfRule type="cellIs" dxfId="715" priority="711" operator="equal">
      <formula>0</formula>
    </cfRule>
  </conditionalFormatting>
  <conditionalFormatting sqref="Z4:Z19">
    <cfRule type="cellIs" dxfId="714" priority="706" operator="greaterThan">
      <formula>0</formula>
    </cfRule>
    <cfRule type="cellIs" dxfId="713" priority="707" operator="lessThan">
      <formula>0</formula>
    </cfRule>
    <cfRule type="cellIs" dxfId="712" priority="708" operator="equal">
      <formula>0</formula>
    </cfRule>
  </conditionalFormatting>
  <conditionalFormatting sqref="Z4:Z19">
    <cfRule type="cellIs" dxfId="711" priority="703" operator="greaterThan">
      <formula>0</formula>
    </cfRule>
    <cfRule type="cellIs" dxfId="710" priority="704" operator="lessThan">
      <formula>0</formula>
    </cfRule>
    <cfRule type="cellIs" dxfId="709" priority="705" operator="equal">
      <formula>0</formula>
    </cfRule>
  </conditionalFormatting>
  <conditionalFormatting sqref="Z4:Z19">
    <cfRule type="cellIs" dxfId="708" priority="700" operator="greaterThan">
      <formula>0</formula>
    </cfRule>
    <cfRule type="cellIs" dxfId="707" priority="701" operator="lessThan">
      <formula>0</formula>
    </cfRule>
    <cfRule type="cellIs" dxfId="706" priority="702" operator="equal">
      <formula>0</formula>
    </cfRule>
  </conditionalFormatting>
  <conditionalFormatting sqref="Z4:Z19">
    <cfRule type="cellIs" dxfId="705" priority="697" operator="greaterThan">
      <formula>0</formula>
    </cfRule>
    <cfRule type="cellIs" dxfId="704" priority="698" operator="lessThan">
      <formula>0</formula>
    </cfRule>
    <cfRule type="cellIs" dxfId="703" priority="699" operator="equal">
      <formula>0</formula>
    </cfRule>
  </conditionalFormatting>
  <conditionalFormatting sqref="Z4:Z19">
    <cfRule type="cellIs" dxfId="702" priority="694" operator="greaterThan">
      <formula>0</formula>
    </cfRule>
    <cfRule type="cellIs" dxfId="701" priority="695" operator="lessThan">
      <formula>0</formula>
    </cfRule>
    <cfRule type="cellIs" dxfId="700" priority="696" operator="equal">
      <formula>0</formula>
    </cfRule>
  </conditionalFormatting>
  <conditionalFormatting sqref="Z4:Z19">
    <cfRule type="cellIs" dxfId="699" priority="691" operator="greaterThan">
      <formula>0</formula>
    </cfRule>
    <cfRule type="cellIs" dxfId="698" priority="692" operator="lessThan">
      <formula>0</formula>
    </cfRule>
    <cfRule type="cellIs" dxfId="697" priority="693" operator="equal">
      <formula>0</formula>
    </cfRule>
  </conditionalFormatting>
  <conditionalFormatting sqref="Z4:Z19">
    <cfRule type="cellIs" dxfId="696" priority="688" operator="greaterThan">
      <formula>0</formula>
    </cfRule>
    <cfRule type="cellIs" dxfId="695" priority="689" operator="lessThan">
      <formula>0</formula>
    </cfRule>
    <cfRule type="cellIs" dxfId="694" priority="690" operator="equal">
      <formula>0</formula>
    </cfRule>
  </conditionalFormatting>
  <conditionalFormatting sqref="Z4:Z19">
    <cfRule type="cellIs" dxfId="693" priority="685" operator="greaterThan">
      <formula>0</formula>
    </cfRule>
    <cfRule type="cellIs" dxfId="692" priority="686" operator="lessThan">
      <formula>0</formula>
    </cfRule>
    <cfRule type="cellIs" dxfId="691" priority="687" operator="equal">
      <formula>0</formula>
    </cfRule>
  </conditionalFormatting>
  <conditionalFormatting sqref="Z4:Z19">
    <cfRule type="cellIs" dxfId="690" priority="682" operator="greaterThan">
      <formula>0</formula>
    </cfRule>
    <cfRule type="cellIs" dxfId="689" priority="683" operator="lessThan">
      <formula>0</formula>
    </cfRule>
    <cfRule type="cellIs" dxfId="688" priority="684" operator="equal">
      <formula>0</formula>
    </cfRule>
  </conditionalFormatting>
  <conditionalFormatting sqref="AH4:AH19">
    <cfRule type="cellIs" dxfId="687" priority="679" operator="greaterThan">
      <formula>0</formula>
    </cfRule>
    <cfRule type="cellIs" dxfId="686" priority="680" operator="lessThan">
      <formula>0</formula>
    </cfRule>
    <cfRule type="cellIs" dxfId="685" priority="681" operator="equal">
      <formula>0</formula>
    </cfRule>
  </conditionalFormatting>
  <conditionalFormatting sqref="AH4:AH19">
    <cfRule type="cellIs" dxfId="684" priority="676" operator="greaterThan">
      <formula>0</formula>
    </cfRule>
    <cfRule type="cellIs" dxfId="683" priority="677" operator="lessThan">
      <formula>0</formula>
    </cfRule>
    <cfRule type="cellIs" dxfId="682" priority="678" operator="equal">
      <formula>0</formula>
    </cfRule>
  </conditionalFormatting>
  <conditionalFormatting sqref="AH4:AH19">
    <cfRule type="cellIs" dxfId="681" priority="673" operator="greaterThan">
      <formula>0</formula>
    </cfRule>
    <cfRule type="cellIs" dxfId="680" priority="674" operator="lessThan">
      <formula>0</formula>
    </cfRule>
    <cfRule type="cellIs" dxfId="679" priority="675" operator="equal">
      <formula>0</formula>
    </cfRule>
  </conditionalFormatting>
  <conditionalFormatting sqref="AH4:AH19">
    <cfRule type="cellIs" dxfId="678" priority="670" operator="greaterThan">
      <formula>0</formula>
    </cfRule>
    <cfRule type="cellIs" dxfId="677" priority="671" operator="lessThan">
      <formula>0</formula>
    </cfRule>
    <cfRule type="cellIs" dxfId="676" priority="672" operator="equal">
      <formula>0</formula>
    </cfRule>
  </conditionalFormatting>
  <conditionalFormatting sqref="AH4:AH19">
    <cfRule type="cellIs" dxfId="675" priority="667" operator="greaterThan">
      <formula>0</formula>
    </cfRule>
    <cfRule type="cellIs" dxfId="674" priority="668" operator="lessThan">
      <formula>0</formula>
    </cfRule>
    <cfRule type="cellIs" dxfId="673" priority="669" operator="equal">
      <formula>0</formula>
    </cfRule>
  </conditionalFormatting>
  <conditionalFormatting sqref="AH4:AH19">
    <cfRule type="cellIs" dxfId="672" priority="664" operator="greaterThan">
      <formula>0</formula>
    </cfRule>
    <cfRule type="cellIs" dxfId="671" priority="665" operator="lessThan">
      <formula>0</formula>
    </cfRule>
    <cfRule type="cellIs" dxfId="670" priority="666" operator="equal">
      <formula>0</formula>
    </cfRule>
  </conditionalFormatting>
  <conditionalFormatting sqref="AH4:AH19">
    <cfRule type="cellIs" dxfId="669" priority="661" operator="greaterThan">
      <formula>0</formula>
    </cfRule>
    <cfRule type="cellIs" dxfId="668" priority="662" operator="lessThan">
      <formula>0</formula>
    </cfRule>
    <cfRule type="cellIs" dxfId="667" priority="663" operator="equal">
      <formula>0</formula>
    </cfRule>
  </conditionalFormatting>
  <conditionalFormatting sqref="AH4:AH19">
    <cfRule type="cellIs" dxfId="666" priority="658" operator="greaterThan">
      <formula>0</formula>
    </cfRule>
    <cfRule type="cellIs" dxfId="665" priority="659" operator="lessThan">
      <formula>0</formula>
    </cfRule>
    <cfRule type="cellIs" dxfId="664" priority="660" operator="equal">
      <formula>0</formula>
    </cfRule>
  </conditionalFormatting>
  <conditionalFormatting sqref="AH4:AH19">
    <cfRule type="cellIs" dxfId="663" priority="655" operator="greaterThan">
      <formula>0</formula>
    </cfRule>
    <cfRule type="cellIs" dxfId="662" priority="656" operator="lessThan">
      <formula>0</formula>
    </cfRule>
    <cfRule type="cellIs" dxfId="661" priority="657" operator="equal">
      <formula>0</formula>
    </cfRule>
  </conditionalFormatting>
  <conditionalFormatting sqref="AH4:AH19">
    <cfRule type="cellIs" dxfId="660" priority="652" operator="greaterThan">
      <formula>0</formula>
    </cfRule>
    <cfRule type="cellIs" dxfId="659" priority="653" operator="lessThan">
      <formula>0</formula>
    </cfRule>
    <cfRule type="cellIs" dxfId="658" priority="654" operator="equal">
      <formula>0</formula>
    </cfRule>
  </conditionalFormatting>
  <conditionalFormatting sqref="AH4:AH19">
    <cfRule type="cellIs" dxfId="657" priority="649" operator="greaterThan">
      <formula>0</formula>
    </cfRule>
    <cfRule type="cellIs" dxfId="656" priority="650" operator="lessThan">
      <formula>0</formula>
    </cfRule>
    <cfRule type="cellIs" dxfId="655" priority="651" operator="equal">
      <formula>0</formula>
    </cfRule>
  </conditionalFormatting>
  <conditionalFormatting sqref="AH4:AH19">
    <cfRule type="cellIs" dxfId="654" priority="646" operator="greaterThan">
      <formula>0</formula>
    </cfRule>
    <cfRule type="cellIs" dxfId="653" priority="647" operator="lessThan">
      <formula>0</formula>
    </cfRule>
    <cfRule type="cellIs" dxfId="652" priority="648" operator="equal">
      <formula>0</formula>
    </cfRule>
  </conditionalFormatting>
  <conditionalFormatting sqref="AH4:AH19">
    <cfRule type="cellIs" dxfId="651" priority="643" operator="greaterThan">
      <formula>0</formula>
    </cfRule>
    <cfRule type="cellIs" dxfId="650" priority="644" operator="lessThan">
      <formula>0</formula>
    </cfRule>
    <cfRule type="cellIs" dxfId="649" priority="645" operator="equal">
      <formula>0</formula>
    </cfRule>
  </conditionalFormatting>
  <conditionalFormatting sqref="AH4:AH19">
    <cfRule type="cellIs" dxfId="648" priority="640" operator="greaterThan">
      <formula>0</formula>
    </cfRule>
    <cfRule type="cellIs" dxfId="647" priority="641" operator="lessThan">
      <formula>0</formula>
    </cfRule>
    <cfRule type="cellIs" dxfId="646" priority="642" operator="equal">
      <formula>0</formula>
    </cfRule>
  </conditionalFormatting>
  <conditionalFormatting sqref="AH4:AH19">
    <cfRule type="cellIs" dxfId="645" priority="637" operator="greaterThan">
      <formula>0</formula>
    </cfRule>
    <cfRule type="cellIs" dxfId="644" priority="638" operator="lessThan">
      <formula>0</formula>
    </cfRule>
    <cfRule type="cellIs" dxfId="643" priority="639" operator="equal">
      <formula>0</formula>
    </cfRule>
  </conditionalFormatting>
  <conditionalFormatting sqref="AH4:AH19">
    <cfRule type="cellIs" dxfId="642" priority="634" operator="greaterThan">
      <formula>0</formula>
    </cfRule>
    <cfRule type="cellIs" dxfId="641" priority="635" operator="lessThan">
      <formula>0</formula>
    </cfRule>
    <cfRule type="cellIs" dxfId="640" priority="636" operator="equal">
      <formula>0</formula>
    </cfRule>
  </conditionalFormatting>
  <conditionalFormatting sqref="AH4:AH19">
    <cfRule type="cellIs" dxfId="639" priority="631" operator="greaterThan">
      <formula>0</formula>
    </cfRule>
    <cfRule type="cellIs" dxfId="638" priority="632" operator="lessThan">
      <formula>0</formula>
    </cfRule>
    <cfRule type="cellIs" dxfId="637" priority="633" operator="equal">
      <formula>0</formula>
    </cfRule>
  </conditionalFormatting>
  <conditionalFormatting sqref="AH4:AH19">
    <cfRule type="cellIs" dxfId="636" priority="628" operator="greaterThan">
      <formula>0</formula>
    </cfRule>
    <cfRule type="cellIs" dxfId="635" priority="629" operator="lessThan">
      <formula>0</formula>
    </cfRule>
    <cfRule type="cellIs" dxfId="634" priority="630" operator="equal">
      <formula>0</formula>
    </cfRule>
  </conditionalFormatting>
  <conditionalFormatting sqref="AH4:AH19">
    <cfRule type="cellIs" dxfId="633" priority="625" operator="greaterThan">
      <formula>0</formula>
    </cfRule>
    <cfRule type="cellIs" dxfId="632" priority="626" operator="lessThan">
      <formula>0</formula>
    </cfRule>
    <cfRule type="cellIs" dxfId="631" priority="627" operator="equal">
      <formula>0</formula>
    </cfRule>
  </conditionalFormatting>
  <conditionalFormatting sqref="AH4:AH19">
    <cfRule type="cellIs" dxfId="630" priority="622" operator="greaterThan">
      <formula>0</formula>
    </cfRule>
    <cfRule type="cellIs" dxfId="629" priority="623" operator="lessThan">
      <formula>0</formula>
    </cfRule>
    <cfRule type="cellIs" dxfId="628" priority="624" operator="equal">
      <formula>0</formula>
    </cfRule>
  </conditionalFormatting>
  <conditionalFormatting sqref="AH4:AH19">
    <cfRule type="cellIs" dxfId="627" priority="619" operator="greaterThan">
      <formula>0</formula>
    </cfRule>
    <cfRule type="cellIs" dxfId="626" priority="620" operator="lessThan">
      <formula>0</formula>
    </cfRule>
    <cfRule type="cellIs" dxfId="625" priority="621" operator="equal">
      <formula>0</formula>
    </cfRule>
  </conditionalFormatting>
  <conditionalFormatting sqref="AH4:AH19">
    <cfRule type="cellIs" dxfId="624" priority="616" operator="greaterThan">
      <formula>0</formula>
    </cfRule>
    <cfRule type="cellIs" dxfId="623" priority="617" operator="lessThan">
      <formula>0</formula>
    </cfRule>
    <cfRule type="cellIs" dxfId="622" priority="618" operator="equal">
      <formula>0</formula>
    </cfRule>
  </conditionalFormatting>
  <conditionalFormatting sqref="AH4:AH19">
    <cfRule type="cellIs" dxfId="621" priority="613" operator="greaterThan">
      <formula>0</formula>
    </cfRule>
    <cfRule type="cellIs" dxfId="620" priority="614" operator="lessThan">
      <formula>0</formula>
    </cfRule>
    <cfRule type="cellIs" dxfId="619" priority="615" operator="equal">
      <formula>0</formula>
    </cfRule>
  </conditionalFormatting>
  <conditionalFormatting sqref="AH4:AH19">
    <cfRule type="cellIs" dxfId="618" priority="610" operator="greaterThan">
      <formula>0</formula>
    </cfRule>
    <cfRule type="cellIs" dxfId="617" priority="611" operator="lessThan">
      <formula>0</formula>
    </cfRule>
    <cfRule type="cellIs" dxfId="616" priority="612" operator="equal">
      <formula>0</formula>
    </cfRule>
  </conditionalFormatting>
  <conditionalFormatting sqref="AH4:AH19">
    <cfRule type="cellIs" dxfId="615" priority="607" operator="greaterThan">
      <formula>0</formula>
    </cfRule>
    <cfRule type="cellIs" dxfId="614" priority="608" operator="lessThan">
      <formula>0</formula>
    </cfRule>
    <cfRule type="cellIs" dxfId="613" priority="609" operator="equal">
      <formula>0</formula>
    </cfRule>
  </conditionalFormatting>
  <conditionalFormatting sqref="AH4:AH19">
    <cfRule type="cellIs" dxfId="612" priority="604" operator="greaterThan">
      <formula>0</formula>
    </cfRule>
    <cfRule type="cellIs" dxfId="611" priority="605" operator="lessThan">
      <formula>0</formula>
    </cfRule>
    <cfRule type="cellIs" dxfId="610" priority="606" operator="equal">
      <formula>0</formula>
    </cfRule>
  </conditionalFormatting>
  <conditionalFormatting sqref="AH4:AH19">
    <cfRule type="cellIs" dxfId="609" priority="601" operator="greaterThan">
      <formula>0</formula>
    </cfRule>
    <cfRule type="cellIs" dxfId="608" priority="602" operator="lessThan">
      <formula>0</formula>
    </cfRule>
    <cfRule type="cellIs" dxfId="607" priority="603" operator="equal">
      <formula>0</formula>
    </cfRule>
  </conditionalFormatting>
  <conditionalFormatting sqref="AH4:AH19">
    <cfRule type="cellIs" dxfId="606" priority="598" operator="greaterThan">
      <formula>0</formula>
    </cfRule>
    <cfRule type="cellIs" dxfId="605" priority="599" operator="lessThan">
      <formula>0</formula>
    </cfRule>
    <cfRule type="cellIs" dxfId="604" priority="600" operator="equal">
      <formula>0</formula>
    </cfRule>
  </conditionalFormatting>
  <conditionalFormatting sqref="AH4:AH19">
    <cfRule type="cellIs" dxfId="603" priority="595" operator="greaterThan">
      <formula>0</formula>
    </cfRule>
    <cfRule type="cellIs" dxfId="602" priority="596" operator="lessThan">
      <formula>0</formula>
    </cfRule>
    <cfRule type="cellIs" dxfId="601" priority="597" operator="equal">
      <formula>0</formula>
    </cfRule>
  </conditionalFormatting>
  <conditionalFormatting sqref="AH4:AH19">
    <cfRule type="cellIs" dxfId="600" priority="592" operator="greaterThan">
      <formula>0</formula>
    </cfRule>
    <cfRule type="cellIs" dxfId="599" priority="593" operator="lessThan">
      <formula>0</formula>
    </cfRule>
    <cfRule type="cellIs" dxfId="598" priority="594" operator="equal">
      <formula>0</formula>
    </cfRule>
  </conditionalFormatting>
  <conditionalFormatting sqref="AH4:AH19">
    <cfRule type="cellIs" dxfId="597" priority="589" operator="greaterThan">
      <formula>0</formula>
    </cfRule>
    <cfRule type="cellIs" dxfId="596" priority="590" operator="lessThan">
      <formula>0</formula>
    </cfRule>
    <cfRule type="cellIs" dxfId="595" priority="591" operator="equal">
      <formula>0</formula>
    </cfRule>
  </conditionalFormatting>
  <conditionalFormatting sqref="AH4:AH19">
    <cfRule type="cellIs" dxfId="594" priority="586" operator="greaterThan">
      <formula>0</formula>
    </cfRule>
    <cfRule type="cellIs" dxfId="593" priority="587" operator="lessThan">
      <formula>0</formula>
    </cfRule>
    <cfRule type="cellIs" dxfId="592" priority="588" operator="equal">
      <formula>0</formula>
    </cfRule>
  </conditionalFormatting>
  <conditionalFormatting sqref="AH4:AH19">
    <cfRule type="cellIs" dxfId="591" priority="583" operator="greaterThan">
      <formula>0</formula>
    </cfRule>
    <cfRule type="cellIs" dxfId="590" priority="584" operator="lessThan">
      <formula>0</formula>
    </cfRule>
    <cfRule type="cellIs" dxfId="589" priority="585" operator="equal">
      <formula>0</formula>
    </cfRule>
  </conditionalFormatting>
  <conditionalFormatting sqref="J26:J41">
    <cfRule type="cellIs" dxfId="588" priority="580" operator="greaterThan">
      <formula>0</formula>
    </cfRule>
    <cfRule type="cellIs" dxfId="587" priority="581" operator="lessThan">
      <formula>0</formula>
    </cfRule>
    <cfRule type="cellIs" dxfId="586" priority="582" operator="equal">
      <formula>0</formula>
    </cfRule>
  </conditionalFormatting>
  <conditionalFormatting sqref="J26:J41">
    <cfRule type="cellIs" dxfId="585" priority="577" operator="greaterThan">
      <formula>0</formula>
    </cfRule>
    <cfRule type="cellIs" dxfId="584" priority="578" operator="lessThan">
      <formula>0</formula>
    </cfRule>
    <cfRule type="cellIs" dxfId="583" priority="579" operator="equal">
      <formula>0</formula>
    </cfRule>
  </conditionalFormatting>
  <conditionalFormatting sqref="J26:J41">
    <cfRule type="cellIs" dxfId="582" priority="574" operator="greaterThan">
      <formula>0</formula>
    </cfRule>
    <cfRule type="cellIs" dxfId="581" priority="575" operator="lessThan">
      <formula>0</formula>
    </cfRule>
    <cfRule type="cellIs" dxfId="580" priority="576" operator="equal">
      <formula>0</formula>
    </cfRule>
  </conditionalFormatting>
  <conditionalFormatting sqref="J26:J41">
    <cfRule type="cellIs" dxfId="579" priority="571" operator="greaterThan">
      <formula>0</formula>
    </cfRule>
    <cfRule type="cellIs" dxfId="578" priority="572" operator="lessThan">
      <formula>0</formula>
    </cfRule>
    <cfRule type="cellIs" dxfId="577" priority="573" operator="equal">
      <formula>0</formula>
    </cfRule>
  </conditionalFormatting>
  <conditionalFormatting sqref="J26:J41">
    <cfRule type="cellIs" dxfId="576" priority="568" operator="greaterThan">
      <formula>0</formula>
    </cfRule>
    <cfRule type="cellIs" dxfId="575" priority="569" operator="lessThan">
      <formula>0</formula>
    </cfRule>
    <cfRule type="cellIs" dxfId="574" priority="570" operator="equal">
      <formula>0</formula>
    </cfRule>
  </conditionalFormatting>
  <conditionalFormatting sqref="J26:J41">
    <cfRule type="cellIs" dxfId="573" priority="565" operator="greaterThan">
      <formula>0</formula>
    </cfRule>
    <cfRule type="cellIs" dxfId="572" priority="566" operator="lessThan">
      <formula>0</formula>
    </cfRule>
    <cfRule type="cellIs" dxfId="571" priority="567" operator="equal">
      <formula>0</formula>
    </cfRule>
  </conditionalFormatting>
  <conditionalFormatting sqref="J26:J41">
    <cfRule type="cellIs" dxfId="570" priority="562" operator="greaterThan">
      <formula>0</formula>
    </cfRule>
    <cfRule type="cellIs" dxfId="569" priority="563" operator="lessThan">
      <formula>0</formula>
    </cfRule>
    <cfRule type="cellIs" dxfId="568" priority="564" operator="equal">
      <formula>0</formula>
    </cfRule>
  </conditionalFormatting>
  <conditionalFormatting sqref="J26:J41">
    <cfRule type="cellIs" dxfId="567" priority="559" operator="greaterThan">
      <formula>0</formula>
    </cfRule>
    <cfRule type="cellIs" dxfId="566" priority="560" operator="lessThan">
      <formula>0</formula>
    </cfRule>
    <cfRule type="cellIs" dxfId="565" priority="561" operator="equal">
      <formula>0</formula>
    </cfRule>
  </conditionalFormatting>
  <conditionalFormatting sqref="J26:J41">
    <cfRule type="cellIs" dxfId="564" priority="556" operator="greaterThan">
      <formula>0</formula>
    </cfRule>
    <cfRule type="cellIs" dxfId="563" priority="557" operator="lessThan">
      <formula>0</formula>
    </cfRule>
    <cfRule type="cellIs" dxfId="562" priority="558" operator="equal">
      <formula>0</formula>
    </cfRule>
  </conditionalFormatting>
  <conditionalFormatting sqref="J26:J41">
    <cfRule type="cellIs" dxfId="561" priority="553" operator="greaterThan">
      <formula>0</formula>
    </cfRule>
    <cfRule type="cellIs" dxfId="560" priority="554" operator="lessThan">
      <formula>0</formula>
    </cfRule>
    <cfRule type="cellIs" dxfId="559" priority="555" operator="equal">
      <formula>0</formula>
    </cfRule>
  </conditionalFormatting>
  <conditionalFormatting sqref="J26:J41">
    <cfRule type="cellIs" dxfId="558" priority="550" operator="greaterThan">
      <formula>0</formula>
    </cfRule>
    <cfRule type="cellIs" dxfId="557" priority="551" operator="lessThan">
      <formula>0</formula>
    </cfRule>
    <cfRule type="cellIs" dxfId="556" priority="552" operator="equal">
      <formula>0</formula>
    </cfRule>
  </conditionalFormatting>
  <conditionalFormatting sqref="J26:J41">
    <cfRule type="cellIs" dxfId="555" priority="547" operator="greaterThan">
      <formula>0</formula>
    </cfRule>
    <cfRule type="cellIs" dxfId="554" priority="548" operator="lessThan">
      <formula>0</formula>
    </cfRule>
    <cfRule type="cellIs" dxfId="553" priority="549" operator="equal">
      <formula>0</formula>
    </cfRule>
  </conditionalFormatting>
  <conditionalFormatting sqref="J26:J41">
    <cfRule type="cellIs" dxfId="552" priority="544" operator="greaterThan">
      <formula>0</formula>
    </cfRule>
    <cfRule type="cellIs" dxfId="551" priority="545" operator="lessThan">
      <formula>0</formula>
    </cfRule>
    <cfRule type="cellIs" dxfId="550" priority="546" operator="equal">
      <formula>0</formula>
    </cfRule>
  </conditionalFormatting>
  <conditionalFormatting sqref="J26:J41">
    <cfRule type="cellIs" dxfId="549" priority="541" operator="greaterThan">
      <formula>0</formula>
    </cfRule>
    <cfRule type="cellIs" dxfId="548" priority="542" operator="lessThan">
      <formula>0</formula>
    </cfRule>
    <cfRule type="cellIs" dxfId="547" priority="543" operator="equal">
      <formula>0</formula>
    </cfRule>
  </conditionalFormatting>
  <conditionalFormatting sqref="J26:J41">
    <cfRule type="cellIs" dxfId="546" priority="538" operator="greaterThan">
      <formula>0</formula>
    </cfRule>
    <cfRule type="cellIs" dxfId="545" priority="539" operator="lessThan">
      <formula>0</formula>
    </cfRule>
    <cfRule type="cellIs" dxfId="544" priority="540" operator="equal">
      <formula>0</formula>
    </cfRule>
  </conditionalFormatting>
  <conditionalFormatting sqref="J26:J41">
    <cfRule type="cellIs" dxfId="543" priority="535" operator="greaterThan">
      <formula>0</formula>
    </cfRule>
    <cfRule type="cellIs" dxfId="542" priority="536" operator="lessThan">
      <formula>0</formula>
    </cfRule>
    <cfRule type="cellIs" dxfId="541" priority="537" operator="equal">
      <formula>0</formula>
    </cfRule>
  </conditionalFormatting>
  <conditionalFormatting sqref="J26:J41">
    <cfRule type="cellIs" dxfId="540" priority="532" operator="greaterThan">
      <formula>0</formula>
    </cfRule>
    <cfRule type="cellIs" dxfId="539" priority="533" operator="lessThan">
      <formula>0</formula>
    </cfRule>
    <cfRule type="cellIs" dxfId="538" priority="534" operator="equal">
      <formula>0</formula>
    </cfRule>
  </conditionalFormatting>
  <conditionalFormatting sqref="J26:J41">
    <cfRule type="cellIs" dxfId="537" priority="529" operator="greaterThan">
      <formula>0</formula>
    </cfRule>
    <cfRule type="cellIs" dxfId="536" priority="530" operator="lessThan">
      <formula>0</formula>
    </cfRule>
    <cfRule type="cellIs" dxfId="535" priority="531" operator="equal">
      <formula>0</formula>
    </cfRule>
  </conditionalFormatting>
  <conditionalFormatting sqref="J26:J41">
    <cfRule type="cellIs" dxfId="534" priority="526" operator="greaterThan">
      <formula>0</formula>
    </cfRule>
    <cfRule type="cellIs" dxfId="533" priority="527" operator="lessThan">
      <formula>0</formula>
    </cfRule>
    <cfRule type="cellIs" dxfId="532" priority="528" operator="equal">
      <formula>0</formula>
    </cfRule>
  </conditionalFormatting>
  <conditionalFormatting sqref="J26:J41">
    <cfRule type="cellIs" dxfId="531" priority="523" operator="greaterThan">
      <formula>0</formula>
    </cfRule>
    <cfRule type="cellIs" dxfId="530" priority="524" operator="lessThan">
      <formula>0</formula>
    </cfRule>
    <cfRule type="cellIs" dxfId="529" priority="525" operator="equal">
      <formula>0</formula>
    </cfRule>
  </conditionalFormatting>
  <conditionalFormatting sqref="J26:J41">
    <cfRule type="cellIs" dxfId="528" priority="520" operator="greaterThan">
      <formula>0</formula>
    </cfRule>
    <cfRule type="cellIs" dxfId="527" priority="521" operator="lessThan">
      <formula>0</formula>
    </cfRule>
    <cfRule type="cellIs" dxfId="526" priority="522" operator="equal">
      <formula>0</formula>
    </cfRule>
  </conditionalFormatting>
  <conditionalFormatting sqref="J26:J41">
    <cfRule type="cellIs" dxfId="525" priority="517" operator="greaterThan">
      <formula>0</formula>
    </cfRule>
    <cfRule type="cellIs" dxfId="524" priority="518" operator="lessThan">
      <formula>0</formula>
    </cfRule>
    <cfRule type="cellIs" dxfId="523" priority="519" operator="equal">
      <formula>0</formula>
    </cfRule>
  </conditionalFormatting>
  <conditionalFormatting sqref="J26:J41">
    <cfRule type="cellIs" dxfId="522" priority="514" operator="greaterThan">
      <formula>0</formula>
    </cfRule>
    <cfRule type="cellIs" dxfId="521" priority="515" operator="lessThan">
      <formula>0</formula>
    </cfRule>
    <cfRule type="cellIs" dxfId="520" priority="516" operator="equal">
      <formula>0</formula>
    </cfRule>
  </conditionalFormatting>
  <conditionalFormatting sqref="J26:J41">
    <cfRule type="cellIs" dxfId="519" priority="511" operator="greaterThan">
      <formula>0</formula>
    </cfRule>
    <cfRule type="cellIs" dxfId="518" priority="512" operator="lessThan">
      <formula>0</formula>
    </cfRule>
    <cfRule type="cellIs" dxfId="517" priority="513" operator="equal">
      <formula>0</formula>
    </cfRule>
  </conditionalFormatting>
  <conditionalFormatting sqref="J26:J41">
    <cfRule type="cellIs" dxfId="516" priority="508" operator="greaterThan">
      <formula>0</formula>
    </cfRule>
    <cfRule type="cellIs" dxfId="515" priority="509" operator="lessThan">
      <formula>0</formula>
    </cfRule>
    <cfRule type="cellIs" dxfId="514" priority="510" operator="equal">
      <formula>0</formula>
    </cfRule>
  </conditionalFormatting>
  <conditionalFormatting sqref="J26:J41">
    <cfRule type="cellIs" dxfId="513" priority="505" operator="greaterThan">
      <formula>0</formula>
    </cfRule>
    <cfRule type="cellIs" dxfId="512" priority="506" operator="lessThan">
      <formula>0</formula>
    </cfRule>
    <cfRule type="cellIs" dxfId="511" priority="507" operator="equal">
      <formula>0</formula>
    </cfRule>
  </conditionalFormatting>
  <conditionalFormatting sqref="J26:J41">
    <cfRule type="cellIs" dxfId="510" priority="502" operator="greaterThan">
      <formula>0</formula>
    </cfRule>
    <cfRule type="cellIs" dxfId="509" priority="503" operator="lessThan">
      <formula>0</formula>
    </cfRule>
    <cfRule type="cellIs" dxfId="508" priority="504" operator="equal">
      <formula>0</formula>
    </cfRule>
  </conditionalFormatting>
  <conditionalFormatting sqref="J26:J41">
    <cfRule type="cellIs" dxfId="507" priority="499" operator="greaterThan">
      <formula>0</formula>
    </cfRule>
    <cfRule type="cellIs" dxfId="506" priority="500" operator="lessThan">
      <formula>0</formula>
    </cfRule>
    <cfRule type="cellIs" dxfId="505" priority="501" operator="equal">
      <formula>0</formula>
    </cfRule>
  </conditionalFormatting>
  <conditionalFormatting sqref="J26:J41">
    <cfRule type="cellIs" dxfId="504" priority="496" operator="greaterThan">
      <formula>0</formula>
    </cfRule>
    <cfRule type="cellIs" dxfId="503" priority="497" operator="lessThan">
      <formula>0</formula>
    </cfRule>
    <cfRule type="cellIs" dxfId="502" priority="498" operator="equal">
      <formula>0</formula>
    </cfRule>
  </conditionalFormatting>
  <conditionalFormatting sqref="J26:J41">
    <cfRule type="cellIs" dxfId="501" priority="493" operator="greaterThan">
      <formula>0</formula>
    </cfRule>
    <cfRule type="cellIs" dxfId="500" priority="494" operator="lessThan">
      <formula>0</formula>
    </cfRule>
    <cfRule type="cellIs" dxfId="499" priority="495" operator="equal">
      <formula>0</formula>
    </cfRule>
  </conditionalFormatting>
  <conditionalFormatting sqref="J26:J41">
    <cfRule type="cellIs" dxfId="498" priority="490" operator="greaterThan">
      <formula>0</formula>
    </cfRule>
    <cfRule type="cellIs" dxfId="497" priority="491" operator="lessThan">
      <formula>0</formula>
    </cfRule>
    <cfRule type="cellIs" dxfId="496" priority="492" operator="equal">
      <formula>0</formula>
    </cfRule>
  </conditionalFormatting>
  <conditionalFormatting sqref="J26:J41">
    <cfRule type="cellIs" dxfId="495" priority="487" operator="greaterThan">
      <formula>0</formula>
    </cfRule>
    <cfRule type="cellIs" dxfId="494" priority="488" operator="lessThan">
      <formula>0</formula>
    </cfRule>
    <cfRule type="cellIs" dxfId="493" priority="489" operator="equal">
      <formula>0</formula>
    </cfRule>
  </conditionalFormatting>
  <conditionalFormatting sqref="J26:J41">
    <cfRule type="cellIs" dxfId="492" priority="484" operator="greaterThan">
      <formula>0</formula>
    </cfRule>
    <cfRule type="cellIs" dxfId="491" priority="485" operator="lessThan">
      <formula>0</formula>
    </cfRule>
    <cfRule type="cellIs" dxfId="490" priority="486" operator="equal">
      <formula>0</formula>
    </cfRule>
  </conditionalFormatting>
  <conditionalFormatting sqref="J26:J41">
    <cfRule type="cellIs" dxfId="489" priority="481" operator="greaterThan">
      <formula>0</formula>
    </cfRule>
    <cfRule type="cellIs" dxfId="488" priority="482" operator="lessThan">
      <formula>0</formula>
    </cfRule>
    <cfRule type="cellIs" dxfId="487" priority="483" operator="equal">
      <formula>0</formula>
    </cfRule>
  </conditionalFormatting>
  <conditionalFormatting sqref="J4:J19">
    <cfRule type="cellIs" dxfId="486" priority="478" operator="greaterThan">
      <formula>0</formula>
    </cfRule>
    <cfRule type="cellIs" dxfId="485" priority="479" operator="lessThan">
      <formula>0</formula>
    </cfRule>
    <cfRule type="cellIs" dxfId="484" priority="480" operator="equal">
      <formula>0</formula>
    </cfRule>
  </conditionalFormatting>
  <conditionalFormatting sqref="J4:J19">
    <cfRule type="cellIs" dxfId="483" priority="475" operator="greaterThan">
      <formula>0</formula>
    </cfRule>
    <cfRule type="cellIs" dxfId="482" priority="476" operator="lessThan">
      <formula>0</formula>
    </cfRule>
    <cfRule type="cellIs" dxfId="481" priority="477" operator="equal">
      <formula>0</formula>
    </cfRule>
  </conditionalFormatting>
  <conditionalFormatting sqref="J4:J19">
    <cfRule type="cellIs" dxfId="480" priority="472" operator="greaterThan">
      <formula>0</formula>
    </cfRule>
    <cfRule type="cellIs" dxfId="479" priority="473" operator="lessThan">
      <formula>0</formula>
    </cfRule>
    <cfRule type="cellIs" dxfId="478" priority="474" operator="equal">
      <formula>0</formula>
    </cfRule>
  </conditionalFormatting>
  <conditionalFormatting sqref="J4:J19">
    <cfRule type="cellIs" dxfId="477" priority="469" operator="greaterThan">
      <formula>0</formula>
    </cfRule>
    <cfRule type="cellIs" dxfId="476" priority="470" operator="lessThan">
      <formula>0</formula>
    </cfRule>
    <cfRule type="cellIs" dxfId="475" priority="471" operator="equal">
      <formula>0</formula>
    </cfRule>
  </conditionalFormatting>
  <conditionalFormatting sqref="J4:J19">
    <cfRule type="cellIs" dxfId="474" priority="466" operator="greaterThan">
      <formula>0</formula>
    </cfRule>
    <cfRule type="cellIs" dxfId="473" priority="467" operator="lessThan">
      <formula>0</formula>
    </cfRule>
    <cfRule type="cellIs" dxfId="472" priority="468" operator="equal">
      <formula>0</formula>
    </cfRule>
  </conditionalFormatting>
  <conditionalFormatting sqref="J4:J19">
    <cfRule type="cellIs" dxfId="471" priority="463" operator="greaterThan">
      <formula>0</formula>
    </cfRule>
    <cfRule type="cellIs" dxfId="470" priority="464" operator="lessThan">
      <formula>0</formula>
    </cfRule>
    <cfRule type="cellIs" dxfId="469" priority="465" operator="equal">
      <formula>0</formula>
    </cfRule>
  </conditionalFormatting>
  <conditionalFormatting sqref="J4:J19">
    <cfRule type="cellIs" dxfId="468" priority="460" operator="greaterThan">
      <formula>0</formula>
    </cfRule>
    <cfRule type="cellIs" dxfId="467" priority="461" operator="lessThan">
      <formula>0</formula>
    </cfRule>
    <cfRule type="cellIs" dxfId="466" priority="462" operator="equal">
      <formula>0</formula>
    </cfRule>
  </conditionalFormatting>
  <conditionalFormatting sqref="J4:J19">
    <cfRule type="cellIs" dxfId="465" priority="457" operator="greaterThan">
      <formula>0</formula>
    </cfRule>
    <cfRule type="cellIs" dxfId="464" priority="458" operator="lessThan">
      <formula>0</formula>
    </cfRule>
    <cfRule type="cellIs" dxfId="463" priority="459" operator="equal">
      <formula>0</formula>
    </cfRule>
  </conditionalFormatting>
  <conditionalFormatting sqref="J4:J19">
    <cfRule type="cellIs" dxfId="462" priority="454" operator="greaterThan">
      <formula>0</formula>
    </cfRule>
    <cfRule type="cellIs" dxfId="461" priority="455" operator="lessThan">
      <formula>0</formula>
    </cfRule>
    <cfRule type="cellIs" dxfId="460" priority="456" operator="equal">
      <formula>0</formula>
    </cfRule>
  </conditionalFormatting>
  <conditionalFormatting sqref="J4:J19">
    <cfRule type="cellIs" dxfId="459" priority="451" operator="greaterThan">
      <formula>0</formula>
    </cfRule>
    <cfRule type="cellIs" dxfId="458" priority="452" operator="lessThan">
      <formula>0</formula>
    </cfRule>
    <cfRule type="cellIs" dxfId="457" priority="453" operator="equal">
      <formula>0</formula>
    </cfRule>
  </conditionalFormatting>
  <conditionalFormatting sqref="J4:J19">
    <cfRule type="cellIs" dxfId="456" priority="448" operator="greaterThan">
      <formula>0</formula>
    </cfRule>
    <cfRule type="cellIs" dxfId="455" priority="449" operator="lessThan">
      <formula>0</formula>
    </cfRule>
    <cfRule type="cellIs" dxfId="454" priority="450" operator="equal">
      <formula>0</formula>
    </cfRule>
  </conditionalFormatting>
  <conditionalFormatting sqref="J4:J19">
    <cfRule type="cellIs" dxfId="453" priority="445" operator="greaterThan">
      <formula>0</formula>
    </cfRule>
    <cfRule type="cellIs" dxfId="452" priority="446" operator="lessThan">
      <formula>0</formula>
    </cfRule>
    <cfRule type="cellIs" dxfId="451" priority="447" operator="equal">
      <formula>0</formula>
    </cfRule>
  </conditionalFormatting>
  <conditionalFormatting sqref="J4:J19">
    <cfRule type="cellIs" dxfId="450" priority="442" operator="greaterThan">
      <formula>0</formula>
    </cfRule>
    <cfRule type="cellIs" dxfId="449" priority="443" operator="lessThan">
      <formula>0</formula>
    </cfRule>
    <cfRule type="cellIs" dxfId="448" priority="444" operator="equal">
      <formula>0</formula>
    </cfRule>
  </conditionalFormatting>
  <conditionalFormatting sqref="J4:J19">
    <cfRule type="cellIs" dxfId="447" priority="439" operator="greaterThan">
      <formula>0</formula>
    </cfRule>
    <cfRule type="cellIs" dxfId="446" priority="440" operator="lessThan">
      <formula>0</formula>
    </cfRule>
    <cfRule type="cellIs" dxfId="445" priority="441" operator="equal">
      <formula>0</formula>
    </cfRule>
  </conditionalFormatting>
  <conditionalFormatting sqref="J4:J19">
    <cfRule type="cellIs" dxfId="444" priority="436" operator="greaterThan">
      <formula>0</formula>
    </cfRule>
    <cfRule type="cellIs" dxfId="443" priority="437" operator="lessThan">
      <formula>0</formula>
    </cfRule>
    <cfRule type="cellIs" dxfId="442" priority="438" operator="equal">
      <formula>0</formula>
    </cfRule>
  </conditionalFormatting>
  <conditionalFormatting sqref="J4:J19">
    <cfRule type="cellIs" dxfId="441" priority="433" operator="greaterThan">
      <formula>0</formula>
    </cfRule>
    <cfRule type="cellIs" dxfId="440" priority="434" operator="lessThan">
      <formula>0</formula>
    </cfRule>
    <cfRule type="cellIs" dxfId="439" priority="435" operator="equal">
      <formula>0</formula>
    </cfRule>
  </conditionalFormatting>
  <conditionalFormatting sqref="J4:J19">
    <cfRule type="cellIs" dxfId="438" priority="430" operator="greaterThan">
      <formula>0</formula>
    </cfRule>
    <cfRule type="cellIs" dxfId="437" priority="431" operator="lessThan">
      <formula>0</formula>
    </cfRule>
    <cfRule type="cellIs" dxfId="436" priority="432" operator="equal">
      <formula>0</formula>
    </cfRule>
  </conditionalFormatting>
  <conditionalFormatting sqref="J4:J19">
    <cfRule type="cellIs" dxfId="435" priority="427" operator="greaterThan">
      <formula>0</formula>
    </cfRule>
    <cfRule type="cellIs" dxfId="434" priority="428" operator="lessThan">
      <formula>0</formula>
    </cfRule>
    <cfRule type="cellIs" dxfId="433" priority="429" operator="equal">
      <formula>0</formula>
    </cfRule>
  </conditionalFormatting>
  <conditionalFormatting sqref="J4:J19">
    <cfRule type="cellIs" dxfId="432" priority="424" operator="greaterThan">
      <formula>0</formula>
    </cfRule>
    <cfRule type="cellIs" dxfId="431" priority="425" operator="lessThan">
      <formula>0</formula>
    </cfRule>
    <cfRule type="cellIs" dxfId="430" priority="426" operator="equal">
      <formula>0</formula>
    </cfRule>
  </conditionalFormatting>
  <conditionalFormatting sqref="J4:J19">
    <cfRule type="cellIs" dxfId="429" priority="421" operator="greaterThan">
      <formula>0</formula>
    </cfRule>
    <cfRule type="cellIs" dxfId="428" priority="422" operator="lessThan">
      <formula>0</formula>
    </cfRule>
    <cfRule type="cellIs" dxfId="427" priority="423" operator="equal">
      <formula>0</formula>
    </cfRule>
  </conditionalFormatting>
  <conditionalFormatting sqref="J4:J19">
    <cfRule type="cellIs" dxfId="426" priority="418" operator="greaterThan">
      <formula>0</formula>
    </cfRule>
    <cfRule type="cellIs" dxfId="425" priority="419" operator="lessThan">
      <formula>0</formula>
    </cfRule>
    <cfRule type="cellIs" dxfId="424" priority="420" operator="equal">
      <formula>0</formula>
    </cfRule>
  </conditionalFormatting>
  <conditionalFormatting sqref="J4:J19">
    <cfRule type="cellIs" dxfId="423" priority="415" operator="greaterThan">
      <formula>0</formula>
    </cfRule>
    <cfRule type="cellIs" dxfId="422" priority="416" operator="lessThan">
      <formula>0</formula>
    </cfRule>
    <cfRule type="cellIs" dxfId="421" priority="417" operator="equal">
      <formula>0</formula>
    </cfRule>
  </conditionalFormatting>
  <conditionalFormatting sqref="J4:J19">
    <cfRule type="cellIs" dxfId="420" priority="412" operator="greaterThan">
      <formula>0</formula>
    </cfRule>
    <cfRule type="cellIs" dxfId="419" priority="413" operator="lessThan">
      <formula>0</formula>
    </cfRule>
    <cfRule type="cellIs" dxfId="418" priority="414" operator="equal">
      <formula>0</formula>
    </cfRule>
  </conditionalFormatting>
  <conditionalFormatting sqref="J4:J19">
    <cfRule type="cellIs" dxfId="417" priority="409" operator="greaterThan">
      <formula>0</formula>
    </cfRule>
    <cfRule type="cellIs" dxfId="416" priority="410" operator="lessThan">
      <formula>0</formula>
    </cfRule>
    <cfRule type="cellIs" dxfId="415" priority="411" operator="equal">
      <formula>0</formula>
    </cfRule>
  </conditionalFormatting>
  <conditionalFormatting sqref="J4:J19">
    <cfRule type="cellIs" dxfId="414" priority="406" operator="greaterThan">
      <formula>0</formula>
    </cfRule>
    <cfRule type="cellIs" dxfId="413" priority="407" operator="lessThan">
      <formula>0</formula>
    </cfRule>
    <cfRule type="cellIs" dxfId="412" priority="408" operator="equal">
      <formula>0</formula>
    </cfRule>
  </conditionalFormatting>
  <conditionalFormatting sqref="J4:J19">
    <cfRule type="cellIs" dxfId="411" priority="403" operator="greaterThan">
      <formula>0</formula>
    </cfRule>
    <cfRule type="cellIs" dxfId="410" priority="404" operator="lessThan">
      <formula>0</formula>
    </cfRule>
    <cfRule type="cellIs" dxfId="409" priority="405" operator="equal">
      <formula>0</formula>
    </cfRule>
  </conditionalFormatting>
  <conditionalFormatting sqref="J4:J19">
    <cfRule type="cellIs" dxfId="408" priority="400" operator="greaterThan">
      <formula>0</formula>
    </cfRule>
    <cfRule type="cellIs" dxfId="407" priority="401" operator="lessThan">
      <formula>0</formula>
    </cfRule>
    <cfRule type="cellIs" dxfId="406" priority="402" operator="equal">
      <formula>0</formula>
    </cfRule>
  </conditionalFormatting>
  <conditionalFormatting sqref="J4:J19">
    <cfRule type="cellIs" dxfId="405" priority="397" operator="greaterThan">
      <formula>0</formula>
    </cfRule>
    <cfRule type="cellIs" dxfId="404" priority="398" operator="lessThan">
      <formula>0</formula>
    </cfRule>
    <cfRule type="cellIs" dxfId="403" priority="399" operator="equal">
      <formula>0</formula>
    </cfRule>
  </conditionalFormatting>
  <conditionalFormatting sqref="J4:J19">
    <cfRule type="cellIs" dxfId="402" priority="394" operator="greaterThan">
      <formula>0</formula>
    </cfRule>
    <cfRule type="cellIs" dxfId="401" priority="395" operator="lessThan">
      <formula>0</formula>
    </cfRule>
    <cfRule type="cellIs" dxfId="400" priority="396" operator="equal">
      <formula>0</formula>
    </cfRule>
  </conditionalFormatting>
  <conditionalFormatting sqref="J4:J19">
    <cfRule type="cellIs" dxfId="399" priority="391" operator="greaterThan">
      <formula>0</formula>
    </cfRule>
    <cfRule type="cellIs" dxfId="398" priority="392" operator="lessThan">
      <formula>0</formula>
    </cfRule>
    <cfRule type="cellIs" dxfId="397" priority="393" operator="equal">
      <formula>0</formula>
    </cfRule>
  </conditionalFormatting>
  <conditionalFormatting sqref="R4:R19">
    <cfRule type="cellIs" dxfId="396" priority="388" operator="greaterThan">
      <formula>0</formula>
    </cfRule>
    <cfRule type="cellIs" dxfId="395" priority="389" operator="lessThan">
      <formula>0</formula>
    </cfRule>
    <cfRule type="cellIs" dxfId="394" priority="390" operator="equal">
      <formula>0</formula>
    </cfRule>
  </conditionalFormatting>
  <conditionalFormatting sqref="R4:R19">
    <cfRule type="cellIs" dxfId="393" priority="385" operator="greaterThan">
      <formula>0</formula>
    </cfRule>
    <cfRule type="cellIs" dxfId="392" priority="386" operator="lessThan">
      <formula>0</formula>
    </cfRule>
    <cfRule type="cellIs" dxfId="391" priority="387" operator="equal">
      <formula>0</formula>
    </cfRule>
  </conditionalFormatting>
  <conditionalFormatting sqref="R4:R19">
    <cfRule type="cellIs" dxfId="390" priority="382" operator="greaterThan">
      <formula>0</formula>
    </cfRule>
    <cfRule type="cellIs" dxfId="389" priority="383" operator="lessThan">
      <formula>0</formula>
    </cfRule>
    <cfRule type="cellIs" dxfId="388" priority="384" operator="equal">
      <formula>0</formula>
    </cfRule>
  </conditionalFormatting>
  <conditionalFormatting sqref="R4:R19">
    <cfRule type="cellIs" dxfId="387" priority="379" operator="greaterThan">
      <formula>0</formula>
    </cfRule>
    <cfRule type="cellIs" dxfId="386" priority="380" operator="lessThan">
      <formula>0</formula>
    </cfRule>
    <cfRule type="cellIs" dxfId="385" priority="381" operator="equal">
      <formula>0</formula>
    </cfRule>
  </conditionalFormatting>
  <conditionalFormatting sqref="R4:R19">
    <cfRule type="cellIs" dxfId="384" priority="376" operator="greaterThan">
      <formula>0</formula>
    </cfRule>
    <cfRule type="cellIs" dxfId="383" priority="377" operator="lessThan">
      <formula>0</formula>
    </cfRule>
    <cfRule type="cellIs" dxfId="382" priority="378" operator="equal">
      <formula>0</formula>
    </cfRule>
  </conditionalFormatting>
  <conditionalFormatting sqref="R4:R19">
    <cfRule type="cellIs" dxfId="381" priority="373" operator="greaterThan">
      <formula>0</formula>
    </cfRule>
    <cfRule type="cellIs" dxfId="380" priority="374" operator="lessThan">
      <formula>0</formula>
    </cfRule>
    <cfRule type="cellIs" dxfId="379" priority="375" operator="equal">
      <formula>0</formula>
    </cfRule>
  </conditionalFormatting>
  <conditionalFormatting sqref="R4:R19">
    <cfRule type="cellIs" dxfId="378" priority="370" operator="greaterThan">
      <formula>0</formula>
    </cfRule>
    <cfRule type="cellIs" dxfId="377" priority="371" operator="lessThan">
      <formula>0</formula>
    </cfRule>
    <cfRule type="cellIs" dxfId="376" priority="372" operator="equal">
      <formula>0</formula>
    </cfRule>
  </conditionalFormatting>
  <conditionalFormatting sqref="R4:R19">
    <cfRule type="cellIs" dxfId="375" priority="367" operator="greaterThan">
      <formula>0</formula>
    </cfRule>
    <cfRule type="cellIs" dxfId="374" priority="368" operator="lessThan">
      <formula>0</formula>
    </cfRule>
    <cfRule type="cellIs" dxfId="373" priority="369" operator="equal">
      <formula>0</formula>
    </cfRule>
  </conditionalFormatting>
  <conditionalFormatting sqref="R4:R19">
    <cfRule type="cellIs" dxfId="372" priority="364" operator="greaterThan">
      <formula>0</formula>
    </cfRule>
    <cfRule type="cellIs" dxfId="371" priority="365" operator="lessThan">
      <formula>0</formula>
    </cfRule>
    <cfRule type="cellIs" dxfId="370" priority="366" operator="equal">
      <formula>0</formula>
    </cfRule>
  </conditionalFormatting>
  <conditionalFormatting sqref="R4:R19">
    <cfRule type="cellIs" dxfId="369" priority="361" operator="greaterThan">
      <formula>0</formula>
    </cfRule>
    <cfRule type="cellIs" dxfId="368" priority="362" operator="lessThan">
      <formula>0</formula>
    </cfRule>
    <cfRule type="cellIs" dxfId="367" priority="363" operator="equal">
      <formula>0</formula>
    </cfRule>
  </conditionalFormatting>
  <conditionalFormatting sqref="R4:R19">
    <cfRule type="cellIs" dxfId="366" priority="358" operator="greaterThan">
      <formula>0</formula>
    </cfRule>
    <cfRule type="cellIs" dxfId="365" priority="359" operator="lessThan">
      <formula>0</formula>
    </cfRule>
    <cfRule type="cellIs" dxfId="364" priority="360" operator="equal">
      <formula>0</formula>
    </cfRule>
  </conditionalFormatting>
  <conditionalFormatting sqref="R4:R19">
    <cfRule type="cellIs" dxfId="363" priority="355" operator="greaterThan">
      <formula>0</formula>
    </cfRule>
    <cfRule type="cellIs" dxfId="362" priority="356" operator="lessThan">
      <formula>0</formula>
    </cfRule>
    <cfRule type="cellIs" dxfId="361" priority="357" operator="equal">
      <formula>0</formula>
    </cfRule>
  </conditionalFormatting>
  <conditionalFormatting sqref="R4:R19">
    <cfRule type="cellIs" dxfId="360" priority="352" operator="greaterThan">
      <formula>0</formula>
    </cfRule>
    <cfRule type="cellIs" dxfId="359" priority="353" operator="lessThan">
      <formula>0</formula>
    </cfRule>
    <cfRule type="cellIs" dxfId="358" priority="354" operator="equal">
      <formula>0</formula>
    </cfRule>
  </conditionalFormatting>
  <conditionalFormatting sqref="R4:R19">
    <cfRule type="cellIs" dxfId="357" priority="349" operator="greaterThan">
      <formula>0</formula>
    </cfRule>
    <cfRule type="cellIs" dxfId="356" priority="350" operator="lessThan">
      <formula>0</formula>
    </cfRule>
    <cfRule type="cellIs" dxfId="355" priority="351" operator="equal">
      <formula>0</formula>
    </cfRule>
  </conditionalFormatting>
  <conditionalFormatting sqref="R4:R19">
    <cfRule type="cellIs" dxfId="354" priority="346" operator="greaterThan">
      <formula>0</formula>
    </cfRule>
    <cfRule type="cellIs" dxfId="353" priority="347" operator="lessThan">
      <formula>0</formula>
    </cfRule>
    <cfRule type="cellIs" dxfId="352" priority="348" operator="equal">
      <formula>0</formula>
    </cfRule>
  </conditionalFormatting>
  <conditionalFormatting sqref="R4:R19">
    <cfRule type="cellIs" dxfId="351" priority="343" operator="greaterThan">
      <formula>0</formula>
    </cfRule>
    <cfRule type="cellIs" dxfId="350" priority="344" operator="lessThan">
      <formula>0</formula>
    </cfRule>
    <cfRule type="cellIs" dxfId="349" priority="345" operator="equal">
      <formula>0</formula>
    </cfRule>
  </conditionalFormatting>
  <conditionalFormatting sqref="R4:R19">
    <cfRule type="cellIs" dxfId="348" priority="340" operator="greaterThan">
      <formula>0</formula>
    </cfRule>
    <cfRule type="cellIs" dxfId="347" priority="341" operator="lessThan">
      <formula>0</formula>
    </cfRule>
    <cfRule type="cellIs" dxfId="346" priority="342" operator="equal">
      <formula>0</formula>
    </cfRule>
  </conditionalFormatting>
  <conditionalFormatting sqref="R4:R19">
    <cfRule type="cellIs" dxfId="345" priority="337" operator="greaterThan">
      <formula>0</formula>
    </cfRule>
    <cfRule type="cellIs" dxfId="344" priority="338" operator="lessThan">
      <formula>0</formula>
    </cfRule>
    <cfRule type="cellIs" dxfId="343" priority="339" operator="equal">
      <formula>0</formula>
    </cfRule>
  </conditionalFormatting>
  <conditionalFormatting sqref="R4:R19">
    <cfRule type="cellIs" dxfId="342" priority="334" operator="greaterThan">
      <formula>0</formula>
    </cfRule>
    <cfRule type="cellIs" dxfId="341" priority="335" operator="lessThan">
      <formula>0</formula>
    </cfRule>
    <cfRule type="cellIs" dxfId="340" priority="336" operator="equal">
      <formula>0</formula>
    </cfRule>
  </conditionalFormatting>
  <conditionalFormatting sqref="R4:R19">
    <cfRule type="cellIs" dxfId="339" priority="331" operator="greaterThan">
      <formula>0</formula>
    </cfRule>
    <cfRule type="cellIs" dxfId="338" priority="332" operator="lessThan">
      <formula>0</formula>
    </cfRule>
    <cfRule type="cellIs" dxfId="337" priority="333" operator="equal">
      <formula>0</formula>
    </cfRule>
  </conditionalFormatting>
  <conditionalFormatting sqref="R4:R19">
    <cfRule type="cellIs" dxfId="336" priority="328" operator="greaterThan">
      <formula>0</formula>
    </cfRule>
    <cfRule type="cellIs" dxfId="335" priority="329" operator="lessThan">
      <formula>0</formula>
    </cfRule>
    <cfRule type="cellIs" dxfId="334" priority="330" operator="equal">
      <formula>0</formula>
    </cfRule>
  </conditionalFormatting>
  <conditionalFormatting sqref="R4:R19">
    <cfRule type="cellIs" dxfId="333" priority="325" operator="greaterThan">
      <formula>0</formula>
    </cfRule>
    <cfRule type="cellIs" dxfId="332" priority="326" operator="lessThan">
      <formula>0</formula>
    </cfRule>
    <cfRule type="cellIs" dxfId="331" priority="327" operator="equal">
      <formula>0</formula>
    </cfRule>
  </conditionalFormatting>
  <conditionalFormatting sqref="R4:R19">
    <cfRule type="cellIs" dxfId="330" priority="322" operator="greaterThan">
      <formula>0</formula>
    </cfRule>
    <cfRule type="cellIs" dxfId="329" priority="323" operator="lessThan">
      <formula>0</formula>
    </cfRule>
    <cfRule type="cellIs" dxfId="328" priority="324" operator="equal">
      <formula>0</formula>
    </cfRule>
  </conditionalFormatting>
  <conditionalFormatting sqref="R4:R19">
    <cfRule type="cellIs" dxfId="327" priority="319" operator="greaterThan">
      <formula>0</formula>
    </cfRule>
    <cfRule type="cellIs" dxfId="326" priority="320" operator="lessThan">
      <formula>0</formula>
    </cfRule>
    <cfRule type="cellIs" dxfId="325" priority="321" operator="equal">
      <formula>0</formula>
    </cfRule>
  </conditionalFormatting>
  <conditionalFormatting sqref="R4:R19">
    <cfRule type="cellIs" dxfId="324" priority="316" operator="greaterThan">
      <formula>0</formula>
    </cfRule>
    <cfRule type="cellIs" dxfId="323" priority="317" operator="lessThan">
      <formula>0</formula>
    </cfRule>
    <cfRule type="cellIs" dxfId="322" priority="318" operator="equal">
      <formula>0</formula>
    </cfRule>
  </conditionalFormatting>
  <conditionalFormatting sqref="R4:R19">
    <cfRule type="cellIs" dxfId="321" priority="313" operator="greaterThan">
      <formula>0</formula>
    </cfRule>
    <cfRule type="cellIs" dxfId="320" priority="314" operator="lessThan">
      <formula>0</formula>
    </cfRule>
    <cfRule type="cellIs" dxfId="319" priority="315" operator="equal">
      <formula>0</formula>
    </cfRule>
  </conditionalFormatting>
  <conditionalFormatting sqref="R4:R19">
    <cfRule type="cellIs" dxfId="318" priority="310" operator="greaterThan">
      <formula>0</formula>
    </cfRule>
    <cfRule type="cellIs" dxfId="317" priority="311" operator="lessThan">
      <formula>0</formula>
    </cfRule>
    <cfRule type="cellIs" dxfId="316" priority="312" operator="equal">
      <formula>0</formula>
    </cfRule>
  </conditionalFormatting>
  <conditionalFormatting sqref="R4:R19">
    <cfRule type="cellIs" dxfId="315" priority="307" operator="greaterThan">
      <formula>0</formula>
    </cfRule>
    <cfRule type="cellIs" dxfId="314" priority="308" operator="lessThan">
      <formula>0</formula>
    </cfRule>
    <cfRule type="cellIs" dxfId="313" priority="309" operator="equal">
      <formula>0</formula>
    </cfRule>
  </conditionalFormatting>
  <conditionalFormatting sqref="R4:R19">
    <cfRule type="cellIs" dxfId="312" priority="304" operator="greaterThan">
      <formula>0</formula>
    </cfRule>
    <cfRule type="cellIs" dxfId="311" priority="305" operator="lessThan">
      <formula>0</formula>
    </cfRule>
    <cfRule type="cellIs" dxfId="310" priority="306" operator="equal">
      <formula>0</formula>
    </cfRule>
  </conditionalFormatting>
  <conditionalFormatting sqref="R4:R19">
    <cfRule type="cellIs" dxfId="309" priority="301" operator="greaterThan">
      <formula>0</formula>
    </cfRule>
    <cfRule type="cellIs" dxfId="308" priority="302" operator="lessThan">
      <formula>0</formula>
    </cfRule>
    <cfRule type="cellIs" dxfId="307" priority="303" operator="equal">
      <formula>0</formula>
    </cfRule>
  </conditionalFormatting>
  <conditionalFormatting sqref="R4:R19">
    <cfRule type="cellIs" dxfId="306" priority="298" operator="greaterThan">
      <formula>0</formula>
    </cfRule>
    <cfRule type="cellIs" dxfId="305" priority="299" operator="lessThan">
      <formula>0</formula>
    </cfRule>
    <cfRule type="cellIs" dxfId="304" priority="300" operator="equal">
      <formula>0</formula>
    </cfRule>
  </conditionalFormatting>
  <conditionalFormatting sqref="Z4:Z19">
    <cfRule type="cellIs" dxfId="303" priority="295" operator="greaterThan">
      <formula>0</formula>
    </cfRule>
    <cfRule type="cellIs" dxfId="302" priority="296" operator="lessThan">
      <formula>0</formula>
    </cfRule>
    <cfRule type="cellIs" dxfId="301" priority="297" operator="equal">
      <formula>0</formula>
    </cfRule>
  </conditionalFormatting>
  <conditionalFormatting sqref="Z4:Z19">
    <cfRule type="cellIs" dxfId="300" priority="292" operator="greaterThan">
      <formula>0</formula>
    </cfRule>
    <cfRule type="cellIs" dxfId="299" priority="293" operator="lessThan">
      <formula>0</formula>
    </cfRule>
    <cfRule type="cellIs" dxfId="298" priority="294" operator="equal">
      <formula>0</formula>
    </cfRule>
  </conditionalFormatting>
  <conditionalFormatting sqref="Z4:Z19">
    <cfRule type="cellIs" dxfId="297" priority="289" operator="greaterThan">
      <formula>0</formula>
    </cfRule>
    <cfRule type="cellIs" dxfId="296" priority="290" operator="lessThan">
      <formula>0</formula>
    </cfRule>
    <cfRule type="cellIs" dxfId="295" priority="291" operator="equal">
      <formula>0</formula>
    </cfRule>
  </conditionalFormatting>
  <conditionalFormatting sqref="Z4:Z19">
    <cfRule type="cellIs" dxfId="294" priority="286" operator="greaterThan">
      <formula>0</formula>
    </cfRule>
    <cfRule type="cellIs" dxfId="293" priority="287" operator="lessThan">
      <formula>0</formula>
    </cfRule>
    <cfRule type="cellIs" dxfId="292" priority="288" operator="equal">
      <formula>0</formula>
    </cfRule>
  </conditionalFormatting>
  <conditionalFormatting sqref="Z4:Z19">
    <cfRule type="cellIs" dxfId="291" priority="283" operator="greaterThan">
      <formula>0</formula>
    </cfRule>
    <cfRule type="cellIs" dxfId="290" priority="284" operator="lessThan">
      <formula>0</formula>
    </cfRule>
    <cfRule type="cellIs" dxfId="289" priority="285" operator="equal">
      <formula>0</formula>
    </cfRule>
  </conditionalFormatting>
  <conditionalFormatting sqref="Z4:Z19">
    <cfRule type="cellIs" dxfId="288" priority="280" operator="greaterThan">
      <formula>0</formula>
    </cfRule>
    <cfRule type="cellIs" dxfId="287" priority="281" operator="lessThan">
      <formula>0</formula>
    </cfRule>
    <cfRule type="cellIs" dxfId="286" priority="282" operator="equal">
      <formula>0</formula>
    </cfRule>
  </conditionalFormatting>
  <conditionalFormatting sqref="Z4:Z19">
    <cfRule type="cellIs" dxfId="285" priority="277" operator="greaterThan">
      <formula>0</formula>
    </cfRule>
    <cfRule type="cellIs" dxfId="284" priority="278" operator="lessThan">
      <formula>0</formula>
    </cfRule>
    <cfRule type="cellIs" dxfId="283" priority="279" operator="equal">
      <formula>0</formula>
    </cfRule>
  </conditionalFormatting>
  <conditionalFormatting sqref="Z4:Z19">
    <cfRule type="cellIs" dxfId="282" priority="274" operator="greaterThan">
      <formula>0</formula>
    </cfRule>
    <cfRule type="cellIs" dxfId="281" priority="275" operator="lessThan">
      <formula>0</formula>
    </cfRule>
    <cfRule type="cellIs" dxfId="280" priority="276" operator="equal">
      <formula>0</formula>
    </cfRule>
  </conditionalFormatting>
  <conditionalFormatting sqref="Z4:Z19">
    <cfRule type="cellIs" dxfId="279" priority="271" operator="greaterThan">
      <formula>0</formula>
    </cfRule>
    <cfRule type="cellIs" dxfId="278" priority="272" operator="lessThan">
      <formula>0</formula>
    </cfRule>
    <cfRule type="cellIs" dxfId="277" priority="273" operator="equal">
      <formula>0</formula>
    </cfRule>
  </conditionalFormatting>
  <conditionalFormatting sqref="Z4:Z19">
    <cfRule type="cellIs" dxfId="276" priority="268" operator="greaterThan">
      <formula>0</formula>
    </cfRule>
    <cfRule type="cellIs" dxfId="275" priority="269" operator="lessThan">
      <formula>0</formula>
    </cfRule>
    <cfRule type="cellIs" dxfId="274" priority="270" operator="equal">
      <formula>0</formula>
    </cfRule>
  </conditionalFormatting>
  <conditionalFormatting sqref="Z4:Z19">
    <cfRule type="cellIs" dxfId="273" priority="265" operator="greaterThan">
      <formula>0</formula>
    </cfRule>
    <cfRule type="cellIs" dxfId="272" priority="266" operator="lessThan">
      <formula>0</formula>
    </cfRule>
    <cfRule type="cellIs" dxfId="271" priority="267" operator="equal">
      <formula>0</formula>
    </cfRule>
  </conditionalFormatting>
  <conditionalFormatting sqref="Z4:Z19">
    <cfRule type="cellIs" dxfId="270" priority="262" operator="greaterThan">
      <formula>0</formula>
    </cfRule>
    <cfRule type="cellIs" dxfId="269" priority="263" operator="lessThan">
      <formula>0</formula>
    </cfRule>
    <cfRule type="cellIs" dxfId="268" priority="264" operator="equal">
      <formula>0</formula>
    </cfRule>
  </conditionalFormatting>
  <conditionalFormatting sqref="Z4:Z19">
    <cfRule type="cellIs" dxfId="267" priority="259" operator="greaterThan">
      <formula>0</formula>
    </cfRule>
    <cfRule type="cellIs" dxfId="266" priority="260" operator="lessThan">
      <formula>0</formula>
    </cfRule>
    <cfRule type="cellIs" dxfId="265" priority="261" operator="equal">
      <formula>0</formula>
    </cfRule>
  </conditionalFormatting>
  <conditionalFormatting sqref="Z4:Z19">
    <cfRule type="cellIs" dxfId="264" priority="256" operator="greaterThan">
      <formula>0</formula>
    </cfRule>
    <cfRule type="cellIs" dxfId="263" priority="257" operator="lessThan">
      <formula>0</formula>
    </cfRule>
    <cfRule type="cellIs" dxfId="262" priority="258" operator="equal">
      <formula>0</formula>
    </cfRule>
  </conditionalFormatting>
  <conditionalFormatting sqref="Z4:Z19">
    <cfRule type="cellIs" dxfId="261" priority="253" operator="greaterThan">
      <formula>0</formula>
    </cfRule>
    <cfRule type="cellIs" dxfId="260" priority="254" operator="lessThan">
      <formula>0</formula>
    </cfRule>
    <cfRule type="cellIs" dxfId="259" priority="255" operator="equal">
      <formula>0</formula>
    </cfRule>
  </conditionalFormatting>
  <conditionalFormatting sqref="Z4:Z19">
    <cfRule type="cellIs" dxfId="258" priority="250" operator="greaterThan">
      <formula>0</formula>
    </cfRule>
    <cfRule type="cellIs" dxfId="257" priority="251" operator="lessThan">
      <formula>0</formula>
    </cfRule>
    <cfRule type="cellIs" dxfId="256" priority="252" operator="equal">
      <formula>0</formula>
    </cfRule>
  </conditionalFormatting>
  <conditionalFormatting sqref="Z4:Z19">
    <cfRule type="cellIs" dxfId="255" priority="247" operator="greaterThan">
      <formula>0</formula>
    </cfRule>
    <cfRule type="cellIs" dxfId="254" priority="248" operator="lessThan">
      <formula>0</formula>
    </cfRule>
    <cfRule type="cellIs" dxfId="253" priority="249" operator="equal">
      <formula>0</formula>
    </cfRule>
  </conditionalFormatting>
  <conditionalFormatting sqref="Z4:Z19">
    <cfRule type="cellIs" dxfId="252" priority="244" operator="greaterThan">
      <formula>0</formula>
    </cfRule>
    <cfRule type="cellIs" dxfId="251" priority="245" operator="lessThan">
      <formula>0</formula>
    </cfRule>
    <cfRule type="cellIs" dxfId="250" priority="246" operator="equal">
      <formula>0</formula>
    </cfRule>
  </conditionalFormatting>
  <conditionalFormatting sqref="Z4:Z19">
    <cfRule type="cellIs" dxfId="249" priority="241" operator="greaterThan">
      <formula>0</formula>
    </cfRule>
    <cfRule type="cellIs" dxfId="248" priority="242" operator="lessThan">
      <formula>0</formula>
    </cfRule>
    <cfRule type="cellIs" dxfId="247" priority="243" operator="equal">
      <formula>0</formula>
    </cfRule>
  </conditionalFormatting>
  <conditionalFormatting sqref="Z4:Z19">
    <cfRule type="cellIs" dxfId="246" priority="238" operator="greaterThan">
      <formula>0</formula>
    </cfRule>
    <cfRule type="cellIs" dxfId="245" priority="239" operator="lessThan">
      <formula>0</formula>
    </cfRule>
    <cfRule type="cellIs" dxfId="244" priority="240" operator="equal">
      <formula>0</formula>
    </cfRule>
  </conditionalFormatting>
  <conditionalFormatting sqref="Z4:Z19">
    <cfRule type="cellIs" dxfId="243" priority="235" operator="greaterThan">
      <formula>0</formula>
    </cfRule>
    <cfRule type="cellIs" dxfId="242" priority="236" operator="lessThan">
      <formula>0</formula>
    </cfRule>
    <cfRule type="cellIs" dxfId="241" priority="237" operator="equal">
      <formula>0</formula>
    </cfRule>
  </conditionalFormatting>
  <conditionalFormatting sqref="Z4:Z19">
    <cfRule type="cellIs" dxfId="240" priority="232" operator="greaterThan">
      <formula>0</formula>
    </cfRule>
    <cfRule type="cellIs" dxfId="239" priority="233" operator="lessThan">
      <formula>0</formula>
    </cfRule>
    <cfRule type="cellIs" dxfId="238" priority="234" operator="equal">
      <formula>0</formula>
    </cfRule>
  </conditionalFormatting>
  <conditionalFormatting sqref="Z4:Z19">
    <cfRule type="cellIs" dxfId="237" priority="229" operator="greaterThan">
      <formula>0</formula>
    </cfRule>
    <cfRule type="cellIs" dxfId="236" priority="230" operator="lessThan">
      <formula>0</formula>
    </cfRule>
    <cfRule type="cellIs" dxfId="235" priority="231" operator="equal">
      <formula>0</formula>
    </cfRule>
  </conditionalFormatting>
  <conditionalFormatting sqref="Z4:Z19">
    <cfRule type="cellIs" dxfId="234" priority="226" operator="greaterThan">
      <formula>0</formula>
    </cfRule>
    <cfRule type="cellIs" dxfId="233" priority="227" operator="lessThan">
      <formula>0</formula>
    </cfRule>
    <cfRule type="cellIs" dxfId="232" priority="228" operator="equal">
      <formula>0</formula>
    </cfRule>
  </conditionalFormatting>
  <conditionalFormatting sqref="Z4:Z19">
    <cfRule type="cellIs" dxfId="231" priority="223" operator="greaterThan">
      <formula>0</formula>
    </cfRule>
    <cfRule type="cellIs" dxfId="230" priority="224" operator="lessThan">
      <formula>0</formula>
    </cfRule>
    <cfRule type="cellIs" dxfId="229" priority="225" operator="equal">
      <formula>0</formula>
    </cfRule>
  </conditionalFormatting>
  <conditionalFormatting sqref="Z4:Z19">
    <cfRule type="cellIs" dxfId="228" priority="220" operator="greaterThan">
      <formula>0</formula>
    </cfRule>
    <cfRule type="cellIs" dxfId="227" priority="221" operator="lessThan">
      <formula>0</formula>
    </cfRule>
    <cfRule type="cellIs" dxfId="226" priority="222" operator="equal">
      <formula>0</formula>
    </cfRule>
  </conditionalFormatting>
  <conditionalFormatting sqref="Z4:Z19">
    <cfRule type="cellIs" dxfId="225" priority="217" operator="greaterThan">
      <formula>0</formula>
    </cfRule>
    <cfRule type="cellIs" dxfId="224" priority="218" operator="lessThan">
      <formula>0</formula>
    </cfRule>
    <cfRule type="cellIs" dxfId="223" priority="219" operator="equal">
      <formula>0</formula>
    </cfRule>
  </conditionalFormatting>
  <conditionalFormatting sqref="Z4:Z19">
    <cfRule type="cellIs" dxfId="222" priority="214" operator="greaterThan">
      <formula>0</formula>
    </cfRule>
    <cfRule type="cellIs" dxfId="221" priority="215" operator="lessThan">
      <formula>0</formula>
    </cfRule>
    <cfRule type="cellIs" dxfId="220" priority="216" operator="equal">
      <formula>0</formula>
    </cfRule>
  </conditionalFormatting>
  <conditionalFormatting sqref="Z4:Z19">
    <cfRule type="cellIs" dxfId="219" priority="211" operator="greaterThan">
      <formula>0</formula>
    </cfRule>
    <cfRule type="cellIs" dxfId="218" priority="212" operator="lessThan">
      <formula>0</formula>
    </cfRule>
    <cfRule type="cellIs" dxfId="217" priority="213" operator="equal">
      <formula>0</formula>
    </cfRule>
  </conditionalFormatting>
  <conditionalFormatting sqref="Z4:Z19">
    <cfRule type="cellIs" dxfId="216" priority="208" operator="greaterThan">
      <formula>0</formula>
    </cfRule>
    <cfRule type="cellIs" dxfId="215" priority="209" operator="lessThan">
      <formula>0</formula>
    </cfRule>
    <cfRule type="cellIs" dxfId="214" priority="210" operator="equal">
      <formula>0</formula>
    </cfRule>
  </conditionalFormatting>
  <conditionalFormatting sqref="Z4:Z19">
    <cfRule type="cellIs" dxfId="213" priority="205" operator="greaterThan">
      <formula>0</formula>
    </cfRule>
    <cfRule type="cellIs" dxfId="212" priority="206" operator="lessThan">
      <formula>0</formula>
    </cfRule>
    <cfRule type="cellIs" dxfId="211" priority="207" operator="equal">
      <formula>0</formula>
    </cfRule>
  </conditionalFormatting>
  <conditionalFormatting sqref="Z4:Z19">
    <cfRule type="cellIs" dxfId="210" priority="202" operator="greaterThan">
      <formula>0</formula>
    </cfRule>
    <cfRule type="cellIs" dxfId="209" priority="203" operator="lessThan">
      <formula>0</formula>
    </cfRule>
    <cfRule type="cellIs" dxfId="208" priority="204" operator="equal">
      <formula>0</formula>
    </cfRule>
  </conditionalFormatting>
  <conditionalFormatting sqref="AH4:AH19">
    <cfRule type="cellIs" dxfId="207" priority="199" operator="greaterThan">
      <formula>0</formula>
    </cfRule>
    <cfRule type="cellIs" dxfId="206" priority="200" operator="lessThan">
      <formula>0</formula>
    </cfRule>
    <cfRule type="cellIs" dxfId="205" priority="201" operator="equal">
      <formula>0</formula>
    </cfRule>
  </conditionalFormatting>
  <conditionalFormatting sqref="AH4:AH19">
    <cfRule type="cellIs" dxfId="204" priority="196" operator="greaterThan">
      <formula>0</formula>
    </cfRule>
    <cfRule type="cellIs" dxfId="203" priority="197" operator="lessThan">
      <formula>0</formula>
    </cfRule>
    <cfRule type="cellIs" dxfId="202" priority="198" operator="equal">
      <formula>0</formula>
    </cfRule>
  </conditionalFormatting>
  <conditionalFormatting sqref="AH4:AH19">
    <cfRule type="cellIs" dxfId="201" priority="193" operator="greaterThan">
      <formula>0</formula>
    </cfRule>
    <cfRule type="cellIs" dxfId="200" priority="194" operator="lessThan">
      <formula>0</formula>
    </cfRule>
    <cfRule type="cellIs" dxfId="199" priority="195" operator="equal">
      <formula>0</formula>
    </cfRule>
  </conditionalFormatting>
  <conditionalFormatting sqref="AH4:AH19">
    <cfRule type="cellIs" dxfId="198" priority="190" operator="greaterThan">
      <formula>0</formula>
    </cfRule>
    <cfRule type="cellIs" dxfId="197" priority="191" operator="lessThan">
      <formula>0</formula>
    </cfRule>
    <cfRule type="cellIs" dxfId="196" priority="192" operator="equal">
      <formula>0</formula>
    </cfRule>
  </conditionalFormatting>
  <conditionalFormatting sqref="AH4:AH19">
    <cfRule type="cellIs" dxfId="195" priority="187" operator="greaterThan">
      <formula>0</formula>
    </cfRule>
    <cfRule type="cellIs" dxfId="194" priority="188" operator="lessThan">
      <formula>0</formula>
    </cfRule>
    <cfRule type="cellIs" dxfId="193" priority="189" operator="equal">
      <formula>0</formula>
    </cfRule>
  </conditionalFormatting>
  <conditionalFormatting sqref="AH4:AH19">
    <cfRule type="cellIs" dxfId="192" priority="184" operator="greaterThan">
      <formula>0</formula>
    </cfRule>
    <cfRule type="cellIs" dxfId="191" priority="185" operator="lessThan">
      <formula>0</formula>
    </cfRule>
    <cfRule type="cellIs" dxfId="190" priority="186" operator="equal">
      <formula>0</formula>
    </cfRule>
  </conditionalFormatting>
  <conditionalFormatting sqref="AH4:AH19">
    <cfRule type="cellIs" dxfId="189" priority="181" operator="greaterThan">
      <formula>0</formula>
    </cfRule>
    <cfRule type="cellIs" dxfId="188" priority="182" operator="lessThan">
      <formula>0</formula>
    </cfRule>
    <cfRule type="cellIs" dxfId="187" priority="183" operator="equal">
      <formula>0</formula>
    </cfRule>
  </conditionalFormatting>
  <conditionalFormatting sqref="AH4:AH19">
    <cfRule type="cellIs" dxfId="186" priority="178" operator="greaterThan">
      <formula>0</formula>
    </cfRule>
    <cfRule type="cellIs" dxfId="185" priority="179" operator="lessThan">
      <formula>0</formula>
    </cfRule>
    <cfRule type="cellIs" dxfId="184" priority="180" operator="equal">
      <formula>0</formula>
    </cfRule>
  </conditionalFormatting>
  <conditionalFormatting sqref="AH4:AH19">
    <cfRule type="cellIs" dxfId="183" priority="175" operator="greaterThan">
      <formula>0</formula>
    </cfRule>
    <cfRule type="cellIs" dxfId="182" priority="176" operator="lessThan">
      <formula>0</formula>
    </cfRule>
    <cfRule type="cellIs" dxfId="181" priority="177" operator="equal">
      <formula>0</formula>
    </cfRule>
  </conditionalFormatting>
  <conditionalFormatting sqref="AH4:AH19">
    <cfRule type="cellIs" dxfId="180" priority="172" operator="greaterThan">
      <formula>0</formula>
    </cfRule>
    <cfRule type="cellIs" dxfId="179" priority="173" operator="lessThan">
      <formula>0</formula>
    </cfRule>
    <cfRule type="cellIs" dxfId="178" priority="174" operator="equal">
      <formula>0</formula>
    </cfRule>
  </conditionalFormatting>
  <conditionalFormatting sqref="AH4:AH19">
    <cfRule type="cellIs" dxfId="177" priority="169" operator="greaterThan">
      <formula>0</formula>
    </cfRule>
    <cfRule type="cellIs" dxfId="176" priority="170" operator="lessThan">
      <formula>0</formula>
    </cfRule>
    <cfRule type="cellIs" dxfId="175" priority="171" operator="equal">
      <formula>0</formula>
    </cfRule>
  </conditionalFormatting>
  <conditionalFormatting sqref="AH4:AH19">
    <cfRule type="cellIs" dxfId="174" priority="166" operator="greaterThan">
      <formula>0</formula>
    </cfRule>
    <cfRule type="cellIs" dxfId="173" priority="167" operator="lessThan">
      <formula>0</formula>
    </cfRule>
    <cfRule type="cellIs" dxfId="172" priority="168" operator="equal">
      <formula>0</formula>
    </cfRule>
  </conditionalFormatting>
  <conditionalFormatting sqref="AH4:AH19">
    <cfRule type="cellIs" dxfId="171" priority="163" operator="greaterThan">
      <formula>0</formula>
    </cfRule>
    <cfRule type="cellIs" dxfId="170" priority="164" operator="lessThan">
      <formula>0</formula>
    </cfRule>
    <cfRule type="cellIs" dxfId="169" priority="165" operator="equal">
      <formula>0</formula>
    </cfRule>
  </conditionalFormatting>
  <conditionalFormatting sqref="AH4:AH19">
    <cfRule type="cellIs" dxfId="168" priority="160" operator="greaterThan">
      <formula>0</formula>
    </cfRule>
    <cfRule type="cellIs" dxfId="167" priority="161" operator="lessThan">
      <formula>0</formula>
    </cfRule>
    <cfRule type="cellIs" dxfId="166" priority="162" operator="equal">
      <formula>0</formula>
    </cfRule>
  </conditionalFormatting>
  <conditionalFormatting sqref="AH4:AH19">
    <cfRule type="cellIs" dxfId="165" priority="157" operator="greaterThan">
      <formula>0</formula>
    </cfRule>
    <cfRule type="cellIs" dxfId="164" priority="158" operator="lessThan">
      <formula>0</formula>
    </cfRule>
    <cfRule type="cellIs" dxfId="163" priority="159" operator="equal">
      <formula>0</formula>
    </cfRule>
  </conditionalFormatting>
  <conditionalFormatting sqref="AH4:AH19">
    <cfRule type="cellIs" dxfId="162" priority="154" operator="greaterThan">
      <formula>0</formula>
    </cfRule>
    <cfRule type="cellIs" dxfId="161" priority="155" operator="lessThan">
      <formula>0</formula>
    </cfRule>
    <cfRule type="cellIs" dxfId="160" priority="156" operator="equal">
      <formula>0</formula>
    </cfRule>
  </conditionalFormatting>
  <conditionalFormatting sqref="AH4:AH19">
    <cfRule type="cellIs" dxfId="159" priority="151" operator="greaterThan">
      <formula>0</formula>
    </cfRule>
    <cfRule type="cellIs" dxfId="158" priority="152" operator="lessThan">
      <formula>0</formula>
    </cfRule>
    <cfRule type="cellIs" dxfId="157" priority="153" operator="equal">
      <formula>0</formula>
    </cfRule>
  </conditionalFormatting>
  <conditionalFormatting sqref="AH4:AH19">
    <cfRule type="cellIs" dxfId="156" priority="148" operator="greaterThan">
      <formula>0</formula>
    </cfRule>
    <cfRule type="cellIs" dxfId="155" priority="149" operator="lessThan">
      <formula>0</formula>
    </cfRule>
    <cfRule type="cellIs" dxfId="154" priority="150" operator="equal">
      <formula>0</formula>
    </cfRule>
  </conditionalFormatting>
  <conditionalFormatting sqref="AH4:AH19">
    <cfRule type="cellIs" dxfId="153" priority="145" operator="greaterThan">
      <formula>0</formula>
    </cfRule>
    <cfRule type="cellIs" dxfId="152" priority="146" operator="lessThan">
      <formula>0</formula>
    </cfRule>
    <cfRule type="cellIs" dxfId="151" priority="147" operator="equal">
      <formula>0</formula>
    </cfRule>
  </conditionalFormatting>
  <conditionalFormatting sqref="AH4:AH19">
    <cfRule type="cellIs" dxfId="150" priority="142" operator="greaterThan">
      <formula>0</formula>
    </cfRule>
    <cfRule type="cellIs" dxfId="149" priority="143" operator="lessThan">
      <formula>0</formula>
    </cfRule>
    <cfRule type="cellIs" dxfId="148" priority="144" operator="equal">
      <formula>0</formula>
    </cfRule>
  </conditionalFormatting>
  <conditionalFormatting sqref="AH4:AH19">
    <cfRule type="cellIs" dxfId="147" priority="139" operator="greaterThan">
      <formula>0</formula>
    </cfRule>
    <cfRule type="cellIs" dxfId="146" priority="140" operator="lessThan">
      <formula>0</formula>
    </cfRule>
    <cfRule type="cellIs" dxfId="145" priority="141" operator="equal">
      <formula>0</formula>
    </cfRule>
  </conditionalFormatting>
  <conditionalFormatting sqref="AH4:AH19">
    <cfRule type="cellIs" dxfId="144" priority="136" operator="greaterThan">
      <formula>0</formula>
    </cfRule>
    <cfRule type="cellIs" dxfId="143" priority="137" operator="lessThan">
      <formula>0</formula>
    </cfRule>
    <cfRule type="cellIs" dxfId="142" priority="138" operator="equal">
      <formula>0</formula>
    </cfRule>
  </conditionalFormatting>
  <conditionalFormatting sqref="AH4:AH19">
    <cfRule type="cellIs" dxfId="141" priority="133" operator="greaterThan">
      <formula>0</formula>
    </cfRule>
    <cfRule type="cellIs" dxfId="140" priority="134" operator="lessThan">
      <formula>0</formula>
    </cfRule>
    <cfRule type="cellIs" dxfId="139" priority="135" operator="equal">
      <formula>0</formula>
    </cfRule>
  </conditionalFormatting>
  <conditionalFormatting sqref="AH4:AH19">
    <cfRule type="cellIs" dxfId="138" priority="130" operator="greaterThan">
      <formula>0</formula>
    </cfRule>
    <cfRule type="cellIs" dxfId="137" priority="131" operator="lessThan">
      <formula>0</formula>
    </cfRule>
    <cfRule type="cellIs" dxfId="136" priority="132" operator="equal">
      <formula>0</formula>
    </cfRule>
  </conditionalFormatting>
  <conditionalFormatting sqref="AH4:AH19">
    <cfRule type="cellIs" dxfId="135" priority="127" operator="greaterThan">
      <formula>0</formula>
    </cfRule>
    <cfRule type="cellIs" dxfId="134" priority="128" operator="lessThan">
      <formula>0</formula>
    </cfRule>
    <cfRule type="cellIs" dxfId="133" priority="129" operator="equal">
      <formula>0</formula>
    </cfRule>
  </conditionalFormatting>
  <conditionalFormatting sqref="AH4:AH19">
    <cfRule type="cellIs" dxfId="132" priority="124" operator="greaterThan">
      <formula>0</formula>
    </cfRule>
    <cfRule type="cellIs" dxfId="131" priority="125" operator="lessThan">
      <formula>0</formula>
    </cfRule>
    <cfRule type="cellIs" dxfId="130" priority="126" operator="equal">
      <formula>0</formula>
    </cfRule>
  </conditionalFormatting>
  <conditionalFormatting sqref="AH4:AH19">
    <cfRule type="cellIs" dxfId="129" priority="121" operator="greaterThan">
      <formula>0</formula>
    </cfRule>
    <cfRule type="cellIs" dxfId="128" priority="122" operator="lessThan">
      <formula>0</formula>
    </cfRule>
    <cfRule type="cellIs" dxfId="127" priority="123" operator="equal">
      <formula>0</formula>
    </cfRule>
  </conditionalFormatting>
  <conditionalFormatting sqref="AH4:AH19">
    <cfRule type="cellIs" dxfId="126" priority="118" operator="greaterThan">
      <formula>0</formula>
    </cfRule>
    <cfRule type="cellIs" dxfId="125" priority="119" operator="lessThan">
      <formula>0</formula>
    </cfRule>
    <cfRule type="cellIs" dxfId="124" priority="120" operator="equal">
      <formula>0</formula>
    </cfRule>
  </conditionalFormatting>
  <conditionalFormatting sqref="AH4:AH19">
    <cfRule type="cellIs" dxfId="123" priority="115" operator="greaterThan">
      <formula>0</formula>
    </cfRule>
    <cfRule type="cellIs" dxfId="122" priority="116" operator="lessThan">
      <formula>0</formula>
    </cfRule>
    <cfRule type="cellIs" dxfId="121" priority="117" operator="equal">
      <formula>0</formula>
    </cfRule>
  </conditionalFormatting>
  <conditionalFormatting sqref="AH4:AH19">
    <cfRule type="cellIs" dxfId="120" priority="112" operator="greaterThan">
      <formula>0</formula>
    </cfRule>
    <cfRule type="cellIs" dxfId="119" priority="113" operator="lessThan">
      <formula>0</formula>
    </cfRule>
    <cfRule type="cellIs" dxfId="118" priority="114" operator="equal">
      <formula>0</formula>
    </cfRule>
  </conditionalFormatting>
  <conditionalFormatting sqref="AH4:AH19">
    <cfRule type="cellIs" dxfId="117" priority="109" operator="greaterThan">
      <formula>0</formula>
    </cfRule>
    <cfRule type="cellIs" dxfId="116" priority="110" operator="lessThan">
      <formula>0</formula>
    </cfRule>
    <cfRule type="cellIs" dxfId="115" priority="111" operator="equal">
      <formula>0</formula>
    </cfRule>
  </conditionalFormatting>
  <conditionalFormatting sqref="AH4:AH19">
    <cfRule type="cellIs" dxfId="114" priority="106" operator="greaterThan">
      <formula>0</formula>
    </cfRule>
    <cfRule type="cellIs" dxfId="113" priority="107" operator="lessThan">
      <formula>0</formula>
    </cfRule>
    <cfRule type="cellIs" dxfId="112" priority="108" operator="equal">
      <formula>0</formula>
    </cfRule>
  </conditionalFormatting>
  <conditionalFormatting sqref="AH4:AH19">
    <cfRule type="cellIs" dxfId="111" priority="103" operator="greaterThan">
      <formula>0</formula>
    </cfRule>
    <cfRule type="cellIs" dxfId="110" priority="104" operator="lessThan">
      <formula>0</formula>
    </cfRule>
    <cfRule type="cellIs" dxfId="109" priority="105" operator="equal">
      <formula>0</formula>
    </cfRule>
  </conditionalFormatting>
  <conditionalFormatting sqref="J26:J41">
    <cfRule type="cellIs" dxfId="108" priority="100" operator="greaterThan">
      <formula>0</formula>
    </cfRule>
    <cfRule type="cellIs" dxfId="107" priority="101" operator="lessThan">
      <formula>0</formula>
    </cfRule>
    <cfRule type="cellIs" dxfId="106" priority="102" operator="equal">
      <formula>0</formula>
    </cfRule>
  </conditionalFormatting>
  <conditionalFormatting sqref="J26:J41">
    <cfRule type="cellIs" dxfId="105" priority="97" operator="greaterThan">
      <formula>0</formula>
    </cfRule>
    <cfRule type="cellIs" dxfId="104" priority="98" operator="lessThan">
      <formula>0</formula>
    </cfRule>
    <cfRule type="cellIs" dxfId="103" priority="99" operator="equal">
      <formula>0</formula>
    </cfRule>
  </conditionalFormatting>
  <conditionalFormatting sqref="J26:J41">
    <cfRule type="cellIs" dxfId="102" priority="94" operator="greaterThan">
      <formula>0</formula>
    </cfRule>
    <cfRule type="cellIs" dxfId="101" priority="95" operator="lessThan">
      <formula>0</formula>
    </cfRule>
    <cfRule type="cellIs" dxfId="100" priority="96" operator="equal">
      <formula>0</formula>
    </cfRule>
  </conditionalFormatting>
  <conditionalFormatting sqref="J26:J41">
    <cfRule type="cellIs" dxfId="99" priority="91" operator="greaterThan">
      <formula>0</formula>
    </cfRule>
    <cfRule type="cellIs" dxfId="98" priority="92" operator="lessThan">
      <formula>0</formula>
    </cfRule>
    <cfRule type="cellIs" dxfId="97" priority="93" operator="equal">
      <formula>0</formula>
    </cfRule>
  </conditionalFormatting>
  <conditionalFormatting sqref="J26:J41">
    <cfRule type="cellIs" dxfId="96" priority="88" operator="greaterThan">
      <formula>0</formula>
    </cfRule>
    <cfRule type="cellIs" dxfId="95" priority="89" operator="lessThan">
      <formula>0</formula>
    </cfRule>
    <cfRule type="cellIs" dxfId="94" priority="90" operator="equal">
      <formula>0</formula>
    </cfRule>
  </conditionalFormatting>
  <conditionalFormatting sqref="J26:J41">
    <cfRule type="cellIs" dxfId="93" priority="85" operator="greaterThan">
      <formula>0</formula>
    </cfRule>
    <cfRule type="cellIs" dxfId="92" priority="86" operator="lessThan">
      <formula>0</formula>
    </cfRule>
    <cfRule type="cellIs" dxfId="91" priority="87" operator="equal">
      <formula>0</formula>
    </cfRule>
  </conditionalFormatting>
  <conditionalFormatting sqref="J26:J41">
    <cfRule type="cellIs" dxfId="90" priority="82" operator="greaterThan">
      <formula>0</formula>
    </cfRule>
    <cfRule type="cellIs" dxfId="89" priority="83" operator="lessThan">
      <formula>0</formula>
    </cfRule>
    <cfRule type="cellIs" dxfId="88" priority="84" operator="equal">
      <formula>0</formula>
    </cfRule>
  </conditionalFormatting>
  <conditionalFormatting sqref="J26:J41">
    <cfRule type="cellIs" dxfId="87" priority="79" operator="greaterThan">
      <formula>0</formula>
    </cfRule>
    <cfRule type="cellIs" dxfId="86" priority="80" operator="lessThan">
      <formula>0</formula>
    </cfRule>
    <cfRule type="cellIs" dxfId="85" priority="81" operator="equal">
      <formula>0</formula>
    </cfRule>
  </conditionalFormatting>
  <conditionalFormatting sqref="J26:J41">
    <cfRule type="cellIs" dxfId="84" priority="76" operator="greaterThan">
      <formula>0</formula>
    </cfRule>
    <cfRule type="cellIs" dxfId="83" priority="77" operator="lessThan">
      <formula>0</formula>
    </cfRule>
    <cfRule type="cellIs" dxfId="82" priority="78" operator="equal">
      <formula>0</formula>
    </cfRule>
  </conditionalFormatting>
  <conditionalFormatting sqref="J26:J41">
    <cfRule type="cellIs" dxfId="81" priority="73" operator="greaterThan">
      <formula>0</formula>
    </cfRule>
    <cfRule type="cellIs" dxfId="80" priority="74" operator="lessThan">
      <formula>0</formula>
    </cfRule>
    <cfRule type="cellIs" dxfId="79" priority="75" operator="equal">
      <formula>0</formula>
    </cfRule>
  </conditionalFormatting>
  <conditionalFormatting sqref="J26:J41">
    <cfRule type="cellIs" dxfId="78" priority="70" operator="greaterThan">
      <formula>0</formula>
    </cfRule>
    <cfRule type="cellIs" dxfId="77" priority="71" operator="lessThan">
      <formula>0</formula>
    </cfRule>
    <cfRule type="cellIs" dxfId="76" priority="72" operator="equal">
      <formula>0</formula>
    </cfRule>
  </conditionalFormatting>
  <conditionalFormatting sqref="J26:J41">
    <cfRule type="cellIs" dxfId="75" priority="67" operator="greaterThan">
      <formula>0</formula>
    </cfRule>
    <cfRule type="cellIs" dxfId="74" priority="68" operator="lessThan">
      <formula>0</formula>
    </cfRule>
    <cfRule type="cellIs" dxfId="73" priority="69" operator="equal">
      <formula>0</formula>
    </cfRule>
  </conditionalFormatting>
  <conditionalFormatting sqref="J26:J41">
    <cfRule type="cellIs" dxfId="72" priority="64" operator="greaterThan">
      <formula>0</formula>
    </cfRule>
    <cfRule type="cellIs" dxfId="71" priority="65" operator="lessThan">
      <formula>0</formula>
    </cfRule>
    <cfRule type="cellIs" dxfId="70" priority="66" operator="equal">
      <formula>0</formula>
    </cfRule>
  </conditionalFormatting>
  <conditionalFormatting sqref="J26:J41">
    <cfRule type="cellIs" dxfId="69" priority="61" operator="greaterThan">
      <formula>0</formula>
    </cfRule>
    <cfRule type="cellIs" dxfId="68" priority="62" operator="lessThan">
      <formula>0</formula>
    </cfRule>
    <cfRule type="cellIs" dxfId="67" priority="63" operator="equal">
      <formula>0</formula>
    </cfRule>
  </conditionalFormatting>
  <conditionalFormatting sqref="J26:J41">
    <cfRule type="cellIs" dxfId="66" priority="58" operator="greaterThan">
      <formula>0</formula>
    </cfRule>
    <cfRule type="cellIs" dxfId="65" priority="59" operator="lessThan">
      <formula>0</formula>
    </cfRule>
    <cfRule type="cellIs" dxfId="64" priority="60" operator="equal">
      <formula>0</formula>
    </cfRule>
  </conditionalFormatting>
  <conditionalFormatting sqref="J26:J41">
    <cfRule type="cellIs" dxfId="63" priority="55" operator="greaterThan">
      <formula>0</formula>
    </cfRule>
    <cfRule type="cellIs" dxfId="62" priority="56" operator="lessThan">
      <formula>0</formula>
    </cfRule>
    <cfRule type="cellIs" dxfId="61" priority="57" operator="equal">
      <formula>0</formula>
    </cfRule>
  </conditionalFormatting>
  <conditionalFormatting sqref="J26:J41">
    <cfRule type="cellIs" dxfId="60" priority="52" operator="greaterThan">
      <formula>0</formula>
    </cfRule>
    <cfRule type="cellIs" dxfId="59" priority="53" operator="lessThan">
      <formula>0</formula>
    </cfRule>
    <cfRule type="cellIs" dxfId="58" priority="54" operator="equal">
      <formula>0</formula>
    </cfRule>
  </conditionalFormatting>
  <conditionalFormatting sqref="J26:J41">
    <cfRule type="cellIs" dxfId="57" priority="49" operator="greaterThan">
      <formula>0</formula>
    </cfRule>
    <cfRule type="cellIs" dxfId="56" priority="50" operator="lessThan">
      <formula>0</formula>
    </cfRule>
    <cfRule type="cellIs" dxfId="55" priority="51" operator="equal">
      <formula>0</formula>
    </cfRule>
  </conditionalFormatting>
  <conditionalFormatting sqref="J26:J41">
    <cfRule type="cellIs" dxfId="54" priority="46" operator="greaterThan">
      <formula>0</formula>
    </cfRule>
    <cfRule type="cellIs" dxfId="53" priority="47" operator="lessThan">
      <formula>0</formula>
    </cfRule>
    <cfRule type="cellIs" dxfId="52" priority="48" operator="equal">
      <formula>0</formula>
    </cfRule>
  </conditionalFormatting>
  <conditionalFormatting sqref="J26:J41">
    <cfRule type="cellIs" dxfId="51" priority="43" operator="greaterThan">
      <formula>0</formula>
    </cfRule>
    <cfRule type="cellIs" dxfId="50" priority="44" operator="lessThan">
      <formula>0</formula>
    </cfRule>
    <cfRule type="cellIs" dxfId="49" priority="45" operator="equal">
      <formula>0</formula>
    </cfRule>
  </conditionalFormatting>
  <conditionalFormatting sqref="J26:J41">
    <cfRule type="cellIs" dxfId="48" priority="40" operator="greaterThan">
      <formula>0</formula>
    </cfRule>
    <cfRule type="cellIs" dxfId="47" priority="41" operator="lessThan">
      <formula>0</formula>
    </cfRule>
    <cfRule type="cellIs" dxfId="46" priority="42" operator="equal">
      <formula>0</formula>
    </cfRule>
  </conditionalFormatting>
  <conditionalFormatting sqref="J26:J41">
    <cfRule type="cellIs" dxfId="45" priority="37" operator="greaterThan">
      <formula>0</formula>
    </cfRule>
    <cfRule type="cellIs" dxfId="44" priority="38" operator="lessThan">
      <formula>0</formula>
    </cfRule>
    <cfRule type="cellIs" dxfId="43" priority="39" operator="equal">
      <formula>0</formula>
    </cfRule>
  </conditionalFormatting>
  <conditionalFormatting sqref="J26:J41">
    <cfRule type="cellIs" dxfId="42" priority="34" operator="greaterThan">
      <formula>0</formula>
    </cfRule>
    <cfRule type="cellIs" dxfId="41" priority="35" operator="lessThan">
      <formula>0</formula>
    </cfRule>
    <cfRule type="cellIs" dxfId="40" priority="36" operator="equal">
      <formula>0</formula>
    </cfRule>
  </conditionalFormatting>
  <conditionalFormatting sqref="J26:J41">
    <cfRule type="cellIs" dxfId="39" priority="31" operator="greaterThan">
      <formula>0</formula>
    </cfRule>
    <cfRule type="cellIs" dxfId="38" priority="32" operator="lessThan">
      <formula>0</formula>
    </cfRule>
    <cfRule type="cellIs" dxfId="37" priority="33" operator="equal">
      <formula>0</formula>
    </cfRule>
  </conditionalFormatting>
  <conditionalFormatting sqref="J26:J41">
    <cfRule type="cellIs" dxfId="36" priority="28" operator="greaterThan">
      <formula>0</formula>
    </cfRule>
    <cfRule type="cellIs" dxfId="35" priority="29" operator="lessThan">
      <formula>0</formula>
    </cfRule>
    <cfRule type="cellIs" dxfId="34" priority="30" operator="equal">
      <formula>0</formula>
    </cfRule>
  </conditionalFormatting>
  <conditionalFormatting sqref="J26:J41">
    <cfRule type="cellIs" dxfId="33" priority="25" operator="greaterThan">
      <formula>0</formula>
    </cfRule>
    <cfRule type="cellIs" dxfId="32" priority="26" operator="lessThan">
      <formula>0</formula>
    </cfRule>
    <cfRule type="cellIs" dxfId="31" priority="27" operator="equal">
      <formula>0</formula>
    </cfRule>
  </conditionalFormatting>
  <conditionalFormatting sqref="J26:J41">
    <cfRule type="cellIs" dxfId="30" priority="22" operator="greaterThan">
      <formula>0</formula>
    </cfRule>
    <cfRule type="cellIs" dxfId="29" priority="23" operator="lessThan">
      <formula>0</formula>
    </cfRule>
    <cfRule type="cellIs" dxfId="28" priority="24" operator="equal">
      <formula>0</formula>
    </cfRule>
  </conditionalFormatting>
  <conditionalFormatting sqref="J26:J41">
    <cfRule type="cellIs" dxfId="27" priority="19" operator="greaterThan">
      <formula>0</formula>
    </cfRule>
    <cfRule type="cellIs" dxfId="26" priority="20" operator="lessThan">
      <formula>0</formula>
    </cfRule>
    <cfRule type="cellIs" dxfId="25" priority="21" operator="equal">
      <formula>0</formula>
    </cfRule>
  </conditionalFormatting>
  <conditionalFormatting sqref="J26:J41">
    <cfRule type="cellIs" dxfId="24" priority="16" operator="greaterThan">
      <formula>0</formula>
    </cfRule>
    <cfRule type="cellIs" dxfId="23" priority="17" operator="lessThan">
      <formula>0</formula>
    </cfRule>
    <cfRule type="cellIs" dxfId="22" priority="18" operator="equal">
      <formula>0</formula>
    </cfRule>
  </conditionalFormatting>
  <conditionalFormatting sqref="J26:J41">
    <cfRule type="cellIs" dxfId="21" priority="13" operator="greaterThan">
      <formula>0</formula>
    </cfRule>
    <cfRule type="cellIs" dxfId="20" priority="14" operator="lessThan">
      <formula>0</formula>
    </cfRule>
    <cfRule type="cellIs" dxfId="19" priority="15" operator="equal">
      <formula>0</formula>
    </cfRule>
  </conditionalFormatting>
  <conditionalFormatting sqref="J26:J41">
    <cfRule type="cellIs" dxfId="18" priority="10" operator="greaterThan">
      <formula>0</formula>
    </cfRule>
    <cfRule type="cellIs" dxfId="17" priority="11" operator="lessThan">
      <formula>0</formula>
    </cfRule>
    <cfRule type="cellIs" dxfId="16" priority="12" operator="equal">
      <formula>0</formula>
    </cfRule>
  </conditionalFormatting>
  <conditionalFormatting sqref="J26:J41">
    <cfRule type="cellIs" dxfId="15" priority="7" operator="greaterThan">
      <formula>0</formula>
    </cfRule>
    <cfRule type="cellIs" dxfId="14" priority="8" operator="lessThan">
      <formula>0</formula>
    </cfRule>
    <cfRule type="cellIs" dxfId="13" priority="9" operator="equal">
      <formula>0</formula>
    </cfRule>
  </conditionalFormatting>
  <conditionalFormatting sqref="J26:J41">
    <cfRule type="cellIs" dxfId="12" priority="4" operator="greaterThan">
      <formula>0</formula>
    </cfRule>
    <cfRule type="cellIs" dxfId="11" priority="5" operator="lessThan">
      <formula>0</formula>
    </cfRule>
    <cfRule type="cellIs" dxfId="10" priority="6" operator="equal">
      <formula>0</formula>
    </cfRule>
  </conditionalFormatting>
  <conditionalFormatting sqref="J26:J41">
    <cfRule type="cellIs" dxfId="9" priority="1" operator="greaterThan">
      <formula>0</formula>
    </cfRule>
    <cfRule type="cellIs" dxfId="8" priority="2" operator="lessThan">
      <formula>0</formula>
    </cfRule>
    <cfRule type="cellIs" dxfId="7" priority="3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S27"/>
  <sheetViews>
    <sheetView zoomScale="70" zoomScaleNormal="70" workbookViewId="0"/>
  </sheetViews>
  <sheetFormatPr defaultRowHeight="32.6"/>
  <cols>
    <col min="1" max="1" width="22.625" style="67" customWidth="1"/>
    <col min="2" max="17" width="7.625" style="66" customWidth="1"/>
    <col min="18" max="18" width="7.125" style="66" customWidth="1"/>
    <col min="19" max="19" width="7.375" style="67" customWidth="1"/>
    <col min="20" max="16384" width="9" style="55"/>
  </cols>
  <sheetData>
    <row r="1" spans="1:18" s="318" customFormat="1" ht="85.1" customHeight="1" thickBot="1">
      <c r="A1" s="60" t="s">
        <v>159</v>
      </c>
      <c r="B1" s="62" t="s">
        <v>166</v>
      </c>
      <c r="C1" s="62" t="s">
        <v>52</v>
      </c>
      <c r="D1" s="62" t="s">
        <v>167</v>
      </c>
      <c r="E1" s="63" t="s">
        <v>53</v>
      </c>
      <c r="F1" s="61" t="s">
        <v>163</v>
      </c>
      <c r="G1" s="61" t="s">
        <v>164</v>
      </c>
      <c r="H1" s="63" t="s">
        <v>165</v>
      </c>
      <c r="I1" s="62" t="s">
        <v>23</v>
      </c>
      <c r="J1" s="63" t="s">
        <v>54</v>
      </c>
      <c r="K1" s="61" t="s">
        <v>169</v>
      </c>
      <c r="L1" s="61" t="s">
        <v>168</v>
      </c>
      <c r="M1" s="61" t="s">
        <v>27</v>
      </c>
      <c r="N1" s="62" t="s">
        <v>22</v>
      </c>
      <c r="O1" s="63" t="s">
        <v>171</v>
      </c>
      <c r="P1" s="63" t="s">
        <v>170</v>
      </c>
      <c r="Q1" s="61" t="s">
        <v>172</v>
      </c>
      <c r="R1" s="928" t="s">
        <v>55</v>
      </c>
    </row>
    <row r="2" spans="1:18" s="325" customFormat="1" ht="19.05" thickBot="1">
      <c r="A2" s="64" t="s">
        <v>56</v>
      </c>
      <c r="B2" s="324">
        <v>5</v>
      </c>
      <c r="C2" s="324">
        <v>17</v>
      </c>
      <c r="D2" s="324">
        <v>16</v>
      </c>
      <c r="E2" s="324">
        <v>7</v>
      </c>
      <c r="F2" s="324">
        <v>8</v>
      </c>
      <c r="G2" s="324">
        <v>2</v>
      </c>
      <c r="H2" s="324">
        <v>16</v>
      </c>
      <c r="I2" s="324">
        <v>15</v>
      </c>
      <c r="J2" s="324">
        <v>9</v>
      </c>
      <c r="K2" s="324">
        <v>13</v>
      </c>
      <c r="L2" s="324">
        <v>18</v>
      </c>
      <c r="M2" s="324">
        <v>15</v>
      </c>
      <c r="N2" s="324">
        <v>13</v>
      </c>
      <c r="O2" s="721"/>
      <c r="P2" s="324">
        <v>13</v>
      </c>
      <c r="Q2" s="324">
        <v>14</v>
      </c>
      <c r="R2" s="929"/>
    </row>
    <row r="3" spans="1:18" s="326" customFormat="1" ht="14.95">
      <c r="A3" s="319" t="s">
        <v>50</v>
      </c>
      <c r="B3" s="96"/>
      <c r="C3" s="97"/>
      <c r="D3" s="97"/>
      <c r="E3" s="98"/>
      <c r="F3" s="98"/>
      <c r="G3" s="98"/>
      <c r="H3" s="98"/>
      <c r="I3" s="98"/>
      <c r="J3" s="98"/>
      <c r="K3" s="98"/>
      <c r="L3" s="98"/>
      <c r="M3" s="98"/>
      <c r="N3" s="98"/>
      <c r="O3" s="717"/>
      <c r="P3" s="717"/>
      <c r="Q3" s="98"/>
      <c r="R3" s="99"/>
    </row>
    <row r="4" spans="1:18" s="326" customFormat="1" ht="14.95">
      <c r="A4" s="319" t="s">
        <v>57</v>
      </c>
      <c r="B4" s="96"/>
      <c r="C4" s="97"/>
      <c r="D4" s="97"/>
      <c r="E4" s="98"/>
      <c r="F4" s="98"/>
      <c r="G4" s="98"/>
      <c r="H4" s="98"/>
      <c r="I4" s="98"/>
      <c r="J4" s="98"/>
      <c r="K4" s="98"/>
      <c r="L4" s="98"/>
      <c r="M4" s="98"/>
      <c r="N4" s="98"/>
      <c r="O4" s="717"/>
      <c r="P4" s="717"/>
      <c r="Q4" s="98"/>
      <c r="R4" s="99"/>
    </row>
    <row r="5" spans="1:18" s="326" customFormat="1" ht="14.95">
      <c r="A5" s="319" t="s">
        <v>40</v>
      </c>
      <c r="B5" s="96"/>
      <c r="C5" s="97"/>
      <c r="D5" s="97" t="s">
        <v>192</v>
      </c>
      <c r="E5" s="98"/>
      <c r="F5" s="98"/>
      <c r="G5" s="98"/>
      <c r="H5" s="98"/>
      <c r="I5" s="98"/>
      <c r="J5" s="98"/>
      <c r="K5" s="98"/>
      <c r="L5" s="98"/>
      <c r="M5" s="98"/>
      <c r="N5" s="98" t="s">
        <v>214</v>
      </c>
      <c r="O5" s="717"/>
      <c r="P5" s="717"/>
      <c r="Q5" s="98"/>
      <c r="R5" s="99" t="s">
        <v>194</v>
      </c>
    </row>
    <row r="6" spans="1:18" s="326" customFormat="1" ht="14.95">
      <c r="A6" s="319" t="s">
        <v>25</v>
      </c>
      <c r="B6" s="96"/>
      <c r="C6" s="97"/>
      <c r="D6" s="97"/>
      <c r="E6" s="98"/>
      <c r="F6" s="98"/>
      <c r="G6" s="476"/>
      <c r="H6" s="476"/>
      <c r="I6" s="476" t="s">
        <v>198</v>
      </c>
      <c r="J6" s="476"/>
      <c r="K6" s="671" t="s">
        <v>200</v>
      </c>
      <c r="L6" s="98"/>
      <c r="M6" s="98"/>
      <c r="N6" s="98"/>
      <c r="O6" s="717"/>
      <c r="P6" s="717"/>
      <c r="Q6" s="98"/>
      <c r="R6" s="99" t="s">
        <v>194</v>
      </c>
    </row>
    <row r="7" spans="1:18" s="326" customFormat="1" ht="14.95">
      <c r="A7" s="319" t="s">
        <v>58</v>
      </c>
      <c r="B7" s="96"/>
      <c r="C7" s="97"/>
      <c r="D7" s="97"/>
      <c r="E7" s="98"/>
      <c r="F7" s="98"/>
      <c r="G7" s="98"/>
      <c r="H7" s="98"/>
      <c r="I7" s="98"/>
      <c r="J7" s="98"/>
      <c r="K7" s="98"/>
      <c r="L7" s="98" t="s">
        <v>201</v>
      </c>
      <c r="M7" s="98" t="s">
        <v>211</v>
      </c>
      <c r="N7" s="98"/>
      <c r="O7" s="98" t="s">
        <v>222</v>
      </c>
      <c r="P7" s="98" t="s">
        <v>222</v>
      </c>
      <c r="Q7" s="98"/>
      <c r="R7" s="99" t="s">
        <v>194</v>
      </c>
    </row>
    <row r="8" spans="1:18" s="326" customFormat="1" ht="14.95">
      <c r="A8" s="319" t="s">
        <v>14</v>
      </c>
      <c r="B8" s="96"/>
      <c r="C8" s="97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 t="s">
        <v>216</v>
      </c>
      <c r="P8" s="98" t="s">
        <v>216</v>
      </c>
      <c r="Q8" s="98"/>
      <c r="R8" s="99"/>
    </row>
    <row r="9" spans="1:18" s="326" customFormat="1" ht="14.95">
      <c r="A9" s="319" t="s">
        <v>20</v>
      </c>
      <c r="B9" s="96"/>
      <c r="C9" s="97" t="s">
        <v>191</v>
      </c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 t="s">
        <v>204</v>
      </c>
      <c r="P9" s="98" t="s">
        <v>204</v>
      </c>
      <c r="Q9" s="98"/>
      <c r="R9" s="99" t="s">
        <v>190</v>
      </c>
    </row>
    <row r="10" spans="1:18" s="326" customFormat="1" ht="14.95">
      <c r="A10" s="319" t="s">
        <v>184</v>
      </c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 t="s">
        <v>215</v>
      </c>
      <c r="P10" s="98" t="s">
        <v>215</v>
      </c>
      <c r="Q10" s="98"/>
      <c r="R10" s="99"/>
    </row>
    <row r="11" spans="1:18" s="326" customFormat="1" ht="14.95">
      <c r="A11" s="319" t="s">
        <v>13</v>
      </c>
      <c r="B11" s="96"/>
      <c r="C11" s="97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 t="s">
        <v>223</v>
      </c>
      <c r="P11" s="98" t="s">
        <v>223</v>
      </c>
      <c r="Q11" s="98" t="s">
        <v>226</v>
      </c>
      <c r="R11" s="99" t="s">
        <v>190</v>
      </c>
    </row>
    <row r="12" spans="1:18" s="326" customFormat="1" ht="14.95">
      <c r="A12" s="319" t="s">
        <v>12</v>
      </c>
      <c r="B12" s="96"/>
      <c r="C12" s="97"/>
      <c r="D12" s="97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717"/>
      <c r="P12" s="717"/>
      <c r="Q12" s="98"/>
      <c r="R12" s="99"/>
    </row>
    <row r="13" spans="1:18" s="326" customFormat="1" ht="14.95">
      <c r="A13" s="319" t="s">
        <v>15</v>
      </c>
      <c r="B13" s="101"/>
      <c r="C13" s="102"/>
      <c r="D13" s="102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717"/>
      <c r="P13" s="717"/>
      <c r="Q13" s="100"/>
      <c r="R13" s="99"/>
    </row>
    <row r="14" spans="1:18" s="326" customFormat="1" ht="14.95">
      <c r="A14" s="319" t="s">
        <v>160</v>
      </c>
      <c r="B14" s="101"/>
      <c r="C14" s="102"/>
      <c r="D14" s="102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 t="s">
        <v>215</v>
      </c>
      <c r="P14" s="98" t="s">
        <v>216</v>
      </c>
      <c r="Q14" s="100"/>
      <c r="R14" s="99"/>
    </row>
    <row r="15" spans="1:18" s="326" customFormat="1" ht="14.95">
      <c r="A15" s="319" t="s">
        <v>26</v>
      </c>
      <c r="B15" s="101"/>
      <c r="C15" s="102"/>
      <c r="D15" s="102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 t="s">
        <v>216</v>
      </c>
      <c r="P15" s="98" t="s">
        <v>224</v>
      </c>
      <c r="Q15" s="100"/>
      <c r="R15" s="99"/>
    </row>
    <row r="16" spans="1:18" s="326" customFormat="1" ht="14.95">
      <c r="A16" s="319" t="s">
        <v>161</v>
      </c>
      <c r="B16" s="101"/>
      <c r="C16" s="102"/>
      <c r="D16" s="102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98" t="s">
        <v>217</v>
      </c>
      <c r="P16" s="98" t="s">
        <v>216</v>
      </c>
      <c r="Q16" s="100"/>
      <c r="R16" s="99"/>
    </row>
    <row r="17" spans="1:18" s="326" customFormat="1" ht="14.95">
      <c r="A17" s="319" t="s">
        <v>17</v>
      </c>
      <c r="B17" s="101"/>
      <c r="C17" s="102"/>
      <c r="D17" s="102"/>
      <c r="E17" s="100"/>
      <c r="F17" s="100" t="s">
        <v>195</v>
      </c>
      <c r="G17" s="100"/>
      <c r="H17" s="100"/>
      <c r="I17" s="100"/>
      <c r="J17" s="100"/>
      <c r="K17" s="100"/>
      <c r="L17" s="100"/>
      <c r="M17" s="100"/>
      <c r="N17" s="100"/>
      <c r="O17" s="100" t="s">
        <v>215</v>
      </c>
      <c r="P17" s="100" t="s">
        <v>217</v>
      </c>
      <c r="Q17" s="100"/>
      <c r="R17" s="99" t="s">
        <v>190</v>
      </c>
    </row>
    <row r="18" spans="1:18" s="326" customFormat="1" ht="14.95">
      <c r="A18" s="319" t="s">
        <v>105</v>
      </c>
      <c r="B18" s="101"/>
      <c r="C18" s="102"/>
      <c r="D18" s="102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 t="s">
        <v>218</v>
      </c>
      <c r="P18" s="100" t="s">
        <v>220</v>
      </c>
      <c r="Q18" s="100"/>
      <c r="R18" s="99"/>
    </row>
    <row r="19" spans="1:18" s="326" customFormat="1" ht="14.95">
      <c r="A19" s="319" t="s">
        <v>18</v>
      </c>
      <c r="B19" s="101"/>
      <c r="C19" s="102"/>
      <c r="D19" s="102"/>
      <c r="E19" s="100"/>
      <c r="F19" s="100"/>
      <c r="G19" s="103"/>
      <c r="H19" s="103"/>
      <c r="I19" s="103"/>
      <c r="J19" s="103"/>
      <c r="K19" s="103"/>
      <c r="L19" s="103"/>
      <c r="M19" s="103"/>
      <c r="N19" s="103"/>
      <c r="O19" s="100" t="s">
        <v>219</v>
      </c>
      <c r="P19" s="100" t="s">
        <v>225</v>
      </c>
      <c r="Q19" s="103"/>
      <c r="R19" s="99"/>
    </row>
    <row r="20" spans="1:18" s="326" customFormat="1" ht="14.95">
      <c r="A20" s="762" t="s">
        <v>104</v>
      </c>
      <c r="B20" s="101"/>
      <c r="C20" s="102"/>
      <c r="D20" s="102"/>
      <c r="E20" s="100" t="s">
        <v>193</v>
      </c>
      <c r="F20" s="100"/>
      <c r="G20" s="930" t="s">
        <v>221</v>
      </c>
      <c r="H20" s="931"/>
      <c r="I20" s="103"/>
      <c r="J20" s="661" t="s">
        <v>199</v>
      </c>
      <c r="K20" s="103"/>
      <c r="L20" s="103"/>
      <c r="M20" s="103"/>
      <c r="N20" s="103"/>
      <c r="O20" s="100" t="s">
        <v>219</v>
      </c>
      <c r="P20" s="100" t="s">
        <v>217</v>
      </c>
      <c r="Q20" s="103"/>
      <c r="R20" s="763" t="s">
        <v>194</v>
      </c>
    </row>
    <row r="21" spans="1:18" s="326" customFormat="1" ht="14.95">
      <c r="A21" s="319" t="s">
        <v>21</v>
      </c>
      <c r="B21" s="101"/>
      <c r="C21" s="102"/>
      <c r="D21" s="102"/>
      <c r="E21" s="100"/>
      <c r="F21" s="100"/>
      <c r="G21" s="103"/>
      <c r="H21" s="103"/>
      <c r="I21" s="103"/>
      <c r="J21" s="103"/>
      <c r="K21" s="103"/>
      <c r="L21" s="103"/>
      <c r="M21" s="103"/>
      <c r="N21" s="103"/>
      <c r="O21" s="100" t="s">
        <v>218</v>
      </c>
      <c r="P21" s="100" t="s">
        <v>218</v>
      </c>
      <c r="Q21" s="103"/>
      <c r="R21" s="99"/>
    </row>
    <row r="22" spans="1:18" s="326" customFormat="1" ht="14.95">
      <c r="A22" s="319" t="s">
        <v>19</v>
      </c>
      <c r="B22" s="101"/>
      <c r="C22" s="102"/>
      <c r="D22" s="102"/>
      <c r="E22" s="100"/>
      <c r="F22" s="100"/>
      <c r="G22" s="103"/>
      <c r="H22" s="103"/>
      <c r="I22" s="103"/>
      <c r="J22" s="103"/>
      <c r="K22" s="103"/>
      <c r="L22" s="103"/>
      <c r="M22" s="103"/>
      <c r="N22" s="103"/>
      <c r="O22" s="100" t="s">
        <v>220</v>
      </c>
      <c r="P22" s="100" t="s">
        <v>220</v>
      </c>
      <c r="Q22" s="103"/>
      <c r="R22" s="99"/>
    </row>
    <row r="23" spans="1:18" s="326" customFormat="1" ht="14.95">
      <c r="A23" s="319" t="s">
        <v>59</v>
      </c>
      <c r="B23" s="101"/>
      <c r="C23" s="102"/>
      <c r="D23" s="102"/>
      <c r="E23" s="100"/>
      <c r="F23" s="100"/>
      <c r="G23" s="103" t="s">
        <v>196</v>
      </c>
      <c r="H23" s="103"/>
      <c r="I23" s="103"/>
      <c r="J23" s="103"/>
      <c r="K23" s="103"/>
      <c r="L23" s="103"/>
      <c r="M23" s="103"/>
      <c r="N23" s="103"/>
      <c r="O23" s="718"/>
      <c r="P23" s="718"/>
      <c r="Q23" s="103"/>
      <c r="R23" s="99" t="s">
        <v>190</v>
      </c>
    </row>
    <row r="24" spans="1:18" s="326" customFormat="1" ht="14.95">
      <c r="A24" s="319" t="s">
        <v>39</v>
      </c>
      <c r="B24" s="96" t="s">
        <v>189</v>
      </c>
      <c r="C24" s="97"/>
      <c r="D24" s="97"/>
      <c r="E24" s="98"/>
      <c r="F24" s="98"/>
      <c r="G24" s="103"/>
      <c r="H24" s="103" t="s">
        <v>197</v>
      </c>
      <c r="I24" s="103"/>
      <c r="J24" s="100"/>
      <c r="K24" s="100"/>
      <c r="L24" s="100"/>
      <c r="M24" s="100"/>
      <c r="N24" s="103"/>
      <c r="O24" s="717"/>
      <c r="P24" s="718"/>
      <c r="Q24" s="103"/>
      <c r="R24" s="99" t="s">
        <v>194</v>
      </c>
    </row>
    <row r="25" spans="1:18" s="326" customFormat="1" ht="14.95">
      <c r="A25" s="319" t="s">
        <v>162</v>
      </c>
      <c r="B25" s="320"/>
      <c r="C25" s="321"/>
      <c r="D25" s="322"/>
      <c r="E25" s="322"/>
      <c r="F25" s="322"/>
      <c r="G25" s="84"/>
      <c r="H25" s="84"/>
      <c r="I25" s="84"/>
      <c r="J25" s="84"/>
      <c r="K25" s="84"/>
      <c r="L25" s="84"/>
      <c r="M25" s="84"/>
      <c r="N25" s="84"/>
      <c r="O25" s="719"/>
      <c r="P25" s="722"/>
      <c r="Q25" s="84"/>
      <c r="R25" s="65"/>
    </row>
    <row r="26" spans="1:18" s="326" customFormat="1" ht="15.65" thickBot="1">
      <c r="A26" s="319" t="s">
        <v>24</v>
      </c>
      <c r="B26" s="611"/>
      <c r="C26" s="612"/>
      <c r="D26" s="613"/>
      <c r="E26" s="613"/>
      <c r="F26" s="613"/>
      <c r="G26" s="614"/>
      <c r="H26" s="614"/>
      <c r="I26" s="614"/>
      <c r="J26" s="614"/>
      <c r="K26" s="614"/>
      <c r="L26" s="614"/>
      <c r="M26" s="614"/>
      <c r="N26" s="614"/>
      <c r="O26" s="720"/>
      <c r="P26" s="723"/>
      <c r="Q26" s="615"/>
      <c r="R26" s="65"/>
    </row>
    <row r="27" spans="1:18" s="326" customFormat="1" ht="15.65" thickBot="1">
      <c r="A27" s="323" t="s">
        <v>154</v>
      </c>
      <c r="B27" s="104"/>
      <c r="C27" s="104"/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 t="s">
        <v>60</v>
      </c>
      <c r="P27" s="105" t="s">
        <v>60</v>
      </c>
      <c r="Q27" s="105"/>
      <c r="R27" s="106"/>
    </row>
  </sheetData>
  <mergeCells count="2">
    <mergeCell ref="R1:R2"/>
    <mergeCell ref="G20:H20"/>
  </mergeCells>
  <pageMargins left="0.56999999999999995" right="0.51" top="0.18" bottom="0.18" header="0.13" footer="0.1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S27"/>
  <sheetViews>
    <sheetView zoomScale="70" zoomScaleNormal="70" workbookViewId="0"/>
  </sheetViews>
  <sheetFormatPr defaultRowHeight="32.6"/>
  <cols>
    <col min="1" max="1" width="22.625" style="332" customWidth="1"/>
    <col min="2" max="18" width="7.625" style="76" customWidth="1"/>
    <col min="19" max="19" width="7.625" style="94" customWidth="1"/>
    <col min="20" max="16384" width="9" style="72"/>
  </cols>
  <sheetData>
    <row r="1" spans="1:19" ht="85.1" customHeight="1" thickBot="1">
      <c r="A1" s="68" t="s">
        <v>158</v>
      </c>
      <c r="B1" s="70" t="s">
        <v>166</v>
      </c>
      <c r="C1" s="70" t="s">
        <v>52</v>
      </c>
      <c r="D1" s="70" t="s">
        <v>167</v>
      </c>
      <c r="E1" s="71" t="s">
        <v>53</v>
      </c>
      <c r="F1" s="69" t="s">
        <v>163</v>
      </c>
      <c r="G1" s="69" t="s">
        <v>164</v>
      </c>
      <c r="H1" s="71" t="s">
        <v>165</v>
      </c>
      <c r="I1" s="70" t="s">
        <v>23</v>
      </c>
      <c r="J1" s="71" t="s">
        <v>54</v>
      </c>
      <c r="K1" s="69" t="s">
        <v>169</v>
      </c>
      <c r="L1" s="69" t="s">
        <v>168</v>
      </c>
      <c r="M1" s="69" t="s">
        <v>27</v>
      </c>
      <c r="N1" s="70" t="s">
        <v>22</v>
      </c>
      <c r="O1" s="71" t="s">
        <v>171</v>
      </c>
      <c r="P1" s="71" t="s">
        <v>170</v>
      </c>
      <c r="Q1" s="69" t="s">
        <v>172</v>
      </c>
      <c r="R1" s="69" t="s">
        <v>62</v>
      </c>
      <c r="S1" s="932" t="s">
        <v>55</v>
      </c>
    </row>
    <row r="2" spans="1:19" ht="19.05" thickBot="1">
      <c r="A2" s="73" t="s">
        <v>56</v>
      </c>
      <c r="B2" s="107">
        <v>16</v>
      </c>
      <c r="C2" s="107">
        <v>11</v>
      </c>
      <c r="D2" s="107">
        <v>8</v>
      </c>
      <c r="E2" s="107">
        <v>18</v>
      </c>
      <c r="F2" s="107">
        <v>16</v>
      </c>
      <c r="G2" s="107">
        <v>16</v>
      </c>
      <c r="H2" s="107">
        <v>18</v>
      </c>
      <c r="I2" s="107">
        <v>10</v>
      </c>
      <c r="J2" s="107">
        <v>17</v>
      </c>
      <c r="K2" s="107">
        <v>11</v>
      </c>
      <c r="L2" s="107">
        <v>16</v>
      </c>
      <c r="M2" s="107">
        <v>6</v>
      </c>
      <c r="N2" s="107">
        <v>14</v>
      </c>
      <c r="O2" s="734"/>
      <c r="P2" s="107">
        <v>17</v>
      </c>
      <c r="Q2" s="107">
        <v>5</v>
      </c>
      <c r="R2" s="74">
        <v>17</v>
      </c>
      <c r="S2" s="933"/>
    </row>
    <row r="3" spans="1:19" s="75" customFormat="1" ht="14.95">
      <c r="A3" s="330" t="s">
        <v>50</v>
      </c>
      <c r="B3" s="108"/>
      <c r="C3" s="109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735"/>
      <c r="P3" s="739"/>
      <c r="Q3" s="123"/>
      <c r="R3" s="120"/>
      <c r="S3" s="338"/>
    </row>
    <row r="4" spans="1:19" s="75" customFormat="1" ht="14.95">
      <c r="A4" s="330" t="s">
        <v>57</v>
      </c>
      <c r="B4" s="108"/>
      <c r="C4" s="109"/>
      <c r="D4" s="109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735"/>
      <c r="P4" s="739"/>
      <c r="Q4" s="110"/>
      <c r="R4" s="120"/>
      <c r="S4" s="338"/>
    </row>
    <row r="5" spans="1:19" s="75" customFormat="1" ht="14.95">
      <c r="A5" s="330" t="s">
        <v>40</v>
      </c>
      <c r="B5" s="108"/>
      <c r="C5" s="109"/>
      <c r="D5" s="109"/>
      <c r="E5" s="110"/>
      <c r="F5" s="110"/>
      <c r="G5" s="110"/>
      <c r="H5" s="110"/>
      <c r="I5" s="110" t="s">
        <v>60</v>
      </c>
      <c r="J5" s="110"/>
      <c r="K5" s="110"/>
      <c r="L5" s="110"/>
      <c r="M5" s="110"/>
      <c r="N5" s="110" t="s">
        <v>60</v>
      </c>
      <c r="O5" s="735"/>
      <c r="P5" s="739"/>
      <c r="Q5" s="110"/>
      <c r="R5" s="120"/>
      <c r="S5" s="338" t="s">
        <v>194</v>
      </c>
    </row>
    <row r="6" spans="1:19" s="75" customFormat="1" ht="14.95">
      <c r="A6" s="330" t="s">
        <v>25</v>
      </c>
      <c r="B6" s="108"/>
      <c r="C6" s="109"/>
      <c r="D6" s="109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735"/>
      <c r="P6" s="739"/>
      <c r="Q6" s="110"/>
      <c r="R6" s="120"/>
      <c r="S6" s="338"/>
    </row>
    <row r="7" spans="1:19" s="75" customFormat="1" ht="14.95">
      <c r="A7" s="330" t="s">
        <v>58</v>
      </c>
      <c r="B7" s="108"/>
      <c r="C7" s="109"/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 t="s">
        <v>222</v>
      </c>
      <c r="P7" s="110" t="s">
        <v>222</v>
      </c>
      <c r="Q7" s="110"/>
      <c r="R7" s="120"/>
      <c r="S7" s="338"/>
    </row>
    <row r="8" spans="1:19" s="75" customFormat="1" ht="14.95">
      <c r="A8" s="330" t="s">
        <v>14</v>
      </c>
      <c r="B8" s="108"/>
      <c r="C8" s="109"/>
      <c r="D8" s="109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 t="s">
        <v>216</v>
      </c>
      <c r="P8" s="110" t="s">
        <v>216</v>
      </c>
      <c r="Q8" s="110"/>
      <c r="R8" s="120"/>
      <c r="S8" s="338"/>
    </row>
    <row r="9" spans="1:19" s="75" customFormat="1" ht="14.95">
      <c r="A9" s="330" t="s">
        <v>20</v>
      </c>
      <c r="B9" s="108"/>
      <c r="C9" s="109"/>
      <c r="D9" s="109"/>
      <c r="E9" s="110"/>
      <c r="F9" s="110"/>
      <c r="G9" s="110"/>
      <c r="H9" s="110"/>
      <c r="I9" s="110"/>
      <c r="J9" s="111"/>
      <c r="K9" s="110"/>
      <c r="L9" s="110"/>
      <c r="M9" s="110"/>
      <c r="N9" s="110"/>
      <c r="O9" s="110" t="s">
        <v>204</v>
      </c>
      <c r="P9" s="110" t="s">
        <v>204</v>
      </c>
      <c r="Q9" s="110"/>
      <c r="R9" s="120"/>
      <c r="S9" s="338"/>
    </row>
    <row r="10" spans="1:19" s="75" customFormat="1" ht="14.95">
      <c r="A10" s="330" t="s">
        <v>184</v>
      </c>
      <c r="B10" s="108"/>
      <c r="C10" s="109"/>
      <c r="D10" s="109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 t="s">
        <v>215</v>
      </c>
      <c r="P10" s="110" t="s">
        <v>215</v>
      </c>
      <c r="Q10" s="110"/>
      <c r="R10" s="120"/>
      <c r="S10" s="338"/>
    </row>
    <row r="11" spans="1:19" s="75" customFormat="1" ht="14.95">
      <c r="A11" s="330" t="s">
        <v>13</v>
      </c>
      <c r="B11" s="108"/>
      <c r="C11" s="109"/>
      <c r="D11" s="109"/>
      <c r="E11" s="110"/>
      <c r="F11" s="110"/>
      <c r="G11" s="110" t="s">
        <v>60</v>
      </c>
      <c r="H11" s="110"/>
      <c r="I11" s="110"/>
      <c r="J11" s="110"/>
      <c r="K11" s="110"/>
      <c r="L11" s="110"/>
      <c r="M11" s="110"/>
      <c r="N11" s="110"/>
      <c r="O11" s="110" t="s">
        <v>223</v>
      </c>
      <c r="P11" s="110" t="s">
        <v>223</v>
      </c>
      <c r="Q11" s="110"/>
      <c r="R11" s="120"/>
      <c r="S11" s="338" t="s">
        <v>190</v>
      </c>
    </row>
    <row r="12" spans="1:19" s="75" customFormat="1" ht="14.95">
      <c r="A12" s="330" t="s">
        <v>12</v>
      </c>
      <c r="B12" s="108"/>
      <c r="C12" s="109"/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735"/>
      <c r="P12" s="739"/>
      <c r="Q12" s="110"/>
      <c r="R12" s="120"/>
      <c r="S12" s="338"/>
    </row>
    <row r="13" spans="1:19" s="75" customFormat="1" ht="14.95">
      <c r="A13" s="330" t="s">
        <v>15</v>
      </c>
      <c r="B13" s="108"/>
      <c r="C13" s="109"/>
      <c r="D13" s="109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735"/>
      <c r="P13" s="739"/>
      <c r="Q13" s="110"/>
      <c r="R13" s="120"/>
      <c r="S13" s="338"/>
    </row>
    <row r="14" spans="1:19" s="75" customFormat="1" ht="14.95">
      <c r="A14" s="330" t="s">
        <v>160</v>
      </c>
      <c r="B14" s="108"/>
      <c r="C14" s="109"/>
      <c r="D14" s="10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732" t="s">
        <v>215</v>
      </c>
      <c r="P14" s="110" t="s">
        <v>216</v>
      </c>
      <c r="Q14" s="110"/>
      <c r="R14" s="120"/>
      <c r="S14" s="338"/>
    </row>
    <row r="15" spans="1:19" s="75" customFormat="1" ht="14.95">
      <c r="A15" s="330" t="s">
        <v>26</v>
      </c>
      <c r="B15" s="113"/>
      <c r="C15" s="114"/>
      <c r="D15" s="114"/>
      <c r="E15" s="112"/>
      <c r="F15" s="112"/>
      <c r="G15" s="112"/>
      <c r="H15" s="112"/>
      <c r="I15" s="112"/>
      <c r="J15" s="112"/>
      <c r="K15" s="112" t="s">
        <v>60</v>
      </c>
      <c r="L15" s="112"/>
      <c r="M15" s="112" t="s">
        <v>60</v>
      </c>
      <c r="N15" s="112"/>
      <c r="O15" s="732" t="s">
        <v>216</v>
      </c>
      <c r="P15" s="110" t="s">
        <v>224</v>
      </c>
      <c r="Q15" s="112"/>
      <c r="R15" s="120"/>
      <c r="S15" s="338" t="s">
        <v>194</v>
      </c>
    </row>
    <row r="16" spans="1:19" s="75" customFormat="1" ht="14.95">
      <c r="A16" s="330" t="s">
        <v>161</v>
      </c>
      <c r="B16" s="113"/>
      <c r="C16" s="114"/>
      <c r="D16" s="114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732" t="s">
        <v>217</v>
      </c>
      <c r="P16" s="110" t="s">
        <v>216</v>
      </c>
      <c r="Q16" s="112"/>
      <c r="R16" s="120"/>
      <c r="S16" s="338"/>
    </row>
    <row r="17" spans="1:19" s="75" customFormat="1" ht="14.95">
      <c r="A17" s="330" t="s">
        <v>17</v>
      </c>
      <c r="B17" s="113"/>
      <c r="C17" s="114"/>
      <c r="D17" s="114"/>
      <c r="E17" s="112"/>
      <c r="F17" s="112" t="s">
        <v>60</v>
      </c>
      <c r="G17" s="112"/>
      <c r="H17" s="112"/>
      <c r="I17" s="112"/>
      <c r="J17" s="112"/>
      <c r="K17" s="112"/>
      <c r="L17" s="112"/>
      <c r="M17" s="112"/>
      <c r="N17" s="112"/>
      <c r="O17" s="732" t="s">
        <v>215</v>
      </c>
      <c r="P17" s="112" t="s">
        <v>217</v>
      </c>
      <c r="Q17" s="112"/>
      <c r="R17" s="120"/>
      <c r="S17" s="338" t="s">
        <v>190</v>
      </c>
    </row>
    <row r="18" spans="1:19" s="75" customFormat="1" ht="14.95">
      <c r="A18" s="330" t="s">
        <v>105</v>
      </c>
      <c r="B18" s="113"/>
      <c r="C18" s="114"/>
      <c r="D18" s="114"/>
      <c r="E18" s="112"/>
      <c r="F18" s="112"/>
      <c r="G18" s="115"/>
      <c r="H18" s="115"/>
      <c r="I18" s="115"/>
      <c r="J18" s="115"/>
      <c r="K18" s="115"/>
      <c r="L18" s="115"/>
      <c r="M18" s="115"/>
      <c r="N18" s="115"/>
      <c r="O18" s="732" t="s">
        <v>218</v>
      </c>
      <c r="P18" s="112" t="s">
        <v>220</v>
      </c>
      <c r="Q18" s="112"/>
      <c r="R18" s="120"/>
      <c r="S18" s="338"/>
    </row>
    <row r="19" spans="1:19" s="75" customFormat="1" ht="14.95">
      <c r="A19" s="330" t="s">
        <v>18</v>
      </c>
      <c r="B19" s="113"/>
      <c r="C19" s="114"/>
      <c r="D19" s="114" t="s">
        <v>60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732" t="s">
        <v>219</v>
      </c>
      <c r="P19" s="112" t="s">
        <v>225</v>
      </c>
      <c r="Q19" s="112"/>
      <c r="R19" s="120"/>
      <c r="S19" s="338" t="s">
        <v>190</v>
      </c>
    </row>
    <row r="20" spans="1:19" s="75" customFormat="1" ht="14.95">
      <c r="A20" s="330" t="s">
        <v>104</v>
      </c>
      <c r="B20" s="113"/>
      <c r="C20" s="114"/>
      <c r="D20" s="114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732" t="s">
        <v>219</v>
      </c>
      <c r="P20" s="112" t="s">
        <v>217</v>
      </c>
      <c r="Q20" s="112"/>
      <c r="R20" s="120"/>
      <c r="S20" s="338"/>
    </row>
    <row r="21" spans="1:19" s="75" customFormat="1" ht="14.95">
      <c r="A21" s="330" t="s">
        <v>21</v>
      </c>
      <c r="B21" s="113"/>
      <c r="C21" s="114"/>
      <c r="D21" s="114"/>
      <c r="E21" s="112"/>
      <c r="F21" s="112"/>
      <c r="G21" s="116"/>
      <c r="H21" s="116"/>
      <c r="I21" s="116"/>
      <c r="J21" s="116"/>
      <c r="K21" s="116"/>
      <c r="L21" s="116"/>
      <c r="M21" s="116"/>
      <c r="N21" s="116"/>
      <c r="O21" s="733" t="s">
        <v>218</v>
      </c>
      <c r="P21" s="112" t="s">
        <v>218</v>
      </c>
      <c r="Q21" s="116"/>
      <c r="R21" s="120"/>
      <c r="S21" s="338"/>
    </row>
    <row r="22" spans="1:19" s="75" customFormat="1" ht="14.95">
      <c r="A22" s="764" t="s">
        <v>19</v>
      </c>
      <c r="B22" s="113" t="s">
        <v>60</v>
      </c>
      <c r="C22" s="114"/>
      <c r="D22" s="114"/>
      <c r="E22" s="112" t="s">
        <v>60</v>
      </c>
      <c r="F22" s="112"/>
      <c r="G22" s="934" t="s">
        <v>221</v>
      </c>
      <c r="H22" s="935"/>
      <c r="I22" s="116"/>
      <c r="J22" s="116" t="s">
        <v>60</v>
      </c>
      <c r="K22" s="116"/>
      <c r="L22" s="116"/>
      <c r="M22" s="116"/>
      <c r="N22" s="116"/>
      <c r="O22" s="733" t="s">
        <v>220</v>
      </c>
      <c r="P22" s="112" t="s">
        <v>220</v>
      </c>
      <c r="Q22" s="116" t="s">
        <v>60</v>
      </c>
      <c r="R22" s="120"/>
      <c r="S22" s="765" t="s">
        <v>227</v>
      </c>
    </row>
    <row r="23" spans="1:19" s="75" customFormat="1" ht="14.95">
      <c r="A23" s="330" t="s">
        <v>59</v>
      </c>
      <c r="B23" s="113"/>
      <c r="C23" s="114"/>
      <c r="D23" s="114"/>
      <c r="E23" s="112"/>
      <c r="F23" s="112"/>
      <c r="G23" s="116"/>
      <c r="H23" s="116"/>
      <c r="I23" s="116"/>
      <c r="J23" s="116"/>
      <c r="K23" s="116"/>
      <c r="L23" s="116" t="s">
        <v>60</v>
      </c>
      <c r="M23" s="116"/>
      <c r="N23" s="116"/>
      <c r="O23" s="736"/>
      <c r="P23" s="740"/>
      <c r="Q23" s="116"/>
      <c r="R23" s="120"/>
      <c r="S23" s="338" t="s">
        <v>190</v>
      </c>
    </row>
    <row r="24" spans="1:19" s="75" customFormat="1" ht="14.95">
      <c r="A24" s="330" t="s">
        <v>39</v>
      </c>
      <c r="B24" s="113"/>
      <c r="C24" s="114" t="s">
        <v>60</v>
      </c>
      <c r="D24" s="114"/>
      <c r="E24" s="112"/>
      <c r="F24" s="112"/>
      <c r="G24" s="116"/>
      <c r="H24" s="116" t="s">
        <v>60</v>
      </c>
      <c r="I24" s="116"/>
      <c r="J24" s="116"/>
      <c r="K24" s="116"/>
      <c r="L24" s="116"/>
      <c r="M24" s="116"/>
      <c r="N24" s="116"/>
      <c r="O24" s="736"/>
      <c r="P24" s="740"/>
      <c r="Q24" s="116"/>
      <c r="R24" s="120"/>
      <c r="S24" s="338" t="s">
        <v>194</v>
      </c>
    </row>
    <row r="25" spans="1:19" s="75" customFormat="1" ht="14.95">
      <c r="A25" s="330" t="s">
        <v>162</v>
      </c>
      <c r="B25" s="108"/>
      <c r="C25" s="109"/>
      <c r="D25" s="109"/>
      <c r="E25" s="110"/>
      <c r="F25" s="110"/>
      <c r="G25" s="116"/>
      <c r="H25" s="116"/>
      <c r="I25" s="116"/>
      <c r="J25" s="112"/>
      <c r="K25" s="112"/>
      <c r="L25" s="112"/>
      <c r="M25" s="112"/>
      <c r="N25" s="116"/>
      <c r="O25" s="737"/>
      <c r="P25" s="740"/>
      <c r="Q25" s="116"/>
      <c r="R25" s="120"/>
      <c r="S25" s="338"/>
    </row>
    <row r="26" spans="1:19" s="75" customFormat="1" ht="15.65" thickBot="1">
      <c r="A26" s="330" t="s">
        <v>24</v>
      </c>
      <c r="B26" s="616"/>
      <c r="C26" s="617"/>
      <c r="D26" s="618"/>
      <c r="E26" s="618"/>
      <c r="F26" s="618"/>
      <c r="G26" s="619"/>
      <c r="H26" s="619"/>
      <c r="I26" s="619"/>
      <c r="J26" s="620"/>
      <c r="K26" s="620"/>
      <c r="L26" s="620"/>
      <c r="M26" s="619"/>
      <c r="N26" s="619"/>
      <c r="O26" s="738"/>
      <c r="P26" s="741"/>
      <c r="Q26" s="619"/>
      <c r="R26" s="121"/>
      <c r="S26" s="339"/>
    </row>
    <row r="27" spans="1:19" s="75" customFormat="1" ht="15.65" thickBot="1">
      <c r="A27" s="331" t="s">
        <v>154</v>
      </c>
      <c r="B27" s="117"/>
      <c r="C27" s="117"/>
      <c r="D27" s="117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 t="s">
        <v>60</v>
      </c>
      <c r="P27" s="118" t="s">
        <v>60</v>
      </c>
      <c r="Q27" s="118"/>
      <c r="R27" s="122"/>
      <c r="S27" s="340"/>
    </row>
  </sheetData>
  <mergeCells count="2">
    <mergeCell ref="S1:S2"/>
    <mergeCell ref="G22:H22"/>
  </mergeCells>
  <pageMargins left="0.42" right="0.25" top="0.19" bottom="0.24" header="0.13" footer="0.16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Scoresheet 16</vt:lpstr>
      <vt:lpstr>Cards 16</vt:lpstr>
      <vt:lpstr>Full League table 16</vt:lpstr>
      <vt:lpstr>Players 1-8</vt:lpstr>
      <vt:lpstr>Players 9-16</vt:lpstr>
      <vt:lpstr>Players 17-24</vt:lpstr>
      <vt:lpstr>Players 25-32</vt:lpstr>
      <vt:lpstr>NP</vt:lpstr>
      <vt:lpstr>LD</vt:lpstr>
      <vt:lpstr>Twos</vt:lpstr>
      <vt:lpstr>Birdies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L Gunn</dc:creator>
  <cp:lastModifiedBy>HP</cp:lastModifiedBy>
  <cp:lastPrinted>2018-03-14T13:00:29Z</cp:lastPrinted>
  <dcterms:created xsi:type="dcterms:W3CDTF">2009-05-18T18:20:55Z</dcterms:created>
  <dcterms:modified xsi:type="dcterms:W3CDTF">2019-10-24T08:36:04Z</dcterms:modified>
</cp:coreProperties>
</file>