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5" yWindow="109" windowWidth="16546" windowHeight="5488"/>
  </bookViews>
  <sheets>
    <sheet name="Score log" sheetId="1" r:id="rId1"/>
    <sheet name="Record" sheetId="5" r:id="rId2"/>
  </sheets>
  <externalReferences>
    <externalReference r:id="rId3"/>
    <externalReference r:id="rId4"/>
  </externalReferences>
  <calcPr calcId="125725"/>
</workbook>
</file>

<file path=xl/calcChain.xml><?xml version="1.0" encoding="utf-8"?>
<calcChain xmlns="http://schemas.openxmlformats.org/spreadsheetml/2006/main">
  <c r="G20" i="1"/>
  <c r="M19"/>
  <c r="L19"/>
  <c r="I19"/>
  <c r="H19"/>
  <c r="J19" s="1"/>
  <c r="F19"/>
  <c r="E19"/>
  <c r="M18"/>
  <c r="L18"/>
  <c r="E18"/>
  <c r="F18" s="1"/>
  <c r="M17"/>
  <c r="L17"/>
  <c r="E17"/>
  <c r="F17" s="1"/>
  <c r="M16"/>
  <c r="L16"/>
  <c r="H16"/>
  <c r="J16" s="1"/>
  <c r="E16"/>
  <c r="F16" s="1"/>
  <c r="M15"/>
  <c r="L15"/>
  <c r="H15"/>
  <c r="J15" s="1"/>
  <c r="E15"/>
  <c r="F15" s="1"/>
  <c r="M14"/>
  <c r="L14"/>
  <c r="H14"/>
  <c r="J14" s="1"/>
  <c r="E14"/>
  <c r="F14" s="1"/>
  <c r="M13"/>
  <c r="L13"/>
  <c r="H13"/>
  <c r="J13" s="1"/>
  <c r="E13"/>
  <c r="F13" s="1"/>
  <c r="M12"/>
  <c r="L12"/>
  <c r="H12"/>
  <c r="J12" s="1"/>
  <c r="E12"/>
  <c r="F12" s="1"/>
  <c r="M11"/>
  <c r="L11"/>
  <c r="H11"/>
  <c r="J11" s="1"/>
  <c r="E11"/>
  <c r="F11" s="1"/>
  <c r="M10"/>
  <c r="L10"/>
  <c r="H10"/>
  <c r="J10" s="1"/>
  <c r="E10"/>
  <c r="F10" s="1"/>
  <c r="M9"/>
  <c r="L9"/>
  <c r="H9"/>
  <c r="J9" s="1"/>
  <c r="E9"/>
  <c r="F9" s="1"/>
  <c r="M8"/>
  <c r="L8"/>
  <c r="H8"/>
  <c r="J8" s="1"/>
  <c r="E8"/>
  <c r="F8" s="1"/>
  <c r="M7"/>
  <c r="L7"/>
  <c r="H7"/>
  <c r="I7" s="1"/>
  <c r="E7"/>
  <c r="F7" s="1"/>
  <c r="M6"/>
  <c r="L6"/>
  <c r="H6"/>
  <c r="I6" s="1"/>
  <c r="E6"/>
  <c r="F6" s="1"/>
  <c r="M5"/>
  <c r="L5"/>
  <c r="H5"/>
  <c r="E5"/>
  <c r="F5" s="1"/>
  <c r="M4"/>
  <c r="M20" s="1"/>
  <c r="F2" s="1"/>
  <c r="L4"/>
  <c r="H4"/>
  <c r="H20" s="1"/>
  <c r="E4"/>
  <c r="F4" s="1"/>
  <c r="G2"/>
  <c r="B19"/>
  <c r="B18"/>
  <c r="B17"/>
  <c r="B16"/>
  <c r="B15"/>
  <c r="B14"/>
  <c r="B13"/>
  <c r="B12"/>
  <c r="B11"/>
  <c r="B10"/>
  <c r="B9"/>
  <c r="B8"/>
  <c r="B7"/>
  <c r="B6"/>
  <c r="B5"/>
  <c r="B4"/>
  <c r="B2"/>
  <c r="I4" l="1"/>
  <c r="I20" s="1"/>
  <c r="L2" s="1"/>
  <c r="K14"/>
  <c r="I8"/>
  <c r="I10"/>
  <c r="I12"/>
  <c r="I14"/>
  <c r="I16"/>
  <c r="I9"/>
  <c r="I11"/>
  <c r="I13"/>
  <c r="I15"/>
  <c r="J20"/>
  <c r="I5"/>
  <c r="K17"/>
  <c r="K15"/>
  <c r="K16"/>
  <c r="K4"/>
  <c r="K5" s="1"/>
  <c r="K6" s="1"/>
  <c r="K7" s="1"/>
  <c r="K8" s="1"/>
  <c r="K9" s="1"/>
  <c r="K10" s="1"/>
  <c r="K11" s="1"/>
  <c r="K12" s="1"/>
  <c r="K13" s="1"/>
  <c r="K18"/>
  <c r="K19"/>
</calcChain>
</file>

<file path=xl/sharedStrings.xml><?xml version="1.0" encoding="utf-8"?>
<sst xmlns="http://schemas.openxmlformats.org/spreadsheetml/2006/main" count="140" uniqueCount="82">
  <si>
    <t>Total</t>
  </si>
  <si>
    <t>SCORE</t>
  </si>
  <si>
    <t>Course</t>
  </si>
  <si>
    <t>TOTAL</t>
  </si>
  <si>
    <t>Played</t>
  </si>
  <si>
    <t>PTS</t>
  </si>
  <si>
    <t>H/C+/-</t>
  </si>
  <si>
    <t>Round Position</t>
  </si>
  <si>
    <t>League Position</t>
  </si>
  <si>
    <t>Rounds</t>
  </si>
  <si>
    <t xml:space="preserve">Total </t>
  </si>
  <si>
    <t>Highest</t>
  </si>
  <si>
    <t>Final League</t>
  </si>
  <si>
    <t>Year</t>
  </si>
  <si>
    <t>Won</t>
  </si>
  <si>
    <t>Score</t>
  </si>
  <si>
    <t>Position</t>
  </si>
  <si>
    <t>Steve Grant (membership No27)</t>
  </si>
  <si>
    <t>23rd out of 24</t>
  </si>
  <si>
    <t>18 / 27</t>
  </si>
  <si>
    <t>11 / 18</t>
  </si>
  <si>
    <t>10 / 20</t>
  </si>
  <si>
    <t>Score*</t>
  </si>
  <si>
    <t>16</t>
  </si>
  <si>
    <t>10</t>
  </si>
  <si>
    <t>1</t>
  </si>
  <si>
    <t>40</t>
  </si>
  <si>
    <t>302</t>
  </si>
  <si>
    <t>10 / 23</t>
  </si>
  <si>
    <t>13 / 22</t>
  </si>
  <si>
    <t>7</t>
  </si>
  <si>
    <t>0</t>
  </si>
  <si>
    <t>39</t>
  </si>
  <si>
    <t>219</t>
  </si>
  <si>
    <t>17</t>
  </si>
  <si>
    <t>13</t>
  </si>
  <si>
    <t>346</t>
  </si>
  <si>
    <t>2 / 20</t>
  </si>
  <si>
    <t>17 / 32</t>
  </si>
  <si>
    <t>12</t>
  </si>
  <si>
    <t>38</t>
  </si>
  <si>
    <t>327</t>
  </si>
  <si>
    <t>11 / 24</t>
  </si>
  <si>
    <t>37</t>
  </si>
  <si>
    <t>330</t>
  </si>
  <si>
    <t>2016 - New handicap system adopted</t>
  </si>
  <si>
    <t>2016</t>
  </si>
  <si>
    <t>2</t>
  </si>
  <si>
    <t>41</t>
  </si>
  <si>
    <t>296</t>
  </si>
  <si>
    <t>5 / 27</t>
  </si>
  <si>
    <t>2007 - 2015 - best 10 scores count</t>
  </si>
  <si>
    <t>*</t>
  </si>
  <si>
    <t>2017 - Modified new handicap system adopted</t>
  </si>
  <si>
    <t>2017</t>
  </si>
  <si>
    <t>DROP</t>
  </si>
  <si>
    <t>8</t>
  </si>
  <si>
    <t>206</t>
  </si>
  <si>
    <t>34</t>
  </si>
  <si>
    <t>22 / 28</t>
  </si>
  <si>
    <t>ROUND</t>
  </si>
  <si>
    <t>Full</t>
  </si>
  <si>
    <t>Play</t>
  </si>
  <si>
    <t>2018 - New Lysander handicap system adopted</t>
  </si>
  <si>
    <t>2018</t>
  </si>
  <si>
    <t>28= / 30</t>
  </si>
  <si>
    <t>2019 - Modified Lysander handicap system adopted</t>
  </si>
  <si>
    <t>2019</t>
  </si>
  <si>
    <t>Pos</t>
  </si>
  <si>
    <t>DNP</t>
  </si>
  <si>
    <t>N/A</t>
  </si>
  <si>
    <t>Win</t>
  </si>
  <si>
    <t>Y</t>
  </si>
  <si>
    <t>CAN</t>
  </si>
  <si>
    <t>CEL</t>
  </si>
  <si>
    <t>LED</t>
  </si>
  <si>
    <t>ABA</t>
  </si>
  <si>
    <t>NDO</t>
  </si>
  <si>
    <t>NED</t>
  </si>
  <si>
    <t>24 / 24</t>
  </si>
  <si>
    <t>14</t>
  </si>
  <si>
    <t>2019 - 5 point win bonus adopted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</si>
</sst>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name val="Arial"/>
      <family val="2"/>
    </font>
    <font>
      <b/>
      <sz val="14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3"/>
      <color theme="0"/>
      <name val="Arial"/>
      <family val="2"/>
    </font>
    <font>
      <b/>
      <sz val="14"/>
      <color rgb="FF00B05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1DDA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0" fillId="3" borderId="0" xfId="0" applyNumberFormat="1" applyFont="1" applyFill="1" applyBorder="1" applyAlignment="1" applyProtection="1">
      <alignment horizontal="center" vertical="center"/>
    </xf>
    <xf numFmtId="164" fontId="0" fillId="3" borderId="0" xfId="0" applyNumberFormat="1" applyFont="1" applyFill="1" applyBorder="1" applyAlignment="1" applyProtection="1">
      <alignment horizontal="center" vertical="center"/>
    </xf>
    <xf numFmtId="1" fontId="0" fillId="3" borderId="0" xfId="0" applyNumberFormat="1" applyFont="1" applyFill="1" applyBorder="1" applyAlignment="1" applyProtection="1">
      <alignment horizontal="center" vertical="center"/>
    </xf>
    <xf numFmtId="0" fontId="0" fillId="3" borderId="0" xfId="0" applyNumberFormat="1" applyFont="1" applyFill="1" applyBorder="1" applyAlignment="1" applyProtection="1">
      <alignment vertical="center"/>
    </xf>
    <xf numFmtId="0" fontId="11" fillId="3" borderId="0" xfId="0" applyFont="1" applyFill="1"/>
    <xf numFmtId="0" fontId="0" fillId="0" borderId="0" xfId="0" applyAlignment="1">
      <alignment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0" fillId="3" borderId="0" xfId="0" applyFill="1"/>
    <xf numFmtId="0" fontId="11" fillId="0" borderId="0" xfId="0" applyFont="1" applyAlignment="1">
      <alignment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 applyProtection="1">
      <alignment horizontal="center" vertical="center"/>
    </xf>
    <xf numFmtId="1" fontId="8" fillId="0" borderId="8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8" fillId="0" borderId="19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 applyProtection="1">
      <alignment horizontal="center" vertical="center"/>
    </xf>
    <xf numFmtId="1" fontId="8" fillId="0" borderId="9" xfId="0" applyNumberFormat="1" applyFont="1" applyFill="1" applyBorder="1" applyAlignment="1" applyProtection="1">
      <alignment horizontal="center" vertical="center"/>
    </xf>
    <xf numFmtId="0" fontId="12" fillId="0" borderId="22" xfId="0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3" borderId="0" xfId="0" applyFont="1" applyFill="1"/>
    <xf numFmtId="0" fontId="5" fillId="4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164" fontId="10" fillId="3" borderId="0" xfId="0" applyNumberFormat="1" applyFont="1" applyFill="1" applyBorder="1" applyAlignment="1" applyProtection="1">
      <alignment horizontal="center" vertical="center"/>
    </xf>
    <xf numFmtId="1" fontId="10" fillId="3" borderId="0" xfId="0" applyNumberFormat="1" applyFont="1" applyFill="1" applyBorder="1" applyAlignment="1" applyProtection="1">
      <alignment horizontal="center" vertical="center"/>
    </xf>
    <xf numFmtId="0" fontId="10" fillId="3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center" vertical="center"/>
    </xf>
    <xf numFmtId="1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21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22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4" fillId="3" borderId="0" xfId="0" applyNumberFormat="1" applyFont="1" applyFill="1" applyBorder="1" applyAlignment="1" applyProtection="1">
      <alignment horizontal="center" vertical="center"/>
    </xf>
    <xf numFmtId="0" fontId="15" fillId="3" borderId="0" xfId="0" applyNumberFormat="1" applyFont="1" applyFill="1" applyBorder="1" applyAlignment="1" applyProtection="1">
      <alignment horizontal="center" vertical="center"/>
    </xf>
    <xf numFmtId="0" fontId="8" fillId="0" borderId="20" xfId="0" applyNumberFormat="1" applyFont="1" applyFill="1" applyBorder="1" applyAlignment="1" applyProtection="1">
      <alignment horizontal="center" vertical="center"/>
    </xf>
    <xf numFmtId="0" fontId="12" fillId="3" borderId="0" xfId="0" applyNumberFormat="1" applyFont="1" applyFill="1" applyBorder="1" applyAlignment="1" applyProtection="1">
      <alignment horizontal="center" vertical="center"/>
    </xf>
    <xf numFmtId="0" fontId="8" fillId="6" borderId="21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16" fillId="7" borderId="23" xfId="0" applyNumberFormat="1" applyFont="1" applyFill="1" applyBorder="1" applyAlignment="1" applyProtection="1">
      <alignment horizontal="center" vertical="center"/>
    </xf>
    <xf numFmtId="0" fontId="16" fillId="7" borderId="21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horizontal="center" vertical="center"/>
    </xf>
    <xf numFmtId="0" fontId="16" fillId="7" borderId="5" xfId="0" applyNumberFormat="1" applyFont="1" applyFill="1" applyBorder="1" applyAlignment="1" applyProtection="1">
      <alignment horizontal="center" vertical="center"/>
    </xf>
    <xf numFmtId="164" fontId="8" fillId="2" borderId="4" xfId="0" applyNumberFormat="1" applyFont="1" applyFill="1" applyBorder="1" applyAlignment="1" applyProtection="1">
      <alignment horizontal="center" vertical="center"/>
    </xf>
    <xf numFmtId="1" fontId="8" fillId="2" borderId="4" xfId="0" applyNumberFormat="1" applyFont="1" applyFill="1" applyBorder="1" applyAlignment="1" applyProtection="1">
      <alignment horizontal="center" vertical="center"/>
    </xf>
    <xf numFmtId="0" fontId="12" fillId="5" borderId="2" xfId="0" applyNumberFormat="1" applyFont="1" applyFill="1" applyBorder="1" applyAlignment="1" applyProtection="1">
      <alignment horizontal="center" vertical="center"/>
    </xf>
    <xf numFmtId="0" fontId="12" fillId="5" borderId="15" xfId="0" applyNumberFormat="1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textRotation="90"/>
    </xf>
    <xf numFmtId="0" fontId="10" fillId="0" borderId="17" xfId="0" applyFont="1" applyBorder="1" applyAlignment="1">
      <alignment horizontal="center" vertical="center" textRotation="90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58"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colors>
    <mruColors>
      <color rgb="FFFBE9A7"/>
      <color rgb="FFFEC2D0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cuments/Unnamed%20Site%201/htdocs/Auto%20Score%20Log%202019%20spec/Memb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cuments/Unnamed%20Site%201/htdocs/Auto%20Score%20Log%202019%20spec/Round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  <sheetName val="2018"/>
      <sheetName val="2019"/>
      <sheetName val="2020"/>
    </sheetNames>
    <sheetDataSet>
      <sheetData sheetId="0">
        <row r="1">
          <cell r="D1" t="str">
            <v>Ravensworth</v>
          </cell>
          <cell r="F1">
            <v>2019</v>
          </cell>
        </row>
        <row r="2">
          <cell r="D2" t="str">
            <v>Newbiggin</v>
          </cell>
        </row>
        <row r="3">
          <cell r="D3" t="str">
            <v>Woodham</v>
          </cell>
        </row>
        <row r="4">
          <cell r="D4" t="str">
            <v>Tynemouth</v>
          </cell>
        </row>
        <row r="5">
          <cell r="D5" t="str">
            <v>South Leeds</v>
          </cell>
        </row>
        <row r="6">
          <cell r="D6" t="str">
            <v>Woodhall Hills</v>
          </cell>
        </row>
        <row r="7">
          <cell r="D7" t="str">
            <v>Tyneside</v>
          </cell>
        </row>
        <row r="8">
          <cell r="B8" t="str">
            <v>Steve Grant</v>
          </cell>
          <cell r="D8" t="str">
            <v>Houghton</v>
          </cell>
        </row>
        <row r="9">
          <cell r="D9" t="str">
            <v>Blyth</v>
          </cell>
        </row>
        <row r="10">
          <cell r="D10" t="str">
            <v>Whickham</v>
          </cell>
        </row>
        <row r="11">
          <cell r="D11" t="str">
            <v>Stocksfield</v>
          </cell>
        </row>
        <row r="12">
          <cell r="D12" t="str">
            <v>Brancepeth</v>
          </cell>
        </row>
        <row r="13">
          <cell r="D13" t="str">
            <v>South Shields</v>
          </cell>
        </row>
        <row r="14">
          <cell r="D14" t="str">
            <v>Durham City</v>
          </cell>
        </row>
        <row r="15">
          <cell r="D15" t="str">
            <v>Beamish</v>
          </cell>
        </row>
        <row r="16">
          <cell r="D16" t="str">
            <v>Wearside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17"/>
      <sheetName val="R18"/>
      <sheetName val="Manual HC Calculator"/>
    </sheetNames>
    <sheetDataSet>
      <sheetData sheetId="0"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</sheetData>
      <sheetData sheetId="1"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</sheetData>
      <sheetData sheetId="2"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</sheetData>
      <sheetData sheetId="3"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</sheetData>
      <sheetData sheetId="4"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</sheetData>
      <sheetData sheetId="5"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</sheetData>
      <sheetData sheetId="6"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</sheetData>
      <sheetData sheetId="7"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</sheetData>
      <sheetData sheetId="8"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</sheetData>
      <sheetData sheetId="9"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</sheetData>
      <sheetData sheetId="10"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</sheetData>
      <sheetData sheetId="11"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</sheetData>
      <sheetData sheetId="12"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</sheetData>
      <sheetData sheetId="13">
        <row r="13">
          <cell r="C13">
            <v>25</v>
          </cell>
          <cell r="K13">
            <v>0</v>
          </cell>
          <cell r="P13" t="b">
            <v>0</v>
          </cell>
        </row>
      </sheetData>
      <sheetData sheetId="14">
        <row r="13">
          <cell r="C13">
            <v>25</v>
          </cell>
          <cell r="K13">
            <v>0</v>
          </cell>
          <cell r="P13" t="b">
            <v>0</v>
          </cell>
        </row>
      </sheetData>
      <sheetData sheetId="15">
        <row r="13">
          <cell r="C13">
            <v>25</v>
          </cell>
          <cell r="F13">
            <v>0</v>
          </cell>
          <cell r="K13">
            <v>0</v>
          </cell>
          <cell r="P13" t="b">
            <v>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zoomScale="80" zoomScaleNormal="80" workbookViewId="0">
      <selection sqref="A1:L1"/>
    </sheetView>
  </sheetViews>
  <sheetFormatPr defaultRowHeight="15.65"/>
  <cols>
    <col min="1" max="1" width="4.25" style="1" bestFit="1" customWidth="1"/>
    <col min="2" max="2" width="23.625" style="55" customWidth="1"/>
    <col min="3" max="4" width="9.125" style="6" bestFit="1" customWidth="1"/>
    <col min="5" max="5" width="7.625" style="56" customWidth="1"/>
    <col min="6" max="6" width="4.625" style="57" customWidth="1"/>
    <col min="7" max="7" width="6.875" style="55" customWidth="1"/>
    <col min="8" max="8" width="7.125" style="55" customWidth="1"/>
    <col min="9" max="9" width="6.625" style="58" hidden="1" customWidth="1"/>
    <col min="10" max="10" width="6.625" style="58" customWidth="1"/>
    <col min="11" max="11" width="6.625" style="55" customWidth="1"/>
    <col min="12" max="12" width="6.125" style="55" customWidth="1"/>
    <col min="13" max="13" width="6.125" style="55" hidden="1" customWidth="1"/>
    <col min="15" max="15" width="0.25" style="26" customWidth="1"/>
    <col min="16" max="16384" width="9" style="26"/>
  </cols>
  <sheetData>
    <row r="1" spans="1:14" ht="15.65" customHeight="1" thickBot="1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65"/>
      <c r="N1" s="25"/>
    </row>
    <row r="2" spans="1:14" s="29" customFormat="1" ht="23.8" customHeight="1" thickBot="1">
      <c r="A2" s="85" t="s">
        <v>60</v>
      </c>
      <c r="B2" s="27">
        <f>[1]Blank!$F$1</f>
        <v>2019</v>
      </c>
      <c r="C2" s="83" t="s">
        <v>7</v>
      </c>
      <c r="D2" s="83" t="s">
        <v>8</v>
      </c>
      <c r="E2" s="59" t="s">
        <v>14</v>
      </c>
      <c r="F2" s="60">
        <f>M20</f>
        <v>0</v>
      </c>
      <c r="G2" s="87" t="str">
        <f>[1]Blank!$B$8</f>
        <v>Steve Grant</v>
      </c>
      <c r="H2" s="88"/>
      <c r="I2" s="88"/>
      <c r="J2" s="89"/>
      <c r="K2" s="8" t="s">
        <v>4</v>
      </c>
      <c r="L2" s="13">
        <f>I20</f>
        <v>0</v>
      </c>
      <c r="M2" s="66"/>
      <c r="N2" s="28"/>
    </row>
    <row r="3" spans="1:14" s="29" customFormat="1" ht="21.75" thickBot="1">
      <c r="A3" s="86"/>
      <c r="B3" s="18" t="s">
        <v>2</v>
      </c>
      <c r="C3" s="84"/>
      <c r="D3" s="84"/>
      <c r="E3" s="30" t="s">
        <v>61</v>
      </c>
      <c r="F3" s="31" t="s">
        <v>62</v>
      </c>
      <c r="G3" s="14" t="s">
        <v>1</v>
      </c>
      <c r="H3" s="15" t="s">
        <v>5</v>
      </c>
      <c r="I3" s="16"/>
      <c r="J3" s="16" t="s">
        <v>55</v>
      </c>
      <c r="K3" s="16" t="s">
        <v>3</v>
      </c>
      <c r="L3" s="17" t="s">
        <v>6</v>
      </c>
      <c r="M3" s="67" t="s">
        <v>71</v>
      </c>
      <c r="N3" s="25"/>
    </row>
    <row r="4" spans="1:14" s="29" customFormat="1" ht="21.1">
      <c r="A4" s="32">
        <v>1</v>
      </c>
      <c r="B4" s="33" t="str">
        <f>[1]Blank!$D$1</f>
        <v>Ravensworth</v>
      </c>
      <c r="C4" s="9" t="s">
        <v>70</v>
      </c>
      <c r="D4" s="9">
        <v>24</v>
      </c>
      <c r="E4" s="34">
        <f>[2]R1!$C$13</f>
        <v>25</v>
      </c>
      <c r="F4" s="35">
        <f>ROUND(E4,0)</f>
        <v>25</v>
      </c>
      <c r="G4" s="68" t="s">
        <v>69</v>
      </c>
      <c r="H4" s="36">
        <f>[2]R1!$F$13</f>
        <v>0</v>
      </c>
      <c r="I4" s="36" t="b">
        <f>IF(H4&gt;0,1)</f>
        <v>0</v>
      </c>
      <c r="J4" s="36" t="s">
        <v>72</v>
      </c>
      <c r="K4" s="36">
        <f>H4</f>
        <v>0</v>
      </c>
      <c r="L4" s="37">
        <f>[2]R1!$K$13</f>
        <v>0</v>
      </c>
      <c r="M4" s="69" t="b">
        <f>[2]R1!$P$13</f>
        <v>0</v>
      </c>
      <c r="N4" s="28"/>
    </row>
    <row r="5" spans="1:14" s="29" customFormat="1" ht="21.1">
      <c r="A5" s="38">
        <v>2</v>
      </c>
      <c r="B5" s="39" t="str">
        <f>[1]Blank!$D$2</f>
        <v>Newbiggin</v>
      </c>
      <c r="C5" s="10" t="s">
        <v>70</v>
      </c>
      <c r="D5" s="10">
        <v>24</v>
      </c>
      <c r="E5" s="40">
        <f>[2]R2!$C$13</f>
        <v>25</v>
      </c>
      <c r="F5" s="41">
        <f>ROUND(E5,0)</f>
        <v>25</v>
      </c>
      <c r="G5" s="61" t="s">
        <v>69</v>
      </c>
      <c r="H5" s="62">
        <f>[2]R2!$F$13</f>
        <v>0</v>
      </c>
      <c r="I5" s="62" t="b">
        <f>IF(H5&gt;0,1)</f>
        <v>0</v>
      </c>
      <c r="J5" s="70" t="s">
        <v>72</v>
      </c>
      <c r="K5" s="63">
        <f>K4+H5</f>
        <v>0</v>
      </c>
      <c r="L5" s="42">
        <f>[2]R2!$K$13</f>
        <v>0</v>
      </c>
      <c r="M5" s="69" t="b">
        <f>[2]R2!$P$13</f>
        <v>0</v>
      </c>
      <c r="N5" s="28"/>
    </row>
    <row r="6" spans="1:14" s="29" customFormat="1" ht="21.1">
      <c r="A6" s="38">
        <v>3</v>
      </c>
      <c r="B6" s="43" t="str">
        <f>[1]Blank!$D$3</f>
        <v>Woodham</v>
      </c>
      <c r="C6" s="10" t="s">
        <v>70</v>
      </c>
      <c r="D6" s="10">
        <v>24</v>
      </c>
      <c r="E6" s="40">
        <f>[2]R3!$C$13</f>
        <v>25</v>
      </c>
      <c r="F6" s="41">
        <f t="shared" ref="F6:F19" si="0">ROUND(E6,0)</f>
        <v>25</v>
      </c>
      <c r="G6" s="61" t="s">
        <v>69</v>
      </c>
      <c r="H6" s="62">
        <f>[2]R3!$F$13</f>
        <v>0</v>
      </c>
      <c r="I6" s="62" t="b">
        <f>IF(H6&gt;0,1)</f>
        <v>0</v>
      </c>
      <c r="J6" s="70" t="s">
        <v>72</v>
      </c>
      <c r="K6" s="63">
        <f t="shared" ref="K6:K13" si="1">K5+H6</f>
        <v>0</v>
      </c>
      <c r="L6" s="42">
        <f>[2]R3!$K$13</f>
        <v>0</v>
      </c>
      <c r="M6" s="69" t="b">
        <f>[2]R3!$P$13</f>
        <v>0</v>
      </c>
      <c r="N6" s="44"/>
    </row>
    <row r="7" spans="1:14" s="29" customFormat="1" ht="21.1">
      <c r="A7" s="38">
        <v>4</v>
      </c>
      <c r="B7" s="39" t="str">
        <f>[1]Blank!$D$4</f>
        <v>Tynemouth</v>
      </c>
      <c r="C7" s="10" t="s">
        <v>70</v>
      </c>
      <c r="D7" s="10">
        <v>24</v>
      </c>
      <c r="E7" s="40">
        <f>[2]R4!$C$13</f>
        <v>25</v>
      </c>
      <c r="F7" s="41">
        <f t="shared" si="0"/>
        <v>25</v>
      </c>
      <c r="G7" s="61" t="s">
        <v>69</v>
      </c>
      <c r="H7" s="62">
        <f>[2]R4!$F$13</f>
        <v>0</v>
      </c>
      <c r="I7" s="62" t="b">
        <f>IF(H7&gt;0,1)</f>
        <v>0</v>
      </c>
      <c r="J7" s="70" t="s">
        <v>72</v>
      </c>
      <c r="K7" s="63">
        <f t="shared" si="1"/>
        <v>0</v>
      </c>
      <c r="L7" s="42">
        <f>[2]R4!$K$13</f>
        <v>0</v>
      </c>
      <c r="M7" s="69" t="b">
        <f>[2]R4!$P$13</f>
        <v>0</v>
      </c>
      <c r="N7" s="44"/>
    </row>
    <row r="8" spans="1:14" s="29" customFormat="1" ht="21.1">
      <c r="A8" s="38">
        <v>5</v>
      </c>
      <c r="B8" s="43" t="str">
        <f>[1]Blank!$D$5</f>
        <v>South Leeds</v>
      </c>
      <c r="C8" s="10" t="s">
        <v>70</v>
      </c>
      <c r="D8" s="10">
        <v>24</v>
      </c>
      <c r="E8" s="40">
        <f>[2]R5!$C$13</f>
        <v>25</v>
      </c>
      <c r="F8" s="41">
        <f t="shared" si="0"/>
        <v>25</v>
      </c>
      <c r="G8" s="61" t="s">
        <v>69</v>
      </c>
      <c r="H8" s="62">
        <f>[2]R5!$F$13</f>
        <v>0</v>
      </c>
      <c r="I8" s="62" t="b">
        <f>IF(H8&gt;0,1)</f>
        <v>0</v>
      </c>
      <c r="J8" s="62">
        <f t="shared" ref="J8:J19" si="2">H8</f>
        <v>0</v>
      </c>
      <c r="K8" s="63">
        <f t="shared" si="1"/>
        <v>0</v>
      </c>
      <c r="L8" s="42">
        <f>[2]R5!$K$13</f>
        <v>0</v>
      </c>
      <c r="M8" s="69" t="b">
        <f>[2]R5!$P$13</f>
        <v>0</v>
      </c>
      <c r="N8" s="44"/>
    </row>
    <row r="9" spans="1:14" s="29" customFormat="1" ht="21.1">
      <c r="A9" s="38">
        <v>6</v>
      </c>
      <c r="B9" s="45" t="str">
        <f>[1]Blank!$D$6</f>
        <v>Woodhall Hills</v>
      </c>
      <c r="C9" s="10" t="s">
        <v>70</v>
      </c>
      <c r="D9" s="10">
        <v>24</v>
      </c>
      <c r="E9" s="40">
        <f>[2]R6!$C$13</f>
        <v>25</v>
      </c>
      <c r="F9" s="41">
        <f t="shared" si="0"/>
        <v>25</v>
      </c>
      <c r="G9" s="61" t="s">
        <v>69</v>
      </c>
      <c r="H9" s="62">
        <f>[2]R6!$F$13</f>
        <v>0</v>
      </c>
      <c r="I9" s="62" t="b">
        <f t="shared" ref="I9:I19" si="3">IF(H9&gt;0,1)</f>
        <v>0</v>
      </c>
      <c r="J9" s="62">
        <f t="shared" si="2"/>
        <v>0</v>
      </c>
      <c r="K9" s="63">
        <f t="shared" si="1"/>
        <v>0</v>
      </c>
      <c r="L9" s="42">
        <f>[2]R6!$K$13</f>
        <v>0</v>
      </c>
      <c r="M9" s="69" t="b">
        <f>[2]R6!$P$13</f>
        <v>0</v>
      </c>
      <c r="N9" s="44"/>
    </row>
    <row r="10" spans="1:14" s="29" customFormat="1" ht="21.1">
      <c r="A10" s="38">
        <v>7</v>
      </c>
      <c r="B10" s="43" t="str">
        <f>[1]Blank!$D$7</f>
        <v>Tyneside</v>
      </c>
      <c r="C10" s="10" t="s">
        <v>70</v>
      </c>
      <c r="D10" s="10">
        <v>24</v>
      </c>
      <c r="E10" s="40">
        <f>[2]R7!$C$13</f>
        <v>25</v>
      </c>
      <c r="F10" s="41">
        <f t="shared" si="0"/>
        <v>25</v>
      </c>
      <c r="G10" s="61" t="s">
        <v>69</v>
      </c>
      <c r="H10" s="62">
        <f>[2]R7!$F$13</f>
        <v>0</v>
      </c>
      <c r="I10" s="62" t="b">
        <f t="shared" si="3"/>
        <v>0</v>
      </c>
      <c r="J10" s="62">
        <f t="shared" si="2"/>
        <v>0</v>
      </c>
      <c r="K10" s="63">
        <f t="shared" si="1"/>
        <v>0</v>
      </c>
      <c r="L10" s="42">
        <f>[2]R7!$K$13</f>
        <v>0</v>
      </c>
      <c r="M10" s="69" t="b">
        <f>[2]R7!$P$13</f>
        <v>0</v>
      </c>
      <c r="N10" s="44"/>
    </row>
    <row r="11" spans="1:14" s="29" customFormat="1" ht="21.1">
      <c r="A11" s="38">
        <v>8</v>
      </c>
      <c r="B11" s="45" t="str">
        <f>[1]Blank!$D$8</f>
        <v>Houghton</v>
      </c>
      <c r="C11" s="10" t="s">
        <v>70</v>
      </c>
      <c r="D11" s="10">
        <v>24</v>
      </c>
      <c r="E11" s="40">
        <f>[2]R8!$C$13</f>
        <v>25</v>
      </c>
      <c r="F11" s="41">
        <f t="shared" si="0"/>
        <v>25</v>
      </c>
      <c r="G11" s="61" t="s">
        <v>69</v>
      </c>
      <c r="H11" s="62">
        <f>[2]R8!$F$13</f>
        <v>0</v>
      </c>
      <c r="I11" s="62" t="b">
        <f t="shared" si="3"/>
        <v>0</v>
      </c>
      <c r="J11" s="62">
        <f t="shared" si="2"/>
        <v>0</v>
      </c>
      <c r="K11" s="63">
        <f t="shared" si="1"/>
        <v>0</v>
      </c>
      <c r="L11" s="42">
        <f>[2]R8!$K$13</f>
        <v>0</v>
      </c>
      <c r="M11" s="69" t="b">
        <f>[2]R8!$P$13</f>
        <v>0</v>
      </c>
      <c r="N11" s="44"/>
    </row>
    <row r="12" spans="1:14" s="29" customFormat="1" ht="21.1">
      <c r="A12" s="38">
        <v>9</v>
      </c>
      <c r="B12" s="43" t="str">
        <f>[1]Blank!$D$9</f>
        <v>Blyth</v>
      </c>
      <c r="C12" s="10" t="s">
        <v>70</v>
      </c>
      <c r="D12" s="10">
        <v>24</v>
      </c>
      <c r="E12" s="40">
        <f>[2]R9!$C$13</f>
        <v>25</v>
      </c>
      <c r="F12" s="41">
        <f t="shared" si="0"/>
        <v>25</v>
      </c>
      <c r="G12" s="61" t="s">
        <v>69</v>
      </c>
      <c r="H12" s="62">
        <f>[2]R9!$F$13</f>
        <v>0</v>
      </c>
      <c r="I12" s="62" t="b">
        <f t="shared" si="3"/>
        <v>0</v>
      </c>
      <c r="J12" s="62">
        <f t="shared" si="2"/>
        <v>0</v>
      </c>
      <c r="K12" s="63">
        <f t="shared" si="1"/>
        <v>0</v>
      </c>
      <c r="L12" s="42">
        <f>[2]R9!$K$13</f>
        <v>0</v>
      </c>
      <c r="M12" s="69" t="b">
        <f>[2]R9!$P$13</f>
        <v>0</v>
      </c>
      <c r="N12" s="44"/>
    </row>
    <row r="13" spans="1:14" s="29" customFormat="1" ht="21.75" thickBot="1">
      <c r="A13" s="46">
        <v>10</v>
      </c>
      <c r="B13" s="47" t="str">
        <f>[1]Blank!$D$10</f>
        <v>Whickham</v>
      </c>
      <c r="C13" s="11" t="s">
        <v>70</v>
      </c>
      <c r="D13" s="11">
        <v>24</v>
      </c>
      <c r="E13" s="40">
        <f>[2]R10!$C$13</f>
        <v>25</v>
      </c>
      <c r="F13" s="41">
        <f t="shared" si="0"/>
        <v>25</v>
      </c>
      <c r="G13" s="61" t="s">
        <v>69</v>
      </c>
      <c r="H13" s="62">
        <f>[2]R10!$F$13</f>
        <v>0</v>
      </c>
      <c r="I13" s="62" t="b">
        <f t="shared" si="3"/>
        <v>0</v>
      </c>
      <c r="J13" s="62">
        <f t="shared" si="2"/>
        <v>0</v>
      </c>
      <c r="K13" s="63">
        <f t="shared" si="1"/>
        <v>0</v>
      </c>
      <c r="L13" s="42">
        <f>[2]R10!$K$13</f>
        <v>0</v>
      </c>
      <c r="M13" s="69" t="b">
        <f>[2]R10!$P$13</f>
        <v>0</v>
      </c>
      <c r="N13" s="44"/>
    </row>
    <row r="14" spans="1:14" s="29" customFormat="1" ht="21.1">
      <c r="A14" s="48">
        <v>11</v>
      </c>
      <c r="B14" s="33" t="str">
        <f>[1]Blank!$D$11</f>
        <v>Stocksfield</v>
      </c>
      <c r="C14" s="12" t="s">
        <v>70</v>
      </c>
      <c r="D14" s="12">
        <v>24</v>
      </c>
      <c r="E14" s="40">
        <f>[2]R11!$C$13</f>
        <v>25</v>
      </c>
      <c r="F14" s="41">
        <f t="shared" si="0"/>
        <v>25</v>
      </c>
      <c r="G14" s="61" t="s">
        <v>69</v>
      </c>
      <c r="H14" s="62">
        <f>[2]R11!$F$13</f>
        <v>0</v>
      </c>
      <c r="I14" s="62" t="b">
        <f t="shared" si="3"/>
        <v>0</v>
      </c>
      <c r="J14" s="62">
        <f t="shared" si="2"/>
        <v>0</v>
      </c>
      <c r="K14" s="63">
        <f>SUMPRODUCT(LARGE(H4:H14,{1,2,3,4,5,6,7,8,9,10}))</f>
        <v>0</v>
      </c>
      <c r="L14" s="42">
        <f>[2]R11!$K$13</f>
        <v>0</v>
      </c>
      <c r="M14" s="69" t="b">
        <f>[2]R11!$P$13</f>
        <v>0</v>
      </c>
      <c r="N14" s="44"/>
    </row>
    <row r="15" spans="1:14" s="29" customFormat="1" ht="21.1">
      <c r="A15" s="48">
        <v>12</v>
      </c>
      <c r="B15" s="45" t="str">
        <f>[1]Blank!$D$12</f>
        <v>Brancepeth</v>
      </c>
      <c r="C15" s="10" t="s">
        <v>70</v>
      </c>
      <c r="D15" s="10">
        <v>24</v>
      </c>
      <c r="E15" s="40">
        <f>[2]R12!$C$13</f>
        <v>25</v>
      </c>
      <c r="F15" s="41">
        <f t="shared" si="0"/>
        <v>25</v>
      </c>
      <c r="G15" s="61" t="s">
        <v>69</v>
      </c>
      <c r="H15" s="62">
        <f>[2]R12!$F$13</f>
        <v>0</v>
      </c>
      <c r="I15" s="62" t="b">
        <f t="shared" si="3"/>
        <v>0</v>
      </c>
      <c r="J15" s="62">
        <f t="shared" si="2"/>
        <v>0</v>
      </c>
      <c r="K15" s="63">
        <f>SUMPRODUCT(LARGE(H4:H15,{1,2,3,4,5,6,7,8,9,10}))</f>
        <v>0</v>
      </c>
      <c r="L15" s="42">
        <f>[2]R12!$K$13</f>
        <v>0</v>
      </c>
      <c r="M15" s="69" t="b">
        <f>[2]R12!$P$13</f>
        <v>0</v>
      </c>
      <c r="N15" s="44"/>
    </row>
    <row r="16" spans="1:14" s="29" customFormat="1" ht="21.1">
      <c r="A16" s="38">
        <v>13</v>
      </c>
      <c r="B16" s="43" t="str">
        <f>[1]Blank!$D$13</f>
        <v>South Shields</v>
      </c>
      <c r="C16" s="10" t="s">
        <v>70</v>
      </c>
      <c r="D16" s="10">
        <v>24</v>
      </c>
      <c r="E16" s="40">
        <f>[2]R13!$C$13</f>
        <v>25</v>
      </c>
      <c r="F16" s="41">
        <f t="shared" si="0"/>
        <v>25</v>
      </c>
      <c r="G16" s="61" t="s">
        <v>69</v>
      </c>
      <c r="H16" s="62">
        <f>[2]R13!$F$13</f>
        <v>0</v>
      </c>
      <c r="I16" s="62" t="b">
        <f t="shared" si="3"/>
        <v>0</v>
      </c>
      <c r="J16" s="62">
        <f t="shared" si="2"/>
        <v>0</v>
      </c>
      <c r="K16" s="63">
        <f>SUMPRODUCT(LARGE(H4:H16,{1,2,3,4,5,6,7,8,9,10}))</f>
        <v>0</v>
      </c>
      <c r="L16" s="64">
        <f>[2]R13!$K$13</f>
        <v>0</v>
      </c>
      <c r="M16" s="69" t="b">
        <f>[2]R13!$P$13</f>
        <v>0</v>
      </c>
      <c r="N16" s="44"/>
    </row>
    <row r="17" spans="1:14" s="29" customFormat="1" ht="21.1">
      <c r="A17" s="38">
        <v>14</v>
      </c>
      <c r="B17" s="45" t="str">
        <f>[1]Blank!$D$14</f>
        <v>Durham City</v>
      </c>
      <c r="C17" s="10" t="s">
        <v>70</v>
      </c>
      <c r="D17" s="10">
        <v>24</v>
      </c>
      <c r="E17" s="40">
        <f>[2]R14!$C$13</f>
        <v>25</v>
      </c>
      <c r="F17" s="41">
        <f t="shared" si="0"/>
        <v>25</v>
      </c>
      <c r="G17" s="74" t="s">
        <v>73</v>
      </c>
      <c r="H17" s="75" t="s">
        <v>74</v>
      </c>
      <c r="I17" s="75"/>
      <c r="J17" s="75" t="s">
        <v>75</v>
      </c>
      <c r="K17" s="63">
        <f>SUMPRODUCT(LARGE(H4:H17,{1,2,3,4,5,6,7,8,9,10}))</f>
        <v>0</v>
      </c>
      <c r="L17" s="64">
        <f>[2]R14!$K$13</f>
        <v>0</v>
      </c>
      <c r="M17" s="76" t="b">
        <f>[2]R14!$P$13</f>
        <v>0</v>
      </c>
      <c r="N17" s="44"/>
    </row>
    <row r="18" spans="1:14" s="29" customFormat="1" ht="21.1">
      <c r="A18" s="38">
        <v>15</v>
      </c>
      <c r="B18" s="43" t="str">
        <f>[1]Blank!$D$15</f>
        <v>Beamish</v>
      </c>
      <c r="C18" s="10" t="s">
        <v>70</v>
      </c>
      <c r="D18" s="10">
        <v>24</v>
      </c>
      <c r="E18" s="40">
        <f>[2]R15!$C$13</f>
        <v>25</v>
      </c>
      <c r="F18" s="41">
        <f t="shared" si="0"/>
        <v>25</v>
      </c>
      <c r="G18" s="77" t="s">
        <v>76</v>
      </c>
      <c r="H18" s="75" t="s">
        <v>77</v>
      </c>
      <c r="I18" s="75"/>
      <c r="J18" s="75" t="s">
        <v>78</v>
      </c>
      <c r="K18" s="63">
        <f>SUMPRODUCT(LARGE(H4:H18,{1,2,3,4,5,6,7,8,9,10}))</f>
        <v>0</v>
      </c>
      <c r="L18" s="64">
        <f>[2]R15!$K$13</f>
        <v>0</v>
      </c>
      <c r="M18" s="76" t="b">
        <f>[2]R15!$P$13</f>
        <v>0</v>
      </c>
      <c r="N18" s="44"/>
    </row>
    <row r="19" spans="1:14" s="29" customFormat="1" ht="21.75" thickBot="1">
      <c r="A19" s="46">
        <v>16</v>
      </c>
      <c r="B19" s="47" t="str">
        <f>[1]Blank!$D$16</f>
        <v>Wearside</v>
      </c>
      <c r="C19" s="11" t="s">
        <v>70</v>
      </c>
      <c r="D19" s="11">
        <v>24</v>
      </c>
      <c r="E19" s="40">
        <f>[2]R16!$C$13</f>
        <v>25</v>
      </c>
      <c r="F19" s="41">
        <f t="shared" si="0"/>
        <v>25</v>
      </c>
      <c r="G19" s="61" t="s">
        <v>69</v>
      </c>
      <c r="H19" s="62">
        <f>[2]R16!$F$13</f>
        <v>0</v>
      </c>
      <c r="I19" s="62" t="b">
        <f t="shared" si="3"/>
        <v>0</v>
      </c>
      <c r="J19" s="62">
        <f t="shared" si="2"/>
        <v>0</v>
      </c>
      <c r="K19" s="63">
        <f>SUMPRODUCT(LARGE(H4:H19,{1,2,3,4,5,6,7,8,9,10}))</f>
        <v>0</v>
      </c>
      <c r="L19" s="64">
        <f>[2]R16!$K$13</f>
        <v>0</v>
      </c>
      <c r="M19" s="69" t="b">
        <f>[2]R16!$P$13</f>
        <v>0</v>
      </c>
      <c r="N19" s="44"/>
    </row>
    <row r="20" spans="1:14" s="29" customFormat="1" ht="21.75" thickBot="1">
      <c r="A20" s="49"/>
      <c r="B20" s="50" t="s">
        <v>3</v>
      </c>
      <c r="C20" s="19"/>
      <c r="D20" s="19"/>
      <c r="E20" s="78">
        <v>25</v>
      </c>
      <c r="F20" s="79">
        <v>25</v>
      </c>
      <c r="G20" s="71">
        <f>SUM(G4:G19)</f>
        <v>0</v>
      </c>
      <c r="H20" s="71">
        <f>SUM(H4:H19)</f>
        <v>0</v>
      </c>
      <c r="I20" s="72">
        <f>SUM(I4:I19)</f>
        <v>0</v>
      </c>
      <c r="J20" s="73">
        <f>SUM(J4:J19)</f>
        <v>0</v>
      </c>
      <c r="K20" s="80" t="s">
        <v>68</v>
      </c>
      <c r="L20" s="81">
        <v>24</v>
      </c>
      <c r="M20" s="69">
        <f>SUM(M4:M19)</f>
        <v>0</v>
      </c>
      <c r="N20" s="44"/>
    </row>
    <row r="21" spans="1:14" ht="18.350000000000001">
      <c r="A21" s="20"/>
      <c r="B21" s="51"/>
      <c r="E21" s="52"/>
      <c r="F21" s="53"/>
      <c r="G21" s="54"/>
      <c r="H21" s="54"/>
      <c r="I21" s="54"/>
      <c r="J21" s="54"/>
      <c r="K21" s="54"/>
      <c r="L21" s="54"/>
      <c r="M21" s="54"/>
      <c r="N21" s="44"/>
    </row>
    <row r="22" spans="1:14">
      <c r="A22" s="20"/>
      <c r="B22" s="21"/>
      <c r="E22" s="22"/>
      <c r="F22" s="23"/>
      <c r="G22" s="21"/>
      <c r="H22" s="21"/>
      <c r="I22" s="24"/>
      <c r="J22" s="24"/>
      <c r="K22" s="21"/>
      <c r="L22" s="21"/>
      <c r="M22" s="21"/>
      <c r="N22" s="28"/>
    </row>
  </sheetData>
  <mergeCells count="5">
    <mergeCell ref="A1:L1"/>
    <mergeCell ref="D2:D3"/>
    <mergeCell ref="A2:A3"/>
    <mergeCell ref="C2:C3"/>
    <mergeCell ref="G2:J2"/>
  </mergeCells>
  <conditionalFormatting sqref="L4:M19">
    <cfRule type="cellIs" dxfId="57" priority="1176" operator="greaterThan">
      <formula>0</formula>
    </cfRule>
    <cfRule type="cellIs" dxfId="56" priority="1177" operator="lessThan">
      <formula>0</formula>
    </cfRule>
    <cfRule type="cellIs" dxfId="55" priority="1178" operator="equal">
      <formula>0</formula>
    </cfRule>
  </conditionalFormatting>
  <conditionalFormatting sqref="G4:G19">
    <cfRule type="cellIs" dxfId="54" priority="299" operator="equal">
      <formula>"DNP"</formula>
    </cfRule>
  </conditionalFormatting>
  <conditionalFormatting sqref="J4:J19">
    <cfRule type="cellIs" dxfId="53" priority="298" operator="equal">
      <formula>"Y"</formula>
    </cfRule>
  </conditionalFormatting>
  <conditionalFormatting sqref="F4:F19">
    <cfRule type="containsText" dxfId="52" priority="53" operator="containsText" text="Y">
      <formula>NOT(ISERROR(SEARCH("Y",F4)))</formula>
    </cfRule>
  </conditionalFormatting>
  <conditionalFormatting sqref="L4:L19">
    <cfRule type="cellIs" dxfId="51" priority="50" operator="greaterThan">
      <formula>0</formula>
    </cfRule>
    <cfRule type="cellIs" dxfId="50" priority="51" operator="lessThan">
      <formula>0</formula>
    </cfRule>
    <cfRule type="cellIs" dxfId="49" priority="52" operator="equal">
      <formula>0</formula>
    </cfRule>
  </conditionalFormatting>
  <conditionalFormatting sqref="G4:G19">
    <cfRule type="cellIs" dxfId="48" priority="49" operator="equal">
      <formula>"DNP"</formula>
    </cfRule>
  </conditionalFormatting>
  <conditionalFormatting sqref="J4:J19">
    <cfRule type="containsText" dxfId="47" priority="48" operator="containsText" text="Y">
      <formula>NOT(ISERROR(SEARCH("Y",J4)))</formula>
    </cfRule>
  </conditionalFormatting>
  <conditionalFormatting sqref="J4:J19">
    <cfRule type="cellIs" dxfId="46" priority="47" operator="equal">
      <formula>"Y"</formula>
    </cfRule>
  </conditionalFormatting>
  <conditionalFormatting sqref="J2:J19">
    <cfRule type="containsText" dxfId="45" priority="46" operator="containsText" text="Y">
      <formula>NOT(ISERROR(SEARCH("Y",J2)))</formula>
    </cfRule>
  </conditionalFormatting>
  <conditionalFormatting sqref="L4:L19">
    <cfRule type="cellIs" dxfId="44" priority="43" operator="greaterThan">
      <formula>0</formula>
    </cfRule>
    <cfRule type="cellIs" dxfId="43" priority="44" operator="lessThan">
      <formula>0</formula>
    </cfRule>
    <cfRule type="cellIs" dxfId="42" priority="45" operator="equal">
      <formula>0</formula>
    </cfRule>
  </conditionalFormatting>
  <conditionalFormatting sqref="G4:G19">
    <cfRule type="cellIs" dxfId="41" priority="42" operator="equal">
      <formula>"DNP"</formula>
    </cfRule>
  </conditionalFormatting>
  <conditionalFormatting sqref="J4:J19">
    <cfRule type="containsText" dxfId="40" priority="41" operator="containsText" text="Y">
      <formula>NOT(ISERROR(SEARCH("Y",J4)))</formula>
    </cfRule>
  </conditionalFormatting>
  <conditionalFormatting sqref="J4:J19">
    <cfRule type="cellIs" dxfId="39" priority="40" operator="equal">
      <formula>"Y"</formula>
    </cfRule>
  </conditionalFormatting>
  <conditionalFormatting sqref="J2:J19">
    <cfRule type="containsText" dxfId="38" priority="39" operator="containsText" text="Y">
      <formula>NOT(ISERROR(SEARCH("Y",J2)))</formula>
    </cfRule>
  </conditionalFormatting>
  <conditionalFormatting sqref="F4:F19">
    <cfRule type="containsText" dxfId="37" priority="38" operator="containsText" text="Y">
      <formula>NOT(ISERROR(SEARCH("Y",F4)))</formula>
    </cfRule>
  </conditionalFormatting>
  <conditionalFormatting sqref="L4:L19">
    <cfRule type="cellIs" dxfId="36" priority="35" operator="greaterThan">
      <formula>0</formula>
    </cfRule>
    <cfRule type="cellIs" dxfId="35" priority="36" operator="lessThan">
      <formula>0</formula>
    </cfRule>
    <cfRule type="cellIs" dxfId="34" priority="37" operator="equal">
      <formula>0</formula>
    </cfRule>
  </conditionalFormatting>
  <conditionalFormatting sqref="G4:G19">
    <cfRule type="cellIs" dxfId="33" priority="34" operator="equal">
      <formula>"DNP"</formula>
    </cfRule>
  </conditionalFormatting>
  <conditionalFormatting sqref="J4:J19">
    <cfRule type="containsText" dxfId="32" priority="33" operator="containsText" text="Y">
      <formula>NOT(ISERROR(SEARCH("Y",J4)))</formula>
    </cfRule>
  </conditionalFormatting>
  <conditionalFormatting sqref="J4:J19">
    <cfRule type="cellIs" dxfId="31" priority="32" operator="equal">
      <formula>"Y"</formula>
    </cfRule>
  </conditionalFormatting>
  <conditionalFormatting sqref="J2:J20">
    <cfRule type="containsText" dxfId="30" priority="31" operator="containsText" text="Y">
      <formula>NOT(ISERROR(SEARCH("Y",J2)))</formula>
    </cfRule>
  </conditionalFormatting>
  <conditionalFormatting sqref="L4:L19">
    <cfRule type="cellIs" dxfId="29" priority="28" operator="greaterThan">
      <formula>0</formula>
    </cfRule>
    <cfRule type="cellIs" dxfId="28" priority="29" operator="lessThan">
      <formula>0</formula>
    </cfRule>
    <cfRule type="cellIs" dxfId="27" priority="30" operator="equal">
      <formula>0</formula>
    </cfRule>
  </conditionalFormatting>
  <conditionalFormatting sqref="G4:G19">
    <cfRule type="cellIs" dxfId="26" priority="27" operator="equal">
      <formula>"DNP"</formula>
    </cfRule>
  </conditionalFormatting>
  <conditionalFormatting sqref="J4:J19">
    <cfRule type="containsText" dxfId="25" priority="26" operator="containsText" text="Y">
      <formula>NOT(ISERROR(SEARCH("Y",J4)))</formula>
    </cfRule>
  </conditionalFormatting>
  <conditionalFormatting sqref="J4:J19">
    <cfRule type="cellIs" dxfId="24" priority="25" operator="equal">
      <formula>"Y"</formula>
    </cfRule>
  </conditionalFormatting>
  <conditionalFormatting sqref="J2:J20">
    <cfRule type="containsText" dxfId="23" priority="24" operator="containsText" text="Y">
      <formula>NOT(ISERROR(SEARCH("Y",J2)))</formula>
    </cfRule>
  </conditionalFormatting>
  <conditionalFormatting sqref="F4:F19">
    <cfRule type="containsText" dxfId="22" priority="23" operator="containsText" text="Y">
      <formula>NOT(ISERROR(SEARCH("Y",F4)))</formula>
    </cfRule>
  </conditionalFormatting>
  <conditionalFormatting sqref="L4:L19">
    <cfRule type="cellIs" dxfId="21" priority="20" operator="greaterThan">
      <formula>0</formula>
    </cfRule>
    <cfRule type="cellIs" dxfId="20" priority="21" operator="lessThan">
      <formula>0</formula>
    </cfRule>
    <cfRule type="cellIs" dxfId="19" priority="22" operator="equal">
      <formula>0</formula>
    </cfRule>
  </conditionalFormatting>
  <conditionalFormatting sqref="G4:G19">
    <cfRule type="cellIs" dxfId="18" priority="19" operator="equal">
      <formula>"DNP"</formula>
    </cfRule>
  </conditionalFormatting>
  <conditionalFormatting sqref="J4:J19">
    <cfRule type="containsText" dxfId="17" priority="18" operator="containsText" text="Y">
      <formula>NOT(ISERROR(SEARCH("Y",J4)))</formula>
    </cfRule>
  </conditionalFormatting>
  <conditionalFormatting sqref="J4:J19">
    <cfRule type="cellIs" dxfId="16" priority="17" operator="equal">
      <formula>"Y"</formula>
    </cfRule>
  </conditionalFormatting>
  <conditionalFormatting sqref="J2:J20">
    <cfRule type="containsText" dxfId="15" priority="16" operator="containsText" text="Y">
      <formula>NOT(ISERROR(SEARCH("Y",J2)))</formula>
    </cfRule>
  </conditionalFormatting>
  <conditionalFormatting sqref="L4:L19">
    <cfRule type="cellIs" dxfId="14" priority="13" operator="greaterThan">
      <formula>0</formula>
    </cfRule>
    <cfRule type="cellIs" dxfId="13" priority="14" operator="lessThan">
      <formula>0</formula>
    </cfRule>
    <cfRule type="cellIs" dxfId="12" priority="15" operator="equal">
      <formula>0</formula>
    </cfRule>
  </conditionalFormatting>
  <conditionalFormatting sqref="G4:G19">
    <cfRule type="cellIs" dxfId="11" priority="12" operator="equal">
      <formula>"DNP"</formula>
    </cfRule>
  </conditionalFormatting>
  <conditionalFormatting sqref="J4:J19">
    <cfRule type="containsText" dxfId="10" priority="11" operator="containsText" text="Y">
      <formula>NOT(ISERROR(SEARCH("Y",J4)))</formula>
    </cfRule>
  </conditionalFormatting>
  <conditionalFormatting sqref="J4:J19">
    <cfRule type="cellIs" dxfId="9" priority="10" operator="equal">
      <formula>"Y"</formula>
    </cfRule>
  </conditionalFormatting>
  <conditionalFormatting sqref="J2:J20">
    <cfRule type="containsText" dxfId="8" priority="9" operator="containsText" text="Y">
      <formula>NOT(ISERROR(SEARCH("Y",J2)))</formula>
    </cfRule>
  </conditionalFormatting>
  <conditionalFormatting sqref="L4:L19">
    <cfRule type="cellIs" dxfId="7" priority="6" operator="greaterThan">
      <formula>0</formula>
    </cfRule>
    <cfRule type="cellIs" dxfId="6" priority="7" operator="lessThan">
      <formula>0</formula>
    </cfRule>
    <cfRule type="cellIs" dxfId="5" priority="8" operator="equal">
      <formula>0</formula>
    </cfRule>
  </conditionalFormatting>
  <conditionalFormatting sqref="G4:G19">
    <cfRule type="cellIs" dxfId="4" priority="5" operator="equal">
      <formula>"DNP"</formula>
    </cfRule>
  </conditionalFormatting>
  <conditionalFormatting sqref="J4:J19">
    <cfRule type="containsText" dxfId="3" priority="4" operator="containsText" text="Y">
      <formula>NOT(ISERROR(SEARCH("Y",J4)))</formula>
    </cfRule>
  </conditionalFormatting>
  <conditionalFormatting sqref="J4:J19">
    <cfRule type="cellIs" dxfId="2" priority="3" operator="equal">
      <formula>"Y"</formula>
    </cfRule>
  </conditionalFormatting>
  <conditionalFormatting sqref="J2:J20">
    <cfRule type="containsText" dxfId="1" priority="2" operator="containsText" text="Y">
      <formula>NOT(ISERROR(SEARCH("Y",J2)))</formula>
    </cfRule>
  </conditionalFormatting>
  <conditionalFormatting sqref="J17">
    <cfRule type="containsText" dxfId="0" priority="1" operator="containsText" text="Y">
      <formula>NOT(ISERROR(SEARCH("Y",J17)))</formula>
    </cfRule>
  </conditionalFormatting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16"/>
  <sheetViews>
    <sheetView workbookViewId="0"/>
  </sheetViews>
  <sheetFormatPr defaultRowHeight="14.3"/>
  <cols>
    <col min="1" max="1" width="2.875" style="3" customWidth="1"/>
    <col min="2" max="5" width="6.875" style="3" bestFit="1" customWidth="1"/>
    <col min="6" max="6" width="7.125" style="3" bestFit="1" customWidth="1"/>
    <col min="7" max="7" width="6.875" style="3" customWidth="1"/>
    <col min="8" max="8" width="11.75" style="3" bestFit="1" customWidth="1"/>
    <col min="9" max="9" width="9" style="3"/>
    <col min="10" max="10" width="3.375" style="3" customWidth="1"/>
    <col min="11" max="11" width="40.875" style="3" customWidth="1"/>
    <col min="12" max="16384" width="9" style="3"/>
  </cols>
  <sheetData>
    <row r="1" spans="2:11">
      <c r="B1" s="2" t="s">
        <v>17</v>
      </c>
    </row>
    <row r="2" spans="2:11">
      <c r="B2" s="3" t="s">
        <v>9</v>
      </c>
      <c r="C2" s="3" t="s">
        <v>10</v>
      </c>
      <c r="D2" s="3" t="s">
        <v>9</v>
      </c>
      <c r="E2" s="3" t="s">
        <v>9</v>
      </c>
      <c r="F2" s="3" t="s">
        <v>11</v>
      </c>
      <c r="G2" s="3" t="s">
        <v>0</v>
      </c>
      <c r="H2" s="3" t="s">
        <v>12</v>
      </c>
    </row>
    <row r="3" spans="2:11">
      <c r="B3" s="3" t="s">
        <v>13</v>
      </c>
      <c r="C3" s="3" t="s">
        <v>9</v>
      </c>
      <c r="D3" s="3" t="s">
        <v>4</v>
      </c>
      <c r="E3" s="3" t="s">
        <v>14</v>
      </c>
      <c r="F3" s="3" t="s">
        <v>15</v>
      </c>
      <c r="G3" s="3" t="s">
        <v>22</v>
      </c>
      <c r="H3" s="3" t="s">
        <v>16</v>
      </c>
      <c r="J3" s="7" t="s">
        <v>52</v>
      </c>
      <c r="K3" s="2" t="s">
        <v>51</v>
      </c>
    </row>
    <row r="4" spans="2:11">
      <c r="B4" s="4">
        <v>2007</v>
      </c>
      <c r="C4" s="4">
        <v>15</v>
      </c>
      <c r="D4" s="4">
        <v>10</v>
      </c>
      <c r="E4" s="4">
        <v>0</v>
      </c>
      <c r="F4" s="4">
        <v>32</v>
      </c>
      <c r="G4" s="4">
        <v>240</v>
      </c>
      <c r="H4" s="4" t="s">
        <v>18</v>
      </c>
      <c r="K4" s="2" t="s">
        <v>45</v>
      </c>
    </row>
    <row r="5" spans="2:11">
      <c r="B5" s="4">
        <v>2008</v>
      </c>
      <c r="C5" s="4">
        <v>16</v>
      </c>
      <c r="D5" s="4">
        <v>8</v>
      </c>
      <c r="E5" s="4">
        <v>0</v>
      </c>
      <c r="F5" s="4">
        <v>35</v>
      </c>
      <c r="G5" s="4">
        <v>263</v>
      </c>
      <c r="H5" s="4" t="s">
        <v>19</v>
      </c>
      <c r="K5" s="2" t="s">
        <v>53</v>
      </c>
    </row>
    <row r="6" spans="2:11">
      <c r="B6" s="4">
        <v>2009</v>
      </c>
      <c r="C6" s="4">
        <v>19</v>
      </c>
      <c r="D6" s="4">
        <v>11</v>
      </c>
      <c r="E6" s="4">
        <v>0</v>
      </c>
      <c r="F6" s="4">
        <v>37</v>
      </c>
      <c r="G6" s="4">
        <v>317</v>
      </c>
      <c r="H6" s="4" t="s">
        <v>20</v>
      </c>
      <c r="K6" s="2" t="s">
        <v>63</v>
      </c>
    </row>
    <row r="7" spans="2:11">
      <c r="B7" s="4">
        <v>2010</v>
      </c>
      <c r="C7" s="4">
        <v>16</v>
      </c>
      <c r="D7" s="4">
        <v>10</v>
      </c>
      <c r="E7" s="4">
        <v>2</v>
      </c>
      <c r="F7" s="4">
        <v>42</v>
      </c>
      <c r="G7" s="4">
        <v>331</v>
      </c>
      <c r="H7" s="4" t="s">
        <v>21</v>
      </c>
      <c r="K7" s="2" t="s">
        <v>66</v>
      </c>
    </row>
    <row r="8" spans="2:11">
      <c r="B8" s="4">
        <v>2011</v>
      </c>
      <c r="C8" s="4" t="s">
        <v>23</v>
      </c>
      <c r="D8" s="4" t="s">
        <v>24</v>
      </c>
      <c r="E8" s="4" t="s">
        <v>25</v>
      </c>
      <c r="F8" s="4" t="s">
        <v>26</v>
      </c>
      <c r="G8" s="4" t="s">
        <v>27</v>
      </c>
      <c r="H8" s="4" t="s">
        <v>28</v>
      </c>
      <c r="K8" s="2" t="s">
        <v>81</v>
      </c>
    </row>
    <row r="9" spans="2:11">
      <c r="B9" s="4">
        <v>2012</v>
      </c>
      <c r="C9" s="4" t="s">
        <v>34</v>
      </c>
      <c r="D9" s="4" t="s">
        <v>30</v>
      </c>
      <c r="E9" s="4" t="s">
        <v>31</v>
      </c>
      <c r="F9" s="4" t="s">
        <v>32</v>
      </c>
      <c r="G9" s="4" t="s">
        <v>33</v>
      </c>
      <c r="H9" s="4" t="s">
        <v>29</v>
      </c>
    </row>
    <row r="10" spans="2:11">
      <c r="B10" s="4">
        <v>2013</v>
      </c>
      <c r="C10" s="4" t="s">
        <v>23</v>
      </c>
      <c r="D10" s="4" t="s">
        <v>35</v>
      </c>
      <c r="E10" s="4" t="s">
        <v>25</v>
      </c>
      <c r="F10" s="4" t="s">
        <v>26</v>
      </c>
      <c r="G10" s="4" t="s">
        <v>36</v>
      </c>
      <c r="H10" s="5" t="s">
        <v>37</v>
      </c>
    </row>
    <row r="11" spans="2:11">
      <c r="B11" s="4">
        <v>2014</v>
      </c>
      <c r="C11" s="4" t="s">
        <v>23</v>
      </c>
      <c r="D11" s="4" t="s">
        <v>39</v>
      </c>
      <c r="E11" s="4" t="s">
        <v>31</v>
      </c>
      <c r="F11" s="4" t="s">
        <v>43</v>
      </c>
      <c r="G11" s="4" t="s">
        <v>44</v>
      </c>
      <c r="H11" s="4" t="s">
        <v>42</v>
      </c>
    </row>
    <row r="12" spans="2:11">
      <c r="B12" s="4">
        <v>2015</v>
      </c>
      <c r="C12" s="4" t="s">
        <v>23</v>
      </c>
      <c r="D12" s="4" t="s">
        <v>39</v>
      </c>
      <c r="E12" s="4" t="s">
        <v>31</v>
      </c>
      <c r="F12" s="4" t="s">
        <v>40</v>
      </c>
      <c r="G12" s="4" t="s">
        <v>41</v>
      </c>
      <c r="H12" s="4" t="s">
        <v>38</v>
      </c>
    </row>
    <row r="13" spans="2:11">
      <c r="B13" s="4" t="s">
        <v>46</v>
      </c>
      <c r="C13" s="4" t="s">
        <v>34</v>
      </c>
      <c r="D13" s="4" t="s">
        <v>35</v>
      </c>
      <c r="E13" s="4" t="s">
        <v>47</v>
      </c>
      <c r="F13" s="4" t="s">
        <v>48</v>
      </c>
      <c r="G13" s="4" t="s">
        <v>49</v>
      </c>
      <c r="H13" s="4" t="s">
        <v>50</v>
      </c>
    </row>
    <row r="14" spans="2:11">
      <c r="B14" s="4" t="s">
        <v>54</v>
      </c>
      <c r="C14" s="4" t="s">
        <v>23</v>
      </c>
      <c r="D14" s="4" t="s">
        <v>56</v>
      </c>
      <c r="E14" s="4" t="s">
        <v>31</v>
      </c>
      <c r="F14" s="4" t="s">
        <v>58</v>
      </c>
      <c r="G14" s="4" t="s">
        <v>57</v>
      </c>
      <c r="H14" s="4" t="s">
        <v>59</v>
      </c>
    </row>
    <row r="15" spans="2:11">
      <c r="B15" s="4" t="s">
        <v>64</v>
      </c>
      <c r="C15" s="4" t="s">
        <v>23</v>
      </c>
      <c r="D15" s="4" t="s">
        <v>31</v>
      </c>
      <c r="E15" s="4" t="s">
        <v>31</v>
      </c>
      <c r="F15" s="4" t="s">
        <v>31</v>
      </c>
      <c r="G15" s="4" t="s">
        <v>31</v>
      </c>
      <c r="H15" s="4" t="s">
        <v>65</v>
      </c>
    </row>
    <row r="16" spans="2:11">
      <c r="B16" s="4" t="s">
        <v>67</v>
      </c>
      <c r="C16" s="4" t="s">
        <v>80</v>
      </c>
      <c r="D16" s="4" t="s">
        <v>31</v>
      </c>
      <c r="E16" s="4" t="s">
        <v>31</v>
      </c>
      <c r="F16" s="4" t="s">
        <v>31</v>
      </c>
      <c r="G16" s="4" t="s">
        <v>31</v>
      </c>
      <c r="H16" s="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 log</vt:lpstr>
      <vt:lpstr>Record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2016-01-29T16:37:49Z</dcterms:created>
  <dcterms:modified xsi:type="dcterms:W3CDTF">2019-10-22T17:22:50Z</dcterms:modified>
</cp:coreProperties>
</file>