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2" windowWidth="18503" windowHeight="7037"/>
  </bookViews>
  <sheets>
    <sheet name="Borders Championship" sheetId="3" r:id="rId1"/>
    <sheet name="Round 1" sheetId="7" r:id="rId2"/>
    <sheet name="Round 2" sheetId="12" r:id="rId3"/>
    <sheet name="Round 3" sheetId="1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calcPr calcId="125725"/>
</workbook>
</file>

<file path=xl/calcChain.xml><?xml version="1.0" encoding="utf-8"?>
<calcChain xmlns="http://schemas.openxmlformats.org/spreadsheetml/2006/main">
  <c r="AO7" i="12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6"/>
  <c r="C2" i="13" l="1"/>
  <c r="E21"/>
  <c r="F24" i="3" s="1"/>
  <c r="E45" i="13"/>
  <c r="F45" s="1"/>
  <c r="D45"/>
  <c r="E44"/>
  <c r="F44" s="1"/>
  <c r="D44"/>
  <c r="E43"/>
  <c r="F43" s="1"/>
  <c r="D43"/>
  <c r="D42"/>
  <c r="AW37"/>
  <c r="AV37"/>
  <c r="AU37"/>
  <c r="AT37"/>
  <c r="AS37"/>
  <c r="X37"/>
  <c r="W37"/>
  <c r="V37"/>
  <c r="U37"/>
  <c r="T37"/>
  <c r="Q37"/>
  <c r="P37"/>
  <c r="O37"/>
  <c r="H37"/>
  <c r="G37"/>
  <c r="B37"/>
  <c r="AL37" s="1"/>
  <c r="AW36"/>
  <c r="AV36"/>
  <c r="AU36"/>
  <c r="AT36"/>
  <c r="AS36"/>
  <c r="X36"/>
  <c r="W36"/>
  <c r="V36"/>
  <c r="U36"/>
  <c r="T36"/>
  <c r="Q36"/>
  <c r="P36"/>
  <c r="O36"/>
  <c r="H36"/>
  <c r="G36"/>
  <c r="B36"/>
  <c r="AL36" s="1"/>
  <c r="AW35"/>
  <c r="AV35"/>
  <c r="AU35"/>
  <c r="AT35"/>
  <c r="AS35"/>
  <c r="X35"/>
  <c r="W35"/>
  <c r="V35"/>
  <c r="U35"/>
  <c r="T35"/>
  <c r="Q35"/>
  <c r="P35"/>
  <c r="O35"/>
  <c r="H35"/>
  <c r="G35"/>
  <c r="B35"/>
  <c r="AL35" s="1"/>
  <c r="AW34"/>
  <c r="AV34"/>
  <c r="AU34"/>
  <c r="AT34"/>
  <c r="AS34"/>
  <c r="X34"/>
  <c r="W34"/>
  <c r="V34"/>
  <c r="U34"/>
  <c r="T34"/>
  <c r="Q34"/>
  <c r="P34"/>
  <c r="O34"/>
  <c r="H34"/>
  <c r="G34"/>
  <c r="B34"/>
  <c r="AL34" s="1"/>
  <c r="AW33"/>
  <c r="AV33"/>
  <c r="AU33"/>
  <c r="AT33"/>
  <c r="AS33"/>
  <c r="X33"/>
  <c r="W33"/>
  <c r="V33"/>
  <c r="U33"/>
  <c r="T33"/>
  <c r="Q33"/>
  <c r="P33"/>
  <c r="O33"/>
  <c r="H33"/>
  <c r="G33"/>
  <c r="B33"/>
  <c r="AL33" s="1"/>
  <c r="AW32"/>
  <c r="AV32"/>
  <c r="AU32"/>
  <c r="AT32"/>
  <c r="AS32"/>
  <c r="X32"/>
  <c r="W32"/>
  <c r="V32"/>
  <c r="U32"/>
  <c r="T32"/>
  <c r="Q32"/>
  <c r="P32"/>
  <c r="O32"/>
  <c r="H32"/>
  <c r="G32"/>
  <c r="B32"/>
  <c r="AL32" s="1"/>
  <c r="AW31"/>
  <c r="AV31"/>
  <c r="AU31"/>
  <c r="AT31"/>
  <c r="AS31"/>
  <c r="X31"/>
  <c r="W31"/>
  <c r="V31"/>
  <c r="U31"/>
  <c r="T31"/>
  <c r="Q31"/>
  <c r="P31"/>
  <c r="O31"/>
  <c r="H31"/>
  <c r="G31"/>
  <c r="B31"/>
  <c r="AL31" s="1"/>
  <c r="AW30"/>
  <c r="AV30"/>
  <c r="AU30"/>
  <c r="AT30"/>
  <c r="AS30"/>
  <c r="X30"/>
  <c r="W30"/>
  <c r="V30"/>
  <c r="U30"/>
  <c r="T30"/>
  <c r="Q30"/>
  <c r="P30"/>
  <c r="O30"/>
  <c r="H30"/>
  <c r="G30"/>
  <c r="B30"/>
  <c r="AL30" s="1"/>
  <c r="AW29"/>
  <c r="AV29"/>
  <c r="AU29"/>
  <c r="AT29"/>
  <c r="AS29"/>
  <c r="X29"/>
  <c r="W29"/>
  <c r="V29"/>
  <c r="U29"/>
  <c r="T29"/>
  <c r="Q29"/>
  <c r="P29"/>
  <c r="O29"/>
  <c r="H29"/>
  <c r="G29"/>
  <c r="B29"/>
  <c r="AL29" s="1"/>
  <c r="AW28"/>
  <c r="AV28"/>
  <c r="AU28"/>
  <c r="AT28"/>
  <c r="AS28"/>
  <c r="X28"/>
  <c r="W28"/>
  <c r="V28"/>
  <c r="U28"/>
  <c r="T28"/>
  <c r="Q28"/>
  <c r="P28"/>
  <c r="O28"/>
  <c r="H28"/>
  <c r="G28"/>
  <c r="B28"/>
  <c r="AL28" s="1"/>
  <c r="AW27"/>
  <c r="AV27"/>
  <c r="AU27"/>
  <c r="AT27"/>
  <c r="AS27"/>
  <c r="X27"/>
  <c r="W27"/>
  <c r="V27"/>
  <c r="U27"/>
  <c r="T27"/>
  <c r="Q27"/>
  <c r="O27" s="1"/>
  <c r="P27"/>
  <c r="H27"/>
  <c r="G27"/>
  <c r="B27"/>
  <c r="AR27" s="1"/>
  <c r="AW26"/>
  <c r="AV26"/>
  <c r="AU26"/>
  <c r="AT26"/>
  <c r="AS26"/>
  <c r="X26"/>
  <c r="W26"/>
  <c r="V26"/>
  <c r="U26"/>
  <c r="T26"/>
  <c r="Q26"/>
  <c r="P26"/>
  <c r="O26"/>
  <c r="H26"/>
  <c r="G26"/>
  <c r="B26"/>
  <c r="AR26" s="1"/>
  <c r="AW25"/>
  <c r="AV25"/>
  <c r="AU25"/>
  <c r="AT25"/>
  <c r="AS25"/>
  <c r="X25"/>
  <c r="W25"/>
  <c r="V25"/>
  <c r="U25"/>
  <c r="T25"/>
  <c r="Q25"/>
  <c r="O25" s="1"/>
  <c r="P25"/>
  <c r="H25"/>
  <c r="G25"/>
  <c r="B25"/>
  <c r="AR25" s="1"/>
  <c r="AW24"/>
  <c r="AV24"/>
  <c r="AU24"/>
  <c r="AT24"/>
  <c r="AS24"/>
  <c r="X24"/>
  <c r="W24"/>
  <c r="V24"/>
  <c r="U24"/>
  <c r="T24"/>
  <c r="Q24"/>
  <c r="P24"/>
  <c r="O24"/>
  <c r="H24"/>
  <c r="G24"/>
  <c r="B24"/>
  <c r="AR24" s="1"/>
  <c r="AW23"/>
  <c r="AV23"/>
  <c r="AU23"/>
  <c r="AT23"/>
  <c r="AS23"/>
  <c r="X23"/>
  <c r="W23"/>
  <c r="V23"/>
  <c r="U23"/>
  <c r="T23"/>
  <c r="Q23"/>
  <c r="O23" s="1"/>
  <c r="P23"/>
  <c r="H23"/>
  <c r="G23"/>
  <c r="B23"/>
  <c r="AR23" s="1"/>
  <c r="AW22"/>
  <c r="AV22"/>
  <c r="AU22"/>
  <c r="AT22"/>
  <c r="AS22"/>
  <c r="X22"/>
  <c r="W22"/>
  <c r="V22"/>
  <c r="U22"/>
  <c r="T22"/>
  <c r="Q22"/>
  <c r="P22"/>
  <c r="O22"/>
  <c r="H22"/>
  <c r="G22"/>
  <c r="B22"/>
  <c r="AR22" s="1"/>
  <c r="AW21"/>
  <c r="AV21"/>
  <c r="AU21"/>
  <c r="AT21"/>
  <c r="AS21"/>
  <c r="X21"/>
  <c r="W21"/>
  <c r="V21"/>
  <c r="U21"/>
  <c r="T21"/>
  <c r="Q21"/>
  <c r="P21"/>
  <c r="H21"/>
  <c r="G21"/>
  <c r="B21"/>
  <c r="AR21" s="1"/>
  <c r="AW20"/>
  <c r="AV20"/>
  <c r="AU20"/>
  <c r="AT20"/>
  <c r="AS20"/>
  <c r="X20"/>
  <c r="W20"/>
  <c r="V20"/>
  <c r="U20"/>
  <c r="T20"/>
  <c r="Q20"/>
  <c r="P20"/>
  <c r="O20"/>
  <c r="H20"/>
  <c r="G20"/>
  <c r="B20"/>
  <c r="AR20" s="1"/>
  <c r="AW19"/>
  <c r="AV19"/>
  <c r="AU19"/>
  <c r="AT19"/>
  <c r="AS19"/>
  <c r="X19"/>
  <c r="W19"/>
  <c r="V19"/>
  <c r="U19"/>
  <c r="T19"/>
  <c r="Q19"/>
  <c r="P19"/>
  <c r="O19" s="1"/>
  <c r="H19"/>
  <c r="G19"/>
  <c r="B19"/>
  <c r="AR19" s="1"/>
  <c r="AW18"/>
  <c r="AV18"/>
  <c r="AU18"/>
  <c r="AT18"/>
  <c r="AS18"/>
  <c r="X18"/>
  <c r="W18"/>
  <c r="V18"/>
  <c r="U18"/>
  <c r="T18"/>
  <c r="Q18"/>
  <c r="P18"/>
  <c r="O18"/>
  <c r="H18"/>
  <c r="G18"/>
  <c r="B18"/>
  <c r="AR18" s="1"/>
  <c r="AW17"/>
  <c r="AV17"/>
  <c r="AU17"/>
  <c r="AT17"/>
  <c r="AS17"/>
  <c r="X17"/>
  <c r="W17"/>
  <c r="V17"/>
  <c r="U17"/>
  <c r="T17"/>
  <c r="Q17"/>
  <c r="P17"/>
  <c r="H17"/>
  <c r="G17"/>
  <c r="B17"/>
  <c r="AR17" s="1"/>
  <c r="AW16"/>
  <c r="AV16"/>
  <c r="AU16"/>
  <c r="AT16"/>
  <c r="AS16"/>
  <c r="X16"/>
  <c r="W16"/>
  <c r="V16"/>
  <c r="U16"/>
  <c r="T16"/>
  <c r="Q16"/>
  <c r="P16"/>
  <c r="O16"/>
  <c r="H16"/>
  <c r="G16"/>
  <c r="B16"/>
  <c r="AR16" s="1"/>
  <c r="AW15"/>
  <c r="AV15"/>
  <c r="AU15"/>
  <c r="AT15"/>
  <c r="AS15"/>
  <c r="X15"/>
  <c r="W15"/>
  <c r="V15"/>
  <c r="U15"/>
  <c r="T15"/>
  <c r="Q15"/>
  <c r="O15" s="1"/>
  <c r="P15"/>
  <c r="H15"/>
  <c r="G15"/>
  <c r="B15"/>
  <c r="AR15" s="1"/>
  <c r="AW14"/>
  <c r="AV14"/>
  <c r="AU14"/>
  <c r="AT14"/>
  <c r="AS14"/>
  <c r="X14"/>
  <c r="W14"/>
  <c r="V14"/>
  <c r="U14"/>
  <c r="T14"/>
  <c r="Q14"/>
  <c r="P14"/>
  <c r="O14"/>
  <c r="H14"/>
  <c r="G14"/>
  <c r="B14"/>
  <c r="AR14" s="1"/>
  <c r="AW13"/>
  <c r="AV13"/>
  <c r="AU13"/>
  <c r="AT13"/>
  <c r="AS13"/>
  <c r="X13"/>
  <c r="W13"/>
  <c r="V13"/>
  <c r="U13"/>
  <c r="T13"/>
  <c r="Q13"/>
  <c r="O13" s="1"/>
  <c r="P13"/>
  <c r="H13"/>
  <c r="G13"/>
  <c r="B13"/>
  <c r="AR13" s="1"/>
  <c r="AW12"/>
  <c r="AV12"/>
  <c r="AU12"/>
  <c r="AT12"/>
  <c r="AS12"/>
  <c r="X12"/>
  <c r="W12"/>
  <c r="V12"/>
  <c r="U12"/>
  <c r="T12"/>
  <c r="Q12"/>
  <c r="P12"/>
  <c r="O12"/>
  <c r="H12"/>
  <c r="G12"/>
  <c r="B12"/>
  <c r="AR12" s="1"/>
  <c r="AW11"/>
  <c r="AV11"/>
  <c r="AU11"/>
  <c r="AT11"/>
  <c r="AS11"/>
  <c r="X11"/>
  <c r="W11"/>
  <c r="V11"/>
  <c r="U11"/>
  <c r="T11"/>
  <c r="Q11"/>
  <c r="O11" s="1"/>
  <c r="P11"/>
  <c r="H11"/>
  <c r="G11"/>
  <c r="B11"/>
  <c r="AR11" s="1"/>
  <c r="AW10"/>
  <c r="AV10"/>
  <c r="AU10"/>
  <c r="AT10"/>
  <c r="AS10"/>
  <c r="X10"/>
  <c r="W10"/>
  <c r="V10"/>
  <c r="U10"/>
  <c r="T10"/>
  <c r="Q10"/>
  <c r="P10"/>
  <c r="O10"/>
  <c r="H10"/>
  <c r="G10"/>
  <c r="B10"/>
  <c r="AR10" s="1"/>
  <c r="AW9"/>
  <c r="AV9"/>
  <c r="AU9"/>
  <c r="AT9"/>
  <c r="AS9"/>
  <c r="X9"/>
  <c r="W9"/>
  <c r="V9"/>
  <c r="U9"/>
  <c r="T9"/>
  <c r="Q9"/>
  <c r="O9" s="1"/>
  <c r="P9"/>
  <c r="H9"/>
  <c r="G9"/>
  <c r="B9"/>
  <c r="S9" s="1"/>
  <c r="AW8"/>
  <c r="AV8"/>
  <c r="AU8"/>
  <c r="AT8"/>
  <c r="AS8"/>
  <c r="X8"/>
  <c r="W8"/>
  <c r="V8"/>
  <c r="U8"/>
  <c r="T8"/>
  <c r="Q8"/>
  <c r="P8"/>
  <c r="O8"/>
  <c r="H8"/>
  <c r="G8"/>
  <c r="B8"/>
  <c r="AR8" s="1"/>
  <c r="AW7"/>
  <c r="AV7"/>
  <c r="AU7"/>
  <c r="AT7"/>
  <c r="AS7"/>
  <c r="X7"/>
  <c r="W7"/>
  <c r="V7"/>
  <c r="U7"/>
  <c r="T7"/>
  <c r="Q7"/>
  <c r="O7" s="1"/>
  <c r="P7"/>
  <c r="H7"/>
  <c r="G7"/>
  <c r="B7"/>
  <c r="S7" s="1"/>
  <c r="AW6"/>
  <c r="AV6"/>
  <c r="AU6"/>
  <c r="AT6"/>
  <c r="AS6"/>
  <c r="X6"/>
  <c r="W6"/>
  <c r="V6"/>
  <c r="U6"/>
  <c r="T6"/>
  <c r="Q6"/>
  <c r="P6"/>
  <c r="O6"/>
  <c r="H6"/>
  <c r="G6"/>
  <c r="B6"/>
  <c r="AR6" s="1"/>
  <c r="AZ5"/>
  <c r="AW5"/>
  <c r="AV5"/>
  <c r="AU5"/>
  <c r="AT5"/>
  <c r="AS5"/>
  <c r="BA5" s="1"/>
  <c r="AR5"/>
  <c r="AL5"/>
  <c r="AA5"/>
  <c r="AB5" s="1"/>
  <c r="S5"/>
  <c r="C5"/>
  <c r="L2"/>
  <c r="AZ5" i="12"/>
  <c r="BA5" s="1"/>
  <c r="E21"/>
  <c r="E24" i="3" s="1"/>
  <c r="C2" i="12"/>
  <c r="E45"/>
  <c r="F45" s="1"/>
  <c r="D45"/>
  <c r="E44"/>
  <c r="F44" s="1"/>
  <c r="D44"/>
  <c r="E43"/>
  <c r="F43" s="1"/>
  <c r="D43"/>
  <c r="D42"/>
  <c r="AW37"/>
  <c r="AV37"/>
  <c r="AU37"/>
  <c r="AT37"/>
  <c r="AS37"/>
  <c r="X37"/>
  <c r="W37"/>
  <c r="V37"/>
  <c r="U37"/>
  <c r="T37"/>
  <c r="Q37"/>
  <c r="P37"/>
  <c r="H37"/>
  <c r="G37"/>
  <c r="B37"/>
  <c r="AW36"/>
  <c r="AV36"/>
  <c r="AU36"/>
  <c r="AT36"/>
  <c r="AS36"/>
  <c r="X36"/>
  <c r="W36"/>
  <c r="V36"/>
  <c r="U36"/>
  <c r="T36"/>
  <c r="Q36"/>
  <c r="P36"/>
  <c r="H36"/>
  <c r="G36"/>
  <c r="B36"/>
  <c r="AW35"/>
  <c r="AV35"/>
  <c r="AU35"/>
  <c r="AT35"/>
  <c r="AS35"/>
  <c r="X35"/>
  <c r="W35"/>
  <c r="V35"/>
  <c r="U35"/>
  <c r="T35"/>
  <c r="Q35"/>
  <c r="P35"/>
  <c r="H35"/>
  <c r="G35"/>
  <c r="B35"/>
  <c r="AW34"/>
  <c r="AV34"/>
  <c r="AU34"/>
  <c r="AT34"/>
  <c r="AS34"/>
  <c r="X34"/>
  <c r="W34"/>
  <c r="V34"/>
  <c r="U34"/>
  <c r="T34"/>
  <c r="Q34"/>
  <c r="P34"/>
  <c r="O34" s="1"/>
  <c r="H34"/>
  <c r="G34"/>
  <c r="B34"/>
  <c r="AW33"/>
  <c r="AV33"/>
  <c r="AU33"/>
  <c r="AT33"/>
  <c r="AS33"/>
  <c r="X33"/>
  <c r="W33"/>
  <c r="V33"/>
  <c r="U33"/>
  <c r="T33"/>
  <c r="Q33"/>
  <c r="P33"/>
  <c r="H33"/>
  <c r="G33"/>
  <c r="B33"/>
  <c r="AW32"/>
  <c r="AV32"/>
  <c r="AU32"/>
  <c r="AT32"/>
  <c r="AS32"/>
  <c r="X32"/>
  <c r="W32"/>
  <c r="V32"/>
  <c r="U32"/>
  <c r="T32"/>
  <c r="Q32"/>
  <c r="P32"/>
  <c r="H32"/>
  <c r="G32"/>
  <c r="B32"/>
  <c r="AW31"/>
  <c r="AV31"/>
  <c r="AU31"/>
  <c r="AT31"/>
  <c r="AS31"/>
  <c r="X31"/>
  <c r="W31"/>
  <c r="V31"/>
  <c r="U31"/>
  <c r="T31"/>
  <c r="Q31"/>
  <c r="P31"/>
  <c r="H31"/>
  <c r="G31"/>
  <c r="B31"/>
  <c r="AW30"/>
  <c r="AV30"/>
  <c r="AU30"/>
  <c r="AT30"/>
  <c r="AS30"/>
  <c r="X30"/>
  <c r="W30"/>
  <c r="V30"/>
  <c r="U30"/>
  <c r="T30"/>
  <c r="Q30"/>
  <c r="P30"/>
  <c r="O30" s="1"/>
  <c r="H30"/>
  <c r="G30"/>
  <c r="B30"/>
  <c r="AW29"/>
  <c r="AV29"/>
  <c r="AU29"/>
  <c r="AT29"/>
  <c r="AS29"/>
  <c r="X29"/>
  <c r="W29"/>
  <c r="V29"/>
  <c r="U29"/>
  <c r="T29"/>
  <c r="Q29"/>
  <c r="P29"/>
  <c r="H29"/>
  <c r="G29"/>
  <c r="B29"/>
  <c r="AL29" s="1"/>
  <c r="AW28"/>
  <c r="AV28"/>
  <c r="AU28"/>
  <c r="AT28"/>
  <c r="AS28"/>
  <c r="X28"/>
  <c r="W28"/>
  <c r="V28"/>
  <c r="U28"/>
  <c r="T28"/>
  <c r="Q28"/>
  <c r="P28"/>
  <c r="H28"/>
  <c r="G28"/>
  <c r="B28"/>
  <c r="AW27"/>
  <c r="AV27"/>
  <c r="AU27"/>
  <c r="AT27"/>
  <c r="AS27"/>
  <c r="X27"/>
  <c r="W27"/>
  <c r="V27"/>
  <c r="U27"/>
  <c r="T27"/>
  <c r="Q27"/>
  <c r="P27"/>
  <c r="H27"/>
  <c r="G27"/>
  <c r="B27"/>
  <c r="AW26"/>
  <c r="AV26"/>
  <c r="AU26"/>
  <c r="AT26"/>
  <c r="AS26"/>
  <c r="X26"/>
  <c r="W26"/>
  <c r="V26"/>
  <c r="U26"/>
  <c r="T26"/>
  <c r="Q26"/>
  <c r="P26"/>
  <c r="O26" s="1"/>
  <c r="H26"/>
  <c r="G26"/>
  <c r="B26"/>
  <c r="AL26" s="1"/>
  <c r="AW25"/>
  <c r="AV25"/>
  <c r="AU25"/>
  <c r="AT25"/>
  <c r="AS25"/>
  <c r="X25"/>
  <c r="W25"/>
  <c r="V25"/>
  <c r="U25"/>
  <c r="T25"/>
  <c r="Q25"/>
  <c r="P25"/>
  <c r="H25"/>
  <c r="G25"/>
  <c r="B25"/>
  <c r="AW24"/>
  <c r="AV24"/>
  <c r="AU24"/>
  <c r="AT24"/>
  <c r="AS24"/>
  <c r="X24"/>
  <c r="W24"/>
  <c r="V24"/>
  <c r="U24"/>
  <c r="T24"/>
  <c r="Q24"/>
  <c r="P24"/>
  <c r="H24"/>
  <c r="G24"/>
  <c r="B24"/>
  <c r="AW23"/>
  <c r="AV23"/>
  <c r="AU23"/>
  <c r="AT23"/>
  <c r="AS23"/>
  <c r="X23"/>
  <c r="W23"/>
  <c r="V23"/>
  <c r="U23"/>
  <c r="T23"/>
  <c r="Q23"/>
  <c r="P23"/>
  <c r="H23"/>
  <c r="G23"/>
  <c r="B23"/>
  <c r="AW22"/>
  <c r="AV22"/>
  <c r="AU22"/>
  <c r="AT22"/>
  <c r="AS22"/>
  <c r="X22"/>
  <c r="W22"/>
  <c r="V22"/>
  <c r="U22"/>
  <c r="T22"/>
  <c r="Q22"/>
  <c r="P22"/>
  <c r="O22" s="1"/>
  <c r="H22"/>
  <c r="G22"/>
  <c r="B22"/>
  <c r="AL22" s="1"/>
  <c r="AW21"/>
  <c r="AV21"/>
  <c r="AU21"/>
  <c r="AT21"/>
  <c r="AS21"/>
  <c r="X21"/>
  <c r="W21"/>
  <c r="V21"/>
  <c r="U21"/>
  <c r="T21"/>
  <c r="Q21"/>
  <c r="P21"/>
  <c r="H21"/>
  <c r="G21"/>
  <c r="B21"/>
  <c r="AW20"/>
  <c r="AV20"/>
  <c r="AU20"/>
  <c r="AT20"/>
  <c r="AS20"/>
  <c r="X20"/>
  <c r="W20"/>
  <c r="V20"/>
  <c r="U20"/>
  <c r="T20"/>
  <c r="Q20"/>
  <c r="P20"/>
  <c r="H20"/>
  <c r="G20"/>
  <c r="B20"/>
  <c r="AW19"/>
  <c r="AV19"/>
  <c r="AU19"/>
  <c r="AT19"/>
  <c r="AS19"/>
  <c r="X19"/>
  <c r="W19"/>
  <c r="V19"/>
  <c r="U19"/>
  <c r="T19"/>
  <c r="Q19"/>
  <c r="P19"/>
  <c r="H19"/>
  <c r="G19"/>
  <c r="B19"/>
  <c r="AW18"/>
  <c r="AV18"/>
  <c r="AU18"/>
  <c r="AT18"/>
  <c r="AS18"/>
  <c r="X18"/>
  <c r="W18"/>
  <c r="V18"/>
  <c r="U18"/>
  <c r="T18"/>
  <c r="Q18"/>
  <c r="P18"/>
  <c r="O18" s="1"/>
  <c r="H18"/>
  <c r="G18"/>
  <c r="B18"/>
  <c r="AW17"/>
  <c r="AV17"/>
  <c r="AU17"/>
  <c r="AT17"/>
  <c r="AS17"/>
  <c r="X17"/>
  <c r="W17"/>
  <c r="V17"/>
  <c r="U17"/>
  <c r="T17"/>
  <c r="Q17"/>
  <c r="P17"/>
  <c r="H17"/>
  <c r="G17"/>
  <c r="B17"/>
  <c r="AW16"/>
  <c r="AV16"/>
  <c r="AU16"/>
  <c r="AT16"/>
  <c r="AS16"/>
  <c r="X16"/>
  <c r="W16"/>
  <c r="V16"/>
  <c r="U16"/>
  <c r="T16"/>
  <c r="Q16"/>
  <c r="P16"/>
  <c r="H16"/>
  <c r="G16"/>
  <c r="B16"/>
  <c r="AW15"/>
  <c r="AV15"/>
  <c r="AU15"/>
  <c r="AT15"/>
  <c r="AS15"/>
  <c r="X15"/>
  <c r="W15"/>
  <c r="V15"/>
  <c r="U15"/>
  <c r="T15"/>
  <c r="Q15"/>
  <c r="P15"/>
  <c r="H15"/>
  <c r="G15"/>
  <c r="B15"/>
  <c r="AW14"/>
  <c r="AV14"/>
  <c r="AU14"/>
  <c r="AT14"/>
  <c r="AS14"/>
  <c r="X14"/>
  <c r="W14"/>
  <c r="V14"/>
  <c r="U14"/>
  <c r="T14"/>
  <c r="Q14"/>
  <c r="P14"/>
  <c r="O14" s="1"/>
  <c r="H14"/>
  <c r="G14"/>
  <c r="B14"/>
  <c r="AL14" s="1"/>
  <c r="AW13"/>
  <c r="AV13"/>
  <c r="AU13"/>
  <c r="AT13"/>
  <c r="AS13"/>
  <c r="X13"/>
  <c r="W13"/>
  <c r="V13"/>
  <c r="U13"/>
  <c r="T13"/>
  <c r="Q13"/>
  <c r="P13"/>
  <c r="H13"/>
  <c r="G13"/>
  <c r="B13"/>
  <c r="AW12"/>
  <c r="AV12"/>
  <c r="AU12"/>
  <c r="AT12"/>
  <c r="AS12"/>
  <c r="X12"/>
  <c r="W12"/>
  <c r="V12"/>
  <c r="U12"/>
  <c r="T12"/>
  <c r="Q12"/>
  <c r="P12"/>
  <c r="H12"/>
  <c r="G12"/>
  <c r="B12"/>
  <c r="AW11"/>
  <c r="AV11"/>
  <c r="AU11"/>
  <c r="AT11"/>
  <c r="AS11"/>
  <c r="X11"/>
  <c r="W11"/>
  <c r="V11"/>
  <c r="U11"/>
  <c r="T11"/>
  <c r="Q11"/>
  <c r="P11"/>
  <c r="O11" s="1"/>
  <c r="H11"/>
  <c r="G11"/>
  <c r="B11"/>
  <c r="AL11" s="1"/>
  <c r="AW10"/>
  <c r="AV10"/>
  <c r="AU10"/>
  <c r="AT10"/>
  <c r="AS10"/>
  <c r="X10"/>
  <c r="W10"/>
  <c r="V10"/>
  <c r="U10"/>
  <c r="T10"/>
  <c r="Q10"/>
  <c r="P10"/>
  <c r="O10" s="1"/>
  <c r="H10"/>
  <c r="G10"/>
  <c r="B10"/>
  <c r="AL10" s="1"/>
  <c r="AW9"/>
  <c r="AV9"/>
  <c r="AU9"/>
  <c r="AT9"/>
  <c r="AS9"/>
  <c r="X9"/>
  <c r="W9"/>
  <c r="V9"/>
  <c r="U9"/>
  <c r="T9"/>
  <c r="Q9"/>
  <c r="P9"/>
  <c r="O9" s="1"/>
  <c r="H9"/>
  <c r="G9"/>
  <c r="B9"/>
  <c r="AL9" s="1"/>
  <c r="AW8"/>
  <c r="AV8"/>
  <c r="AU8"/>
  <c r="AT8"/>
  <c r="AS8"/>
  <c r="X8"/>
  <c r="W8"/>
  <c r="V8"/>
  <c r="U8"/>
  <c r="T8"/>
  <c r="Q8"/>
  <c r="P8"/>
  <c r="O8" s="1"/>
  <c r="H8"/>
  <c r="G8"/>
  <c r="B8"/>
  <c r="AL8" s="1"/>
  <c r="AW7"/>
  <c r="AV7"/>
  <c r="AU7"/>
  <c r="AT7"/>
  <c r="AS7"/>
  <c r="X7"/>
  <c r="W7"/>
  <c r="V7"/>
  <c r="U7"/>
  <c r="T7"/>
  <c r="Q7"/>
  <c r="P7"/>
  <c r="O7" s="1"/>
  <c r="H7"/>
  <c r="G7"/>
  <c r="B7"/>
  <c r="AL7" s="1"/>
  <c r="AW6"/>
  <c r="AV6"/>
  <c r="AU6"/>
  <c r="AT6"/>
  <c r="AS6"/>
  <c r="X6"/>
  <c r="W6"/>
  <c r="V6"/>
  <c r="U6"/>
  <c r="T6"/>
  <c r="Q6"/>
  <c r="P6"/>
  <c r="O6" s="1"/>
  <c r="H6"/>
  <c r="G6"/>
  <c r="B6"/>
  <c r="AW5"/>
  <c r="AV5"/>
  <c r="AU5"/>
  <c r="AT5"/>
  <c r="AS5"/>
  <c r="AR5"/>
  <c r="AL5"/>
  <c r="AA5"/>
  <c r="AB5" s="1"/>
  <c r="S5"/>
  <c r="C5"/>
  <c r="L2"/>
  <c r="S17" i="13" l="1"/>
  <c r="S27"/>
  <c r="AO21"/>
  <c r="S21"/>
  <c r="AN21" i="12"/>
  <c r="AN21" i="13" s="1"/>
  <c r="S23"/>
  <c r="S11"/>
  <c r="S19"/>
  <c r="S13"/>
  <c r="S15"/>
  <c r="S25"/>
  <c r="O17"/>
  <c r="F21"/>
  <c r="AA21" s="1"/>
  <c r="AB21" s="1"/>
  <c r="O21"/>
  <c r="S6"/>
  <c r="AL7"/>
  <c r="AR7"/>
  <c r="S8"/>
  <c r="AL9"/>
  <c r="AR9"/>
  <c r="S10"/>
  <c r="AL11"/>
  <c r="S12"/>
  <c r="AL13"/>
  <c r="S14"/>
  <c r="AL15"/>
  <c r="S16"/>
  <c r="AL17"/>
  <c r="S18"/>
  <c r="AL19"/>
  <c r="S20"/>
  <c r="AL21"/>
  <c r="S22"/>
  <c r="AL23"/>
  <c r="S24"/>
  <c r="AL25"/>
  <c r="S26"/>
  <c r="AL27"/>
  <c r="S28"/>
  <c r="AR28"/>
  <c r="S29"/>
  <c r="AR29"/>
  <c r="S30"/>
  <c r="AR30"/>
  <c r="S31"/>
  <c r="AR31"/>
  <c r="S32"/>
  <c r="AR32"/>
  <c r="S33"/>
  <c r="AR33"/>
  <c r="S34"/>
  <c r="AR34"/>
  <c r="S35"/>
  <c r="AR35"/>
  <c r="S36"/>
  <c r="AR36"/>
  <c r="S37"/>
  <c r="AR37"/>
  <c r="AL6"/>
  <c r="AL8"/>
  <c r="AL10"/>
  <c r="AL12"/>
  <c r="AL14"/>
  <c r="AL16"/>
  <c r="AL18"/>
  <c r="AL20"/>
  <c r="AL22"/>
  <c r="AL24"/>
  <c r="AL26"/>
  <c r="F21" i="12"/>
  <c r="AA21" s="1"/>
  <c r="AB21" s="1"/>
  <c r="AR6"/>
  <c r="S6"/>
  <c r="AR13"/>
  <c r="S13"/>
  <c r="AR17"/>
  <c r="S17"/>
  <c r="AR25"/>
  <c r="S25"/>
  <c r="AR33"/>
  <c r="S33"/>
  <c r="AR37"/>
  <c r="S37"/>
  <c r="AR18"/>
  <c r="S18"/>
  <c r="AR30"/>
  <c r="S30"/>
  <c r="AR34"/>
  <c r="S34"/>
  <c r="AR15"/>
  <c r="S15"/>
  <c r="AR19"/>
  <c r="S19"/>
  <c r="AR23"/>
  <c r="S23"/>
  <c r="AR27"/>
  <c r="S27"/>
  <c r="AR31"/>
  <c r="S31"/>
  <c r="AR35"/>
  <c r="S35"/>
  <c r="AL17"/>
  <c r="AL25"/>
  <c r="O19"/>
  <c r="AL30"/>
  <c r="O31"/>
  <c r="AL34"/>
  <c r="O35"/>
  <c r="O12"/>
  <c r="AL15"/>
  <c r="O16"/>
  <c r="AL19"/>
  <c r="O20"/>
  <c r="AL23"/>
  <c r="O24"/>
  <c r="AL27"/>
  <c r="O28"/>
  <c r="AL31"/>
  <c r="O32"/>
  <c r="AL35"/>
  <c r="O36"/>
  <c r="AR21"/>
  <c r="S21"/>
  <c r="AR29"/>
  <c r="S29"/>
  <c r="AR14"/>
  <c r="S14"/>
  <c r="AR22"/>
  <c r="S22"/>
  <c r="AR26"/>
  <c r="S26"/>
  <c r="AR7"/>
  <c r="S7"/>
  <c r="AR8"/>
  <c r="S8"/>
  <c r="AR9"/>
  <c r="S9"/>
  <c r="AR10"/>
  <c r="S10"/>
  <c r="AR11"/>
  <c r="S11"/>
  <c r="AR12"/>
  <c r="S12"/>
  <c r="AR16"/>
  <c r="S16"/>
  <c r="AR20"/>
  <c r="S20"/>
  <c r="AR24"/>
  <c r="S24"/>
  <c r="AR28"/>
  <c r="S28"/>
  <c r="AR32"/>
  <c r="S32"/>
  <c r="AR36"/>
  <c r="S36"/>
  <c r="AL6"/>
  <c r="AL13"/>
  <c r="AL21"/>
  <c r="AL33"/>
  <c r="AL37"/>
  <c r="O15"/>
  <c r="AL18"/>
  <c r="O23"/>
  <c r="O27"/>
  <c r="AL12"/>
  <c r="O13"/>
  <c r="AL16"/>
  <c r="O17"/>
  <c r="AL20"/>
  <c r="O21"/>
  <c r="AL24"/>
  <c r="O25"/>
  <c r="AL28"/>
  <c r="O29"/>
  <c r="AL32"/>
  <c r="O33"/>
  <c r="AL36"/>
  <c r="O37"/>
  <c r="E45" i="7" l="1"/>
  <c r="F45" s="1"/>
  <c r="D45"/>
  <c r="E44"/>
  <c r="F44" s="1"/>
  <c r="D44"/>
  <c r="E43"/>
  <c r="F43" s="1"/>
  <c r="D43"/>
  <c r="D42"/>
  <c r="AT37"/>
  <c r="AS37"/>
  <c r="AR37"/>
  <c r="AQ37"/>
  <c r="AP37"/>
  <c r="X37"/>
  <c r="W37"/>
  <c r="V37"/>
  <c r="U37"/>
  <c r="T37"/>
  <c r="Q37"/>
  <c r="P37"/>
  <c r="O37" s="1"/>
  <c r="H37"/>
  <c r="G37"/>
  <c r="B37"/>
  <c r="AL37" s="1"/>
  <c r="AT36"/>
  <c r="AS36"/>
  <c r="AR36"/>
  <c r="AQ36"/>
  <c r="AP36"/>
  <c r="X36"/>
  <c r="W36"/>
  <c r="V36"/>
  <c r="U36"/>
  <c r="T36"/>
  <c r="Q36"/>
  <c r="P36"/>
  <c r="O36" s="1"/>
  <c r="H36"/>
  <c r="G36"/>
  <c r="B36"/>
  <c r="AL36" s="1"/>
  <c r="AT35"/>
  <c r="AS35"/>
  <c r="AR35"/>
  <c r="AQ35"/>
  <c r="AP35"/>
  <c r="X35"/>
  <c r="W35"/>
  <c r="V35"/>
  <c r="U35"/>
  <c r="T35"/>
  <c r="Q35"/>
  <c r="P35"/>
  <c r="O35" s="1"/>
  <c r="H35"/>
  <c r="G35"/>
  <c r="B35"/>
  <c r="AL35" s="1"/>
  <c r="AT34"/>
  <c r="AS34"/>
  <c r="AR34"/>
  <c r="AQ34"/>
  <c r="AP34"/>
  <c r="X34"/>
  <c r="W34"/>
  <c r="V34"/>
  <c r="U34"/>
  <c r="T34"/>
  <c r="Q34"/>
  <c r="P34"/>
  <c r="O34" s="1"/>
  <c r="H34"/>
  <c r="G34"/>
  <c r="B34"/>
  <c r="AL34" s="1"/>
  <c r="AT33"/>
  <c r="AS33"/>
  <c r="AR33"/>
  <c r="AQ33"/>
  <c r="AP33"/>
  <c r="X33"/>
  <c r="W33"/>
  <c r="V33"/>
  <c r="U33"/>
  <c r="T33"/>
  <c r="Q33"/>
  <c r="P33"/>
  <c r="O33" s="1"/>
  <c r="H33"/>
  <c r="G33"/>
  <c r="B33"/>
  <c r="AL33" s="1"/>
  <c r="AT32"/>
  <c r="AS32"/>
  <c r="AR32"/>
  <c r="AQ32"/>
  <c r="AP32"/>
  <c r="X32"/>
  <c r="W32"/>
  <c r="V32"/>
  <c r="U32"/>
  <c r="T32"/>
  <c r="Q32"/>
  <c r="P32"/>
  <c r="O32" s="1"/>
  <c r="H32"/>
  <c r="G32"/>
  <c r="B32"/>
  <c r="AL32" s="1"/>
  <c r="AT31"/>
  <c r="AS31"/>
  <c r="AR31"/>
  <c r="AQ31"/>
  <c r="AP31"/>
  <c r="X31"/>
  <c r="W31"/>
  <c r="V31"/>
  <c r="U31"/>
  <c r="T31"/>
  <c r="Q31"/>
  <c r="P31"/>
  <c r="O31" s="1"/>
  <c r="H31"/>
  <c r="G31"/>
  <c r="B31"/>
  <c r="AL31" s="1"/>
  <c r="AT30"/>
  <c r="AS30"/>
  <c r="AR30"/>
  <c r="AQ30"/>
  <c r="AP30"/>
  <c r="X30"/>
  <c r="W30"/>
  <c r="V30"/>
  <c r="U30"/>
  <c r="T30"/>
  <c r="Q30"/>
  <c r="P30"/>
  <c r="O30" s="1"/>
  <c r="H30"/>
  <c r="G30"/>
  <c r="B30"/>
  <c r="AL30" s="1"/>
  <c r="AT29"/>
  <c r="AS29"/>
  <c r="AR29"/>
  <c r="AQ29"/>
  <c r="AP29"/>
  <c r="X29"/>
  <c r="W29"/>
  <c r="V29"/>
  <c r="U29"/>
  <c r="T29"/>
  <c r="Q29"/>
  <c r="P29"/>
  <c r="O29" s="1"/>
  <c r="H29"/>
  <c r="G29"/>
  <c r="B29"/>
  <c r="AL29" s="1"/>
  <c r="AT28"/>
  <c r="AS28"/>
  <c r="AR28"/>
  <c r="AQ28"/>
  <c r="AP28"/>
  <c r="X28"/>
  <c r="W28"/>
  <c r="V28"/>
  <c r="U28"/>
  <c r="T28"/>
  <c r="Q28"/>
  <c r="P28"/>
  <c r="O28" s="1"/>
  <c r="H28"/>
  <c r="G28"/>
  <c r="B28"/>
  <c r="AL28" s="1"/>
  <c r="AT27"/>
  <c r="AS27"/>
  <c r="AR27"/>
  <c r="AQ27"/>
  <c r="AP27"/>
  <c r="X27"/>
  <c r="W27"/>
  <c r="V27"/>
  <c r="U27"/>
  <c r="T27"/>
  <c r="Q27"/>
  <c r="P27"/>
  <c r="O27" s="1"/>
  <c r="H27"/>
  <c r="G27"/>
  <c r="B27"/>
  <c r="AL27" s="1"/>
  <c r="AT26"/>
  <c r="AS26"/>
  <c r="AR26"/>
  <c r="AQ26"/>
  <c r="AP26"/>
  <c r="X26"/>
  <c r="W26"/>
  <c r="V26"/>
  <c r="U26"/>
  <c r="T26"/>
  <c r="Q26"/>
  <c r="P26"/>
  <c r="O26" s="1"/>
  <c r="H26"/>
  <c r="G26"/>
  <c r="B26"/>
  <c r="AL26" s="1"/>
  <c r="AT25"/>
  <c r="AS25"/>
  <c r="AR25"/>
  <c r="AQ25"/>
  <c r="AP25"/>
  <c r="X25"/>
  <c r="W25"/>
  <c r="V25"/>
  <c r="U25"/>
  <c r="T25"/>
  <c r="Q25"/>
  <c r="P25"/>
  <c r="O25" s="1"/>
  <c r="H25"/>
  <c r="G25"/>
  <c r="B25"/>
  <c r="AL25" s="1"/>
  <c r="AT24"/>
  <c r="AS24"/>
  <c r="AR24"/>
  <c r="AQ24"/>
  <c r="AP24"/>
  <c r="X24"/>
  <c r="W24"/>
  <c r="V24"/>
  <c r="U24"/>
  <c r="T24"/>
  <c r="Q24"/>
  <c r="P24"/>
  <c r="O24" s="1"/>
  <c r="H24"/>
  <c r="G24"/>
  <c r="B24"/>
  <c r="AL24" s="1"/>
  <c r="AT23"/>
  <c r="AS23"/>
  <c r="AR23"/>
  <c r="AQ23"/>
  <c r="AP23"/>
  <c r="X23"/>
  <c r="W23"/>
  <c r="V23"/>
  <c r="U23"/>
  <c r="T23"/>
  <c r="Q23"/>
  <c r="P23"/>
  <c r="O23" s="1"/>
  <c r="H23"/>
  <c r="G23"/>
  <c r="E23"/>
  <c r="B23"/>
  <c r="AL23" s="1"/>
  <c r="AT22"/>
  <c r="AS22"/>
  <c r="AR22"/>
  <c r="AQ22"/>
  <c r="AP22"/>
  <c r="X22"/>
  <c r="W22"/>
  <c r="V22"/>
  <c r="U22"/>
  <c r="T22"/>
  <c r="Q22"/>
  <c r="P22"/>
  <c r="O22" s="1"/>
  <c r="H22"/>
  <c r="G22"/>
  <c r="B22"/>
  <c r="AL22" s="1"/>
  <c r="AT21"/>
  <c r="AS21"/>
  <c r="AR21"/>
  <c r="AQ21"/>
  <c r="AP21"/>
  <c r="X21"/>
  <c r="W21"/>
  <c r="V21"/>
  <c r="U21"/>
  <c r="T21"/>
  <c r="Q21"/>
  <c r="P21"/>
  <c r="O21" s="1"/>
  <c r="H21"/>
  <c r="G21"/>
  <c r="E21"/>
  <c r="B21"/>
  <c r="AL21" s="1"/>
  <c r="AT20"/>
  <c r="AS20"/>
  <c r="AR20"/>
  <c r="AQ20"/>
  <c r="AP20"/>
  <c r="X20"/>
  <c r="W20"/>
  <c r="V20"/>
  <c r="U20"/>
  <c r="T20"/>
  <c r="Q20"/>
  <c r="P20"/>
  <c r="O20" s="1"/>
  <c r="H20"/>
  <c r="G20"/>
  <c r="B20"/>
  <c r="AL20" s="1"/>
  <c r="AT19"/>
  <c r="AS19"/>
  <c r="AR19"/>
  <c r="AQ19"/>
  <c r="AP19"/>
  <c r="X19"/>
  <c r="W19"/>
  <c r="V19"/>
  <c r="U19"/>
  <c r="T19"/>
  <c r="Q19"/>
  <c r="P19"/>
  <c r="O19" s="1"/>
  <c r="H19"/>
  <c r="G19"/>
  <c r="B19"/>
  <c r="AL19" s="1"/>
  <c r="AT18"/>
  <c r="AS18"/>
  <c r="AR18"/>
  <c r="AQ18"/>
  <c r="AP18"/>
  <c r="X18"/>
  <c r="W18"/>
  <c r="V18"/>
  <c r="U18"/>
  <c r="T18"/>
  <c r="Q18"/>
  <c r="P18"/>
  <c r="O18" s="1"/>
  <c r="H18"/>
  <c r="G18"/>
  <c r="B18"/>
  <c r="AL18" s="1"/>
  <c r="AT17"/>
  <c r="AS17"/>
  <c r="AR17"/>
  <c r="AQ17"/>
  <c r="AP17"/>
  <c r="X17"/>
  <c r="W17"/>
  <c r="V17"/>
  <c r="U17"/>
  <c r="T17"/>
  <c r="Q17"/>
  <c r="P17"/>
  <c r="O17" s="1"/>
  <c r="H17"/>
  <c r="G17"/>
  <c r="B17"/>
  <c r="AL17" s="1"/>
  <c r="AT16"/>
  <c r="AS16"/>
  <c r="AR16"/>
  <c r="AQ16"/>
  <c r="AP16"/>
  <c r="X16"/>
  <c r="W16"/>
  <c r="V16"/>
  <c r="U16"/>
  <c r="T16"/>
  <c r="Q16"/>
  <c r="P16"/>
  <c r="O16" s="1"/>
  <c r="H16"/>
  <c r="G16"/>
  <c r="B16"/>
  <c r="AL16" s="1"/>
  <c r="AT15"/>
  <c r="AS15"/>
  <c r="AR15"/>
  <c r="AQ15"/>
  <c r="AP15"/>
  <c r="X15"/>
  <c r="W15"/>
  <c r="V15"/>
  <c r="U15"/>
  <c r="T15"/>
  <c r="Q15"/>
  <c r="P15"/>
  <c r="O15" s="1"/>
  <c r="H15"/>
  <c r="G15"/>
  <c r="B15"/>
  <c r="AL15" s="1"/>
  <c r="AT14"/>
  <c r="AS14"/>
  <c r="AR14"/>
  <c r="AQ14"/>
  <c r="AP14"/>
  <c r="X14"/>
  <c r="W14"/>
  <c r="V14"/>
  <c r="U14"/>
  <c r="T14"/>
  <c r="Q14"/>
  <c r="P14"/>
  <c r="O14" s="1"/>
  <c r="H14"/>
  <c r="G14"/>
  <c r="B14"/>
  <c r="AL14" s="1"/>
  <c r="AT13"/>
  <c r="AS13"/>
  <c r="AR13"/>
  <c r="AQ13"/>
  <c r="AP13"/>
  <c r="X13"/>
  <c r="W13"/>
  <c r="V13"/>
  <c r="U13"/>
  <c r="T13"/>
  <c r="Q13"/>
  <c r="P13"/>
  <c r="O13" s="1"/>
  <c r="H13"/>
  <c r="G13"/>
  <c r="B13"/>
  <c r="AL13" s="1"/>
  <c r="AT12"/>
  <c r="AS12"/>
  <c r="AR12"/>
  <c r="AQ12"/>
  <c r="AP12"/>
  <c r="X12"/>
  <c r="W12"/>
  <c r="V12"/>
  <c r="U12"/>
  <c r="T12"/>
  <c r="Q12"/>
  <c r="P12"/>
  <c r="O12" s="1"/>
  <c r="H12"/>
  <c r="G12"/>
  <c r="B12"/>
  <c r="AL12" s="1"/>
  <c r="AT11"/>
  <c r="AS11"/>
  <c r="AR11"/>
  <c r="AQ11"/>
  <c r="AP11"/>
  <c r="X11"/>
  <c r="W11"/>
  <c r="V11"/>
  <c r="U11"/>
  <c r="T11"/>
  <c r="Q11"/>
  <c r="P11"/>
  <c r="O11" s="1"/>
  <c r="H11"/>
  <c r="G11"/>
  <c r="B11"/>
  <c r="AL11" s="1"/>
  <c r="AT10"/>
  <c r="AS10"/>
  <c r="AR10"/>
  <c r="AQ10"/>
  <c r="AP10"/>
  <c r="X10"/>
  <c r="W10"/>
  <c r="V10"/>
  <c r="U10"/>
  <c r="T10"/>
  <c r="Q10"/>
  <c r="P10"/>
  <c r="O10" s="1"/>
  <c r="H10"/>
  <c r="G10"/>
  <c r="B10"/>
  <c r="AL10" s="1"/>
  <c r="AT9"/>
  <c r="AS9"/>
  <c r="AR9"/>
  <c r="AQ9"/>
  <c r="AP9"/>
  <c r="X9"/>
  <c r="W9"/>
  <c r="V9"/>
  <c r="U9"/>
  <c r="T9"/>
  <c r="Q9"/>
  <c r="P9"/>
  <c r="O9" s="1"/>
  <c r="H9"/>
  <c r="G9"/>
  <c r="B9"/>
  <c r="AL9" s="1"/>
  <c r="AT8"/>
  <c r="AS8"/>
  <c r="AR8"/>
  <c r="AQ8"/>
  <c r="AP8"/>
  <c r="X8"/>
  <c r="W8"/>
  <c r="V8"/>
  <c r="U8"/>
  <c r="T8"/>
  <c r="Q8"/>
  <c r="P8"/>
  <c r="O8" s="1"/>
  <c r="H8"/>
  <c r="G8"/>
  <c r="B8"/>
  <c r="AL8" s="1"/>
  <c r="AT7"/>
  <c r="AS7"/>
  <c r="AR7"/>
  <c r="AQ7"/>
  <c r="AP7"/>
  <c r="X7"/>
  <c r="W7"/>
  <c r="V7"/>
  <c r="U7"/>
  <c r="T7"/>
  <c r="Q7"/>
  <c r="P7"/>
  <c r="O7" s="1"/>
  <c r="H7"/>
  <c r="G7"/>
  <c r="B7"/>
  <c r="AO7" s="1"/>
  <c r="AT6"/>
  <c r="AS6"/>
  <c r="AR6"/>
  <c r="AQ6"/>
  <c r="AP6"/>
  <c r="X6"/>
  <c r="W6"/>
  <c r="V6"/>
  <c r="U6"/>
  <c r="T6"/>
  <c r="Q6"/>
  <c r="P6"/>
  <c r="O6" s="1"/>
  <c r="H6"/>
  <c r="G6"/>
  <c r="B6"/>
  <c r="AL6" s="1"/>
  <c r="AW5"/>
  <c r="AX5" s="1"/>
  <c r="AT5"/>
  <c r="AS5"/>
  <c r="AR5"/>
  <c r="AQ5"/>
  <c r="AP5"/>
  <c r="AO5"/>
  <c r="AL5"/>
  <c r="AA5"/>
  <c r="AB5" s="1"/>
  <c r="S5"/>
  <c r="C5"/>
  <c r="L2"/>
  <c r="C2"/>
  <c r="AM21" l="1"/>
  <c r="AW21" s="1"/>
  <c r="AX21" s="1"/>
  <c r="AM21" i="12"/>
  <c r="AP21" s="1"/>
  <c r="AZ21" s="1"/>
  <c r="BA21" s="1"/>
  <c r="AM21" i="13"/>
  <c r="AP21" s="1"/>
  <c r="AZ21" s="1"/>
  <c r="BA21" s="1"/>
  <c r="AM23" i="7"/>
  <c r="AW23" s="1"/>
  <c r="AX23" s="1"/>
  <c r="AM23" i="12"/>
  <c r="AM23" i="13"/>
  <c r="F21" i="7"/>
  <c r="AA21" s="1"/>
  <c r="AB21" s="1"/>
  <c r="F23"/>
  <c r="AA23" s="1"/>
  <c r="AB23" s="1"/>
  <c r="D25" i="3"/>
  <c r="D24"/>
  <c r="AL7" i="7"/>
  <c r="S6"/>
  <c r="AO6"/>
  <c r="S7"/>
  <c r="S8"/>
  <c r="AO8"/>
  <c r="S9"/>
  <c r="AO9"/>
  <c r="S10"/>
  <c r="AO10"/>
  <c r="S11"/>
  <c r="AO11"/>
  <c r="S12"/>
  <c r="AO12"/>
  <c r="S13"/>
  <c r="AO13"/>
  <c r="S14"/>
  <c r="AO14"/>
  <c r="S15"/>
  <c r="AO15"/>
  <c r="S16"/>
  <c r="AO16"/>
  <c r="S17"/>
  <c r="AO17"/>
  <c r="S18"/>
  <c r="AO18"/>
  <c r="S19"/>
  <c r="AO19"/>
  <c r="S20"/>
  <c r="AO20"/>
  <c r="S21"/>
  <c r="AO21"/>
  <c r="S22"/>
  <c r="AO22"/>
  <c r="S23"/>
  <c r="AO23"/>
  <c r="S24"/>
  <c r="AO24"/>
  <c r="S25"/>
  <c r="AO25"/>
  <c r="S26"/>
  <c r="AO26"/>
  <c r="S27"/>
  <c r="AO27"/>
  <c r="S28"/>
  <c r="AO28"/>
  <c r="S29"/>
  <c r="AO29"/>
  <c r="S30"/>
  <c r="AO30"/>
  <c r="S31"/>
  <c r="AO31"/>
  <c r="S32"/>
  <c r="AO32"/>
  <c r="S33"/>
  <c r="AO33"/>
  <c r="S34"/>
  <c r="AO34"/>
  <c r="S35"/>
  <c r="AO35"/>
  <c r="S36"/>
  <c r="AO36"/>
  <c r="S37"/>
  <c r="AO37"/>
  <c r="J24" i="3" l="1"/>
  <c r="B27" l="1"/>
  <c r="B26"/>
  <c r="B15"/>
  <c r="B16"/>
  <c r="B19"/>
  <c r="B22"/>
  <c r="B25"/>
  <c r="B6"/>
  <c r="B24"/>
  <c r="B5"/>
  <c r="B14"/>
  <c r="B12"/>
  <c r="B9"/>
  <c r="B18"/>
  <c r="B13"/>
  <c r="B11"/>
  <c r="B10"/>
  <c r="B4"/>
  <c r="B17"/>
  <c r="B23"/>
  <c r="B21"/>
  <c r="B7"/>
  <c r="B20"/>
  <c r="B8"/>
  <c r="E16" i="12" l="1"/>
  <c r="E18" i="3" l="1"/>
  <c r="AN16" i="12"/>
  <c r="AN16" i="13" s="1"/>
  <c r="F16" i="12"/>
  <c r="AA16" s="1"/>
  <c r="AB16" s="1"/>
  <c r="E42" l="1"/>
  <c r="F42" s="1"/>
  <c r="E42" i="13"/>
  <c r="F42" s="1"/>
  <c r="E42" i="7"/>
  <c r="F42" s="1"/>
  <c r="E16" i="13" l="1"/>
  <c r="AO16" l="1"/>
  <c r="F18" i="3"/>
  <c r="F16" i="13"/>
  <c r="AA16" s="1"/>
  <c r="AB16" s="1"/>
  <c r="E23" i="12" l="1"/>
  <c r="E9"/>
  <c r="E7"/>
  <c r="E24"/>
  <c r="AN23" l="1"/>
  <c r="F23"/>
  <c r="AA23" s="1"/>
  <c r="AB23" s="1"/>
  <c r="E25" i="3"/>
  <c r="AN9" i="12"/>
  <c r="E21" i="3"/>
  <c r="F9" i="12"/>
  <c r="AA9" s="1"/>
  <c r="AB9" s="1"/>
  <c r="E20" i="3"/>
  <c r="F7" i="12"/>
  <c r="AA7" s="1"/>
  <c r="AB7" s="1"/>
  <c r="AN7"/>
  <c r="F24"/>
  <c r="AA24" s="1"/>
  <c r="AB24" s="1"/>
  <c r="AN24"/>
  <c r="E19" i="3"/>
  <c r="AN23" i="13" l="1"/>
  <c r="AP23" i="12"/>
  <c r="AZ23" s="1"/>
  <c r="BA23" s="1"/>
  <c r="AN9" i="13"/>
  <c r="AN7"/>
  <c r="AN24"/>
  <c r="E10" i="12" l="1"/>
  <c r="E23" i="3" l="1"/>
  <c r="F10" i="12"/>
  <c r="AA10" s="1"/>
  <c r="AB10" s="1"/>
  <c r="AN10"/>
  <c r="AN10" i="13" l="1"/>
  <c r="E36" l="1"/>
  <c r="F36" s="1"/>
  <c r="AA36" s="1"/>
  <c r="AB36" s="1"/>
  <c r="E36" i="12"/>
  <c r="F36" s="1"/>
  <c r="AA36" s="1"/>
  <c r="AB36" s="1"/>
  <c r="E36" i="7"/>
  <c r="F36" s="1"/>
  <c r="AA36" s="1"/>
  <c r="AB36" s="1"/>
  <c r="E35" i="13" l="1"/>
  <c r="F35" s="1"/>
  <c r="AA35" s="1"/>
  <c r="AB35" s="1"/>
  <c r="E35" i="12"/>
  <c r="F35" s="1"/>
  <c r="AA35" s="1"/>
  <c r="AB35" s="1"/>
  <c r="E35" i="7"/>
  <c r="F35" s="1"/>
  <c r="AA35" s="1"/>
  <c r="AB35" s="1"/>
  <c r="E37" i="12" l="1"/>
  <c r="F37" s="1"/>
  <c r="AA37" s="1"/>
  <c r="AB37" s="1"/>
  <c r="E37" i="13"/>
  <c r="F37" s="1"/>
  <c r="AA37" s="1"/>
  <c r="AB37" s="1"/>
  <c r="E37" i="7"/>
  <c r="F37" s="1"/>
  <c r="AA37" s="1"/>
  <c r="AB37" s="1"/>
  <c r="AM36" i="13"/>
  <c r="AZ36" s="1"/>
  <c r="BA36" s="1"/>
  <c r="AM36" i="12"/>
  <c r="AZ36" s="1"/>
  <c r="BA36" s="1"/>
  <c r="AM36" i="7"/>
  <c r="AW36" s="1"/>
  <c r="AX36" s="1"/>
  <c r="AM35" i="13" l="1"/>
  <c r="AZ35" s="1"/>
  <c r="BA35" s="1"/>
  <c r="AM35" i="12"/>
  <c r="AZ35" s="1"/>
  <c r="BA35" s="1"/>
  <c r="AM35" i="7"/>
  <c r="AW35" s="1"/>
  <c r="AX35" s="1"/>
  <c r="AM37" i="12" l="1"/>
  <c r="AZ37" s="1"/>
  <c r="BA37" s="1"/>
  <c r="AM37" i="13"/>
  <c r="AZ37" s="1"/>
  <c r="BA37" s="1"/>
  <c r="AM37" i="7"/>
  <c r="AW37" s="1"/>
  <c r="AX37" s="1"/>
  <c r="E28" i="13" l="1"/>
  <c r="E28" i="12"/>
  <c r="E28" i="7"/>
  <c r="F28" i="13" l="1"/>
  <c r="AA28" s="1"/>
  <c r="AB28" s="1"/>
  <c r="F26" i="3"/>
  <c r="E26"/>
  <c r="F28" i="12"/>
  <c r="AA28" s="1"/>
  <c r="AB28" s="1"/>
  <c r="D26" i="3"/>
  <c r="F28" i="7"/>
  <c r="AA28" s="1"/>
  <c r="AB28" s="1"/>
  <c r="J26" i="3" l="1"/>
  <c r="E31" i="13"/>
  <c r="F31" s="1"/>
  <c r="AA31" s="1"/>
  <c r="AB31" s="1"/>
  <c r="E31" i="12"/>
  <c r="F31" s="1"/>
  <c r="AA31" s="1"/>
  <c r="AB31" s="1"/>
  <c r="E31" i="7"/>
  <c r="F31" s="1"/>
  <c r="AA31" s="1"/>
  <c r="AB31" s="1"/>
  <c r="E34" i="13"/>
  <c r="F34" s="1"/>
  <c r="AA34" s="1"/>
  <c r="AB34" s="1"/>
  <c r="E34" i="12"/>
  <c r="F34" s="1"/>
  <c r="AA34" s="1"/>
  <c r="AB34" s="1"/>
  <c r="E34" i="7"/>
  <c r="F34" s="1"/>
  <c r="AA34" s="1"/>
  <c r="AB34" s="1"/>
  <c r="E30" i="13"/>
  <c r="F30" s="1"/>
  <c r="AA30" s="1"/>
  <c r="AB30" s="1"/>
  <c r="E30" i="12"/>
  <c r="F30" s="1"/>
  <c r="AA30" s="1"/>
  <c r="AB30" s="1"/>
  <c r="E30" i="7"/>
  <c r="F30" s="1"/>
  <c r="AA30" s="1"/>
  <c r="AB30" s="1"/>
  <c r="E32" i="13"/>
  <c r="F32" s="1"/>
  <c r="AA32" s="1"/>
  <c r="AB32" s="1"/>
  <c r="E32" i="12"/>
  <c r="F32" s="1"/>
  <c r="AA32" s="1"/>
  <c r="AB32" s="1"/>
  <c r="E32" i="7"/>
  <c r="F32" s="1"/>
  <c r="AA32" s="1"/>
  <c r="AB32" s="1"/>
  <c r="E33" i="13"/>
  <c r="F33" s="1"/>
  <c r="AA33" s="1"/>
  <c r="AB33" s="1"/>
  <c r="E33" i="12"/>
  <c r="F33" s="1"/>
  <c r="AA33" s="1"/>
  <c r="AB33" s="1"/>
  <c r="E33" i="7"/>
  <c r="F33" s="1"/>
  <c r="AA33" s="1"/>
  <c r="AB33" s="1"/>
  <c r="E24" i="13"/>
  <c r="F24" l="1"/>
  <c r="AA24" s="1"/>
  <c r="AB24" s="1"/>
  <c r="F19" i="3"/>
  <c r="AO24" i="13"/>
  <c r="AM31" l="1"/>
  <c r="AZ31" s="1"/>
  <c r="BA31" s="1"/>
  <c r="AM31" i="12"/>
  <c r="AZ31" s="1"/>
  <c r="BA31" s="1"/>
  <c r="AM31" i="7"/>
  <c r="AW31" s="1"/>
  <c r="AX31" s="1"/>
  <c r="AM33" i="12"/>
  <c r="AZ33" s="1"/>
  <c r="BA33" s="1"/>
  <c r="AM33" i="13"/>
  <c r="AZ33" s="1"/>
  <c r="BA33" s="1"/>
  <c r="AM33" i="7"/>
  <c r="AW33" s="1"/>
  <c r="AX33" s="1"/>
  <c r="AM34" i="12" l="1"/>
  <c r="AZ34" s="1"/>
  <c r="BA34" s="1"/>
  <c r="AM34" i="13"/>
  <c r="AZ34" s="1"/>
  <c r="BA34" s="1"/>
  <c r="AM34" i="7"/>
  <c r="AW34" s="1"/>
  <c r="AX34" s="1"/>
  <c r="AM30" i="12"/>
  <c r="AZ30" s="1"/>
  <c r="BA30" s="1"/>
  <c r="AM30" i="13"/>
  <c r="AZ30" s="1"/>
  <c r="BA30" s="1"/>
  <c r="AM30" i="7"/>
  <c r="AW30" s="1"/>
  <c r="AX30" s="1"/>
  <c r="AM32" i="12"/>
  <c r="AZ32" s="1"/>
  <c r="BA32" s="1"/>
  <c r="AM32" i="13"/>
  <c r="AZ32" s="1"/>
  <c r="BA32" s="1"/>
  <c r="AM32" i="7"/>
  <c r="AW32" s="1"/>
  <c r="AX32" s="1"/>
  <c r="AM28" i="13" l="1"/>
  <c r="AZ28" s="1"/>
  <c r="BA28" s="1"/>
  <c r="AM28" i="12"/>
  <c r="AZ28" s="1"/>
  <c r="BA28" s="1"/>
  <c r="AM28" i="7"/>
  <c r="AW28" s="1"/>
  <c r="AX28" s="1"/>
  <c r="AM29" i="13" l="1"/>
  <c r="AZ29" s="1"/>
  <c r="BA29" s="1"/>
  <c r="AM29" i="12"/>
  <c r="AZ29" s="1"/>
  <c r="BA29" s="1"/>
  <c r="AM29" i="7"/>
  <c r="AW29" s="1"/>
  <c r="AX29" s="1"/>
  <c r="E27" i="13" l="1"/>
  <c r="F27" l="1"/>
  <c r="AA27" s="1"/>
  <c r="AB27" s="1"/>
  <c r="AO27"/>
  <c r="F15" i="3"/>
  <c r="E17" i="13" l="1"/>
  <c r="F9" i="3" l="1"/>
  <c r="AO17" i="13"/>
  <c r="F17"/>
  <c r="AA17" s="1"/>
  <c r="AB17" s="1"/>
  <c r="E19" l="1"/>
  <c r="F19" l="1"/>
  <c r="AA19" s="1"/>
  <c r="AB19" s="1"/>
  <c r="F14" i="3"/>
  <c r="AO19" i="13"/>
  <c r="E14" l="1"/>
  <c r="AO14" l="1"/>
  <c r="F14"/>
  <c r="AA14" s="1"/>
  <c r="AB14" s="1"/>
  <c r="F11" i="3"/>
  <c r="E22" i="13" l="1"/>
  <c r="E13"/>
  <c r="E11"/>
  <c r="E12"/>
  <c r="E6"/>
  <c r="F6" i="3" l="1"/>
  <c r="F22" i="13"/>
  <c r="AA22" s="1"/>
  <c r="AB22" s="1"/>
  <c r="AO22"/>
  <c r="AO13"/>
  <c r="F13"/>
  <c r="AA13" s="1"/>
  <c r="AB13" s="1"/>
  <c r="F10" i="3"/>
  <c r="AO11" i="13"/>
  <c r="F17" i="3"/>
  <c r="F11" i="13"/>
  <c r="AA11" s="1"/>
  <c r="AB11" s="1"/>
  <c r="AO12"/>
  <c r="F12"/>
  <c r="AA12" s="1"/>
  <c r="AB12" s="1"/>
  <c r="F4" i="3"/>
  <c r="F6" i="13"/>
  <c r="AA6" s="1"/>
  <c r="AB6" s="1"/>
  <c r="F8" i="3"/>
  <c r="AO6" i="13"/>
  <c r="C37" i="7" l="1"/>
  <c r="D37" s="1"/>
  <c r="C37" i="12"/>
  <c r="D37" s="1"/>
  <c r="C37" i="13"/>
  <c r="D37" s="1"/>
  <c r="C35" i="12"/>
  <c r="D35" s="1"/>
  <c r="C35" i="13"/>
  <c r="D35" s="1"/>
  <c r="C35" i="7"/>
  <c r="D35" s="1"/>
  <c r="C36" i="12" l="1"/>
  <c r="D36" s="1"/>
  <c r="C36" i="7"/>
  <c r="D36" s="1"/>
  <c r="C36" i="13"/>
  <c r="D36" s="1"/>
  <c r="K37" i="7" l="1"/>
  <c r="K37" i="13"/>
  <c r="K37" i="12"/>
  <c r="K36" i="13" l="1"/>
  <c r="K36" i="7"/>
  <c r="K36" i="12"/>
  <c r="K35" i="7"/>
  <c r="K35" i="13"/>
  <c r="K35" i="12"/>
  <c r="L37" i="13" l="1"/>
  <c r="M37" s="1"/>
  <c r="N37" s="1"/>
  <c r="L37" i="12"/>
  <c r="M37" s="1"/>
  <c r="N37" s="1"/>
  <c r="L37" i="7"/>
  <c r="M37" s="1"/>
  <c r="N37" s="1"/>
  <c r="L35" l="1"/>
  <c r="M35" s="1"/>
  <c r="N35" s="1"/>
  <c r="L35" i="13"/>
  <c r="M35" s="1"/>
  <c r="N35" s="1"/>
  <c r="L35" i="12"/>
  <c r="M35" s="1"/>
  <c r="N35" s="1"/>
  <c r="L36"/>
  <c r="M36" s="1"/>
  <c r="N36" s="1"/>
  <c r="L36" i="7"/>
  <c r="M36" s="1"/>
  <c r="N36" s="1"/>
  <c r="L36" i="13"/>
  <c r="M36" s="1"/>
  <c r="N36" s="1"/>
  <c r="C33" i="7" l="1"/>
  <c r="D33" s="1"/>
  <c r="C33" i="12"/>
  <c r="D33" s="1"/>
  <c r="C33" i="13"/>
  <c r="D33" s="1"/>
  <c r="C31" i="7" l="1"/>
  <c r="D31" s="1"/>
  <c r="C31" i="12"/>
  <c r="D31" s="1"/>
  <c r="C31" i="13"/>
  <c r="D31" s="1"/>
  <c r="K33" l="1"/>
  <c r="K33" i="12"/>
  <c r="K33" i="7"/>
  <c r="K31" i="12" l="1"/>
  <c r="K31" i="7"/>
  <c r="K31" i="13"/>
  <c r="L33" i="12" l="1"/>
  <c r="M33" s="1"/>
  <c r="N33" s="1"/>
  <c r="L33" i="7"/>
  <c r="M33" s="1"/>
  <c r="N33" s="1"/>
  <c r="L33" i="13"/>
  <c r="M33" s="1"/>
  <c r="N33" s="1"/>
  <c r="L31" i="12" l="1"/>
  <c r="M31" s="1"/>
  <c r="N31" s="1"/>
  <c r="L31" i="7"/>
  <c r="M31" s="1"/>
  <c r="N31" s="1"/>
  <c r="L31" i="13"/>
  <c r="M31" s="1"/>
  <c r="N31" s="1"/>
  <c r="C34" i="7" l="1"/>
  <c r="D34" s="1"/>
  <c r="C34" i="13"/>
  <c r="D34" s="1"/>
  <c r="C34" i="12"/>
  <c r="D34" s="1"/>
  <c r="C30" l="1"/>
  <c r="D30" s="1"/>
  <c r="C30" i="13"/>
  <c r="D30" s="1"/>
  <c r="C30" i="7"/>
  <c r="D30" s="1"/>
  <c r="C32" i="12" l="1"/>
  <c r="D32" s="1"/>
  <c r="C32" i="7"/>
  <c r="D32" s="1"/>
  <c r="C32" i="13"/>
  <c r="D32" s="1"/>
  <c r="K34" i="7" l="1"/>
  <c r="K34" i="12"/>
  <c r="K34" i="13"/>
  <c r="K30" l="1"/>
  <c r="K30" i="12" l="1"/>
  <c r="K30" i="7"/>
  <c r="L34"/>
  <c r="M34" s="1"/>
  <c r="N34" s="1"/>
  <c r="L34" i="13"/>
  <c r="M34" s="1"/>
  <c r="N34" s="1"/>
  <c r="L34" i="12"/>
  <c r="M34" s="1"/>
  <c r="N34" s="1"/>
  <c r="K32" i="7"/>
  <c r="K32" i="12"/>
  <c r="K32" i="13"/>
  <c r="L30" l="1"/>
  <c r="M30" s="1"/>
  <c r="N30" s="1"/>
  <c r="L30" i="12"/>
  <c r="M30" s="1"/>
  <c r="N30" s="1"/>
  <c r="L30" i="7"/>
  <c r="M30" s="1"/>
  <c r="N30" s="1"/>
  <c r="L32" l="1"/>
  <c r="M32" s="1"/>
  <c r="N32" s="1"/>
  <c r="L32" i="12"/>
  <c r="M32" s="1"/>
  <c r="N32" s="1"/>
  <c r="L32" i="13"/>
  <c r="M32" s="1"/>
  <c r="N32" s="1"/>
  <c r="C24" i="7" l="1"/>
  <c r="D24" s="1"/>
  <c r="E24" l="1"/>
  <c r="F24" l="1"/>
  <c r="AA24" s="1"/>
  <c r="AB24" s="1"/>
  <c r="D19" i="3"/>
  <c r="J19" s="1"/>
  <c r="AM24" i="13"/>
  <c r="AP24" s="1"/>
  <c r="AZ24" s="1"/>
  <c r="BA24" s="1"/>
  <c r="AM24" i="7"/>
  <c r="AW24" s="1"/>
  <c r="AX24" s="1"/>
  <c r="AM24" i="12"/>
  <c r="AP24" s="1"/>
  <c r="AZ24" s="1"/>
  <c r="BA24" s="1"/>
  <c r="C21" i="7" l="1"/>
  <c r="D21" s="1"/>
  <c r="K24" i="13" l="1"/>
  <c r="K24" i="12"/>
  <c r="K24" i="7"/>
  <c r="K21" i="12" l="1"/>
  <c r="K21" i="7"/>
  <c r="K21" i="13"/>
  <c r="L24" l="1"/>
  <c r="M24" s="1"/>
  <c r="N24" s="1"/>
  <c r="L24" i="12"/>
  <c r="M24" s="1"/>
  <c r="N24" s="1"/>
  <c r="L24" i="7"/>
  <c r="M24" s="1"/>
  <c r="N24" s="1"/>
  <c r="L21" i="13" l="1"/>
  <c r="M21" s="1"/>
  <c r="N21" s="1"/>
  <c r="L21" i="12"/>
  <c r="M21" s="1"/>
  <c r="N21" s="1"/>
  <c r="L21" i="7"/>
  <c r="M21" s="1"/>
  <c r="N21" s="1"/>
  <c r="C7" l="1"/>
  <c r="D7" s="1"/>
  <c r="E7" l="1"/>
  <c r="AM7" l="1"/>
  <c r="AW7" s="1"/>
  <c r="AX7" s="1"/>
  <c r="D20" i="3"/>
  <c r="AM7" i="13"/>
  <c r="F7" i="7"/>
  <c r="AA7" s="1"/>
  <c r="AB7" s="1"/>
  <c r="AM7" i="12"/>
  <c r="AP7" s="1"/>
  <c r="AZ7" s="1"/>
  <c r="BA7" s="1"/>
  <c r="C21" l="1"/>
  <c r="D21" s="1"/>
  <c r="C29" i="13" l="1"/>
  <c r="D29" s="1"/>
  <c r="C29" i="12"/>
  <c r="D29" s="1"/>
  <c r="C29" i="7"/>
  <c r="D29" s="1"/>
  <c r="C10" l="1"/>
  <c r="D10" s="1"/>
  <c r="C19"/>
  <c r="D19" s="1"/>
  <c r="C22"/>
  <c r="D22" s="1"/>
  <c r="C9"/>
  <c r="D9" s="1"/>
  <c r="C12"/>
  <c r="D12" s="1"/>
  <c r="C11" l="1"/>
  <c r="D11" s="1"/>
  <c r="C14"/>
  <c r="D14" s="1"/>
  <c r="C15"/>
  <c r="D15" s="1"/>
  <c r="C18"/>
  <c r="D18" s="1"/>
  <c r="C17"/>
  <c r="D17" s="1"/>
  <c r="C28" i="13"/>
  <c r="D28" s="1"/>
  <c r="C28" i="7"/>
  <c r="D28" s="1"/>
  <c r="C28" i="12"/>
  <c r="D28" s="1"/>
  <c r="C23" i="7" l="1"/>
  <c r="D23" s="1"/>
  <c r="C8"/>
  <c r="D8" s="1"/>
  <c r="C6"/>
  <c r="D6" s="1"/>
  <c r="C13"/>
  <c r="D13" s="1"/>
  <c r="C25"/>
  <c r="D25" s="1"/>
  <c r="C16"/>
  <c r="D16" s="1"/>
  <c r="E9"/>
  <c r="E22"/>
  <c r="E10" l="1"/>
  <c r="AM22" i="13"/>
  <c r="D6" i="3"/>
  <c r="F22" i="7"/>
  <c r="AA22" s="1"/>
  <c r="AB22" s="1"/>
  <c r="AM22" i="12"/>
  <c r="AM22" i="7"/>
  <c r="AW22" s="1"/>
  <c r="AX22" s="1"/>
  <c r="F9"/>
  <c r="AA9" s="1"/>
  <c r="AB9" s="1"/>
  <c r="AM9" i="12"/>
  <c r="AP9" s="1"/>
  <c r="AZ9" s="1"/>
  <c r="BA9" s="1"/>
  <c r="D21" i="3"/>
  <c r="AM9" i="13"/>
  <c r="AM9" i="7"/>
  <c r="AW9" s="1"/>
  <c r="AX9" s="1"/>
  <c r="C27"/>
  <c r="D27" s="1"/>
  <c r="E12"/>
  <c r="C20"/>
  <c r="D20" s="1"/>
  <c r="F10"/>
  <c r="AA10" s="1"/>
  <c r="AB10" s="1"/>
  <c r="AM10" i="12"/>
  <c r="AP10" s="1"/>
  <c r="AZ10" s="1"/>
  <c r="BA10" s="1"/>
  <c r="AM10" i="7"/>
  <c r="AW10" s="1"/>
  <c r="AX10" s="1"/>
  <c r="D23" i="3"/>
  <c r="AM10" i="13"/>
  <c r="E29" i="12"/>
  <c r="E29" i="13"/>
  <c r="E29" i="7"/>
  <c r="E19"/>
  <c r="E17"/>
  <c r="AM17" i="12" l="1"/>
  <c r="AM17" i="13"/>
  <c r="AM17" i="7"/>
  <c r="AW17" s="1"/>
  <c r="AX17" s="1"/>
  <c r="D9" i="3"/>
  <c r="F17" i="7"/>
  <c r="AA17" s="1"/>
  <c r="AB17" s="1"/>
  <c r="F29" i="12"/>
  <c r="AA29" s="1"/>
  <c r="AB29" s="1"/>
  <c r="E27" i="3"/>
  <c r="E15" i="7"/>
  <c r="F29" i="13"/>
  <c r="AA29" s="1"/>
  <c r="AB29" s="1"/>
  <c r="F27" i="3"/>
  <c r="E13" i="7"/>
  <c r="C26"/>
  <c r="D26" s="1"/>
  <c r="F29"/>
  <c r="AA29" s="1"/>
  <c r="AB29" s="1"/>
  <c r="D27" i="3"/>
  <c r="J27" s="1"/>
  <c r="AM12" i="13"/>
  <c r="D4" i="3"/>
  <c r="AM12" i="7"/>
  <c r="AW12" s="1"/>
  <c r="AX12" s="1"/>
  <c r="F12"/>
  <c r="AA12" s="1"/>
  <c r="AB12" s="1"/>
  <c r="AM12" i="12"/>
  <c r="E11" i="7"/>
  <c r="E6"/>
  <c r="E16"/>
  <c r="E25"/>
  <c r="D14" i="3"/>
  <c r="F19" i="7"/>
  <c r="AA19" s="1"/>
  <c r="AB19" s="1"/>
  <c r="AM19" i="12"/>
  <c r="AM19" i="7"/>
  <c r="AW19" s="1"/>
  <c r="AX19" s="1"/>
  <c r="AM19" i="13"/>
  <c r="E14" i="7"/>
  <c r="E18"/>
  <c r="K7" i="12" l="1"/>
  <c r="AM25" i="13"/>
  <c r="AM25" i="7"/>
  <c r="AW25" s="1"/>
  <c r="AX25" s="1"/>
  <c r="F25"/>
  <c r="AA25" s="1"/>
  <c r="AB25" s="1"/>
  <c r="AM25" i="12"/>
  <c r="D22" i="3"/>
  <c r="K7" i="7"/>
  <c r="K7" i="13"/>
  <c r="E27" i="7"/>
  <c r="AM14" i="13"/>
  <c r="F14" i="7"/>
  <c r="AA14" s="1"/>
  <c r="AB14" s="1"/>
  <c r="AM14" i="12"/>
  <c r="AM14" i="7"/>
  <c r="AW14" s="1"/>
  <c r="AX14" s="1"/>
  <c r="D11" i="3"/>
  <c r="AM6" i="7"/>
  <c r="AW6" s="1"/>
  <c r="AX6" s="1"/>
  <c r="D8" i="3"/>
  <c r="F6" i="7"/>
  <c r="AA6" s="1"/>
  <c r="AB6" s="1"/>
  <c r="AM6" i="12"/>
  <c r="AM6" i="13"/>
  <c r="AM13" i="7"/>
  <c r="AW13" s="1"/>
  <c r="AX13" s="1"/>
  <c r="AM13" i="12"/>
  <c r="F13" i="7"/>
  <c r="AA13" s="1"/>
  <c r="AB13" s="1"/>
  <c r="D10" i="3"/>
  <c r="AM13" i="13"/>
  <c r="E20" i="7"/>
  <c r="AM16" i="12"/>
  <c r="AP16" s="1"/>
  <c r="AZ16" s="1"/>
  <c r="BA16" s="1"/>
  <c r="F16" i="7"/>
  <c r="AA16" s="1"/>
  <c r="AB16" s="1"/>
  <c r="AM16"/>
  <c r="AW16" s="1"/>
  <c r="AX16" s="1"/>
  <c r="AM16" i="13"/>
  <c r="AP16" s="1"/>
  <c r="AZ16" s="1"/>
  <c r="BA16" s="1"/>
  <c r="D18" i="3"/>
  <c r="J18" s="1"/>
  <c r="AM11" i="13"/>
  <c r="AM11" i="7"/>
  <c r="AW11" s="1"/>
  <c r="AX11" s="1"/>
  <c r="D17" i="3"/>
  <c r="AM11" i="12"/>
  <c r="F11" i="7"/>
  <c r="AA11" s="1"/>
  <c r="AB11" s="1"/>
  <c r="E8"/>
  <c r="AM18" i="13"/>
  <c r="D12" i="3"/>
  <c r="F18" i="7"/>
  <c r="AA18" s="1"/>
  <c r="AB18" s="1"/>
  <c r="AM18"/>
  <c r="AW18" s="1"/>
  <c r="AX18" s="1"/>
  <c r="AM18" i="12"/>
  <c r="D13" i="3"/>
  <c r="F15" i="7"/>
  <c r="AA15" s="1"/>
  <c r="AB15" s="1"/>
  <c r="AM15"/>
  <c r="AW15" s="1"/>
  <c r="AX15" s="1"/>
  <c r="AM15" i="13"/>
  <c r="AM15" i="12"/>
  <c r="F20" i="7" l="1"/>
  <c r="AA20" s="1"/>
  <c r="AB20" s="1"/>
  <c r="AM20" i="13"/>
  <c r="AM20" i="12"/>
  <c r="AM20" i="7"/>
  <c r="AW20" s="1"/>
  <c r="AX20" s="1"/>
  <c r="D5" i="3"/>
  <c r="K23" i="13"/>
  <c r="K23" i="12"/>
  <c r="K23" i="7"/>
  <c r="D7" i="3"/>
  <c r="F8" i="7"/>
  <c r="AA8" s="1"/>
  <c r="AB8" s="1"/>
  <c r="AM8" i="12"/>
  <c r="AM8" i="13"/>
  <c r="AM8" i="7"/>
  <c r="AW8" s="1"/>
  <c r="AX8" s="1"/>
  <c r="E26"/>
  <c r="K28" i="13"/>
  <c r="K28" i="7"/>
  <c r="K28" i="12"/>
  <c r="AM27"/>
  <c r="AM27" i="13"/>
  <c r="D15" i="3"/>
  <c r="AM27" i="7"/>
  <c r="AW27" s="1"/>
  <c r="AX27" s="1"/>
  <c r="F27"/>
  <c r="AA27" s="1"/>
  <c r="AB27" s="1"/>
  <c r="L7" l="1"/>
  <c r="M7" s="1"/>
  <c r="N7" s="1"/>
  <c r="L7" i="13"/>
  <c r="M7" s="1"/>
  <c r="N7" s="1"/>
  <c r="L7" i="12"/>
  <c r="M7" s="1"/>
  <c r="N7" s="1"/>
  <c r="D16" i="3"/>
  <c r="AM26" i="13"/>
  <c r="F26" i="7"/>
  <c r="AA26" s="1"/>
  <c r="AB26" s="1"/>
  <c r="AE20" s="1"/>
  <c r="AM26"/>
  <c r="AW26" s="1"/>
  <c r="AX26" s="1"/>
  <c r="BA31" s="1"/>
  <c r="AM26" i="12"/>
  <c r="AC8" i="7"/>
  <c r="AC12"/>
  <c r="AE19"/>
  <c r="AC17"/>
  <c r="AE29"/>
  <c r="AE17"/>
  <c r="AC19"/>
  <c r="AY17"/>
  <c r="BA22"/>
  <c r="BA10"/>
  <c r="AY24"/>
  <c r="AY37"/>
  <c r="BA30"/>
  <c r="AY32"/>
  <c r="AY34"/>
  <c r="AY30"/>
  <c r="BA34"/>
  <c r="BA23"/>
  <c r="AE18"/>
  <c r="BA27"/>
  <c r="AY27"/>
  <c r="C21" i="13"/>
  <c r="D21" s="1"/>
  <c r="BA20" i="7"/>
  <c r="AY20"/>
  <c r="BA17"/>
  <c r="BA25"/>
  <c r="BA18"/>
  <c r="AE14"/>
  <c r="AY22"/>
  <c r="AY7"/>
  <c r="AY23"/>
  <c r="AY33"/>
  <c r="BA32"/>
  <c r="BA36"/>
  <c r="BA21"/>
  <c r="BA37"/>
  <c r="AY21"/>
  <c r="BA35" l="1"/>
  <c r="BA24"/>
  <c r="AY8"/>
  <c r="AY5"/>
  <c r="BA5"/>
  <c r="AC18"/>
  <c r="AE12"/>
  <c r="AC29"/>
  <c r="AE8"/>
  <c r="AY28"/>
  <c r="BA6"/>
  <c r="BA8"/>
  <c r="BA28"/>
  <c r="AY35"/>
  <c r="BA33"/>
  <c r="L28"/>
  <c r="M28" s="1"/>
  <c r="N28" s="1"/>
  <c r="L28" i="12"/>
  <c r="M28" s="1"/>
  <c r="N28" s="1"/>
  <c r="L28" i="13"/>
  <c r="M28" s="1"/>
  <c r="N28" s="1"/>
  <c r="AC26" i="7"/>
  <c r="AE26"/>
  <c r="AC11"/>
  <c r="AC33"/>
  <c r="AC28"/>
  <c r="AC31"/>
  <c r="AE37"/>
  <c r="AE21"/>
  <c r="AC37"/>
  <c r="AE35"/>
  <c r="AC7"/>
  <c r="AC9"/>
  <c r="AE15"/>
  <c r="AE16"/>
  <c r="AC30"/>
  <c r="AE5"/>
  <c r="AE6"/>
  <c r="AC34"/>
  <c r="AE31"/>
  <c r="AE32"/>
  <c r="AE24"/>
  <c r="AE10"/>
  <c r="AE22"/>
  <c r="AE25"/>
  <c r="AE13"/>
  <c r="AC15"/>
  <c r="AC16"/>
  <c r="AE28"/>
  <c r="AC21"/>
  <c r="AE30"/>
  <c r="AC35"/>
  <c r="AC23"/>
  <c r="AE23"/>
  <c r="AC24"/>
  <c r="AC22"/>
  <c r="AE9"/>
  <c r="AC25"/>
  <c r="AC14"/>
  <c r="AC13"/>
  <c r="AE11"/>
  <c r="AC6"/>
  <c r="AE33"/>
  <c r="AC32"/>
  <c r="AC36"/>
  <c r="AE34"/>
  <c r="AE36"/>
  <c r="AC5"/>
  <c r="AE7"/>
  <c r="AC10"/>
  <c r="BA29"/>
  <c r="AY29"/>
  <c r="BA9"/>
  <c r="AC27"/>
  <c r="AC20"/>
  <c r="L23"/>
  <c r="M23" s="1"/>
  <c r="N23" s="1"/>
  <c r="L23" i="13"/>
  <c r="M23" s="1"/>
  <c r="N23" s="1"/>
  <c r="L23" i="12"/>
  <c r="M23" s="1"/>
  <c r="N23" s="1"/>
  <c r="BA26" i="7"/>
  <c r="AY26"/>
  <c r="AY14"/>
  <c r="BA12"/>
  <c r="BA11"/>
  <c r="BA13"/>
  <c r="AY16"/>
  <c r="AY25"/>
  <c r="BA15"/>
  <c r="AY19"/>
  <c r="AY15"/>
  <c r="BA16"/>
  <c r="AY10"/>
  <c r="AY18"/>
  <c r="AY12"/>
  <c r="BA14"/>
  <c r="BA19"/>
  <c r="AY11"/>
  <c r="AY13"/>
  <c r="AY6"/>
  <c r="AY36"/>
  <c r="AY9"/>
  <c r="AE27"/>
  <c r="AY31"/>
  <c r="BA7"/>
  <c r="BB18" l="1"/>
  <c r="BB8"/>
  <c r="BB12"/>
  <c r="BB22"/>
  <c r="BB28"/>
  <c r="BB7"/>
  <c r="BB31"/>
  <c r="BB9"/>
  <c r="BB30"/>
  <c r="BB10"/>
  <c r="BB16"/>
  <c r="BB33"/>
  <c r="BB24"/>
  <c r="BB21"/>
  <c r="BB11"/>
  <c r="BB20"/>
  <c r="BB26"/>
  <c r="BB35"/>
  <c r="BB15"/>
  <c r="BB19"/>
  <c r="BB6"/>
  <c r="BB27"/>
  <c r="BB32"/>
  <c r="BB13"/>
  <c r="BB37"/>
  <c r="BB23"/>
  <c r="BB29"/>
  <c r="BB34"/>
  <c r="BB25"/>
  <c r="BB5"/>
  <c r="BB36"/>
  <c r="BB14"/>
  <c r="BB17"/>
  <c r="AF8"/>
  <c r="AF9"/>
  <c r="AF36"/>
  <c r="AF29"/>
  <c r="AF26"/>
  <c r="AF33"/>
  <c r="AF6"/>
  <c r="AF25"/>
  <c r="AF28"/>
  <c r="AF18"/>
  <c r="AF20"/>
  <c r="AF31"/>
  <c r="AF32"/>
  <c r="AF34"/>
  <c r="AF22"/>
  <c r="AF21"/>
  <c r="AF24"/>
  <c r="AF15"/>
  <c r="AF30"/>
  <c r="AF16"/>
  <c r="AF11"/>
  <c r="AF37"/>
  <c r="AF17"/>
  <c r="AF23"/>
  <c r="AF14"/>
  <c r="AF19"/>
  <c r="AF7"/>
  <c r="AF5"/>
  <c r="AF13"/>
  <c r="AF12"/>
  <c r="AF10"/>
  <c r="AF27"/>
  <c r="AF35"/>
  <c r="AI14" l="1"/>
  <c r="AH14"/>
  <c r="AG14"/>
  <c r="AG11"/>
  <c r="AI11"/>
  <c r="AH11"/>
  <c r="AH24"/>
  <c r="AI24"/>
  <c r="AG24"/>
  <c r="AH32"/>
  <c r="AI32"/>
  <c r="AG32"/>
  <c r="AG28"/>
  <c r="AI28"/>
  <c r="AH28"/>
  <c r="AI26"/>
  <c r="AG26"/>
  <c r="AH26"/>
  <c r="AH8"/>
  <c r="AI8"/>
  <c r="AG8"/>
  <c r="BC17"/>
  <c r="BE17"/>
  <c r="BD17"/>
  <c r="BD25"/>
  <c r="BE25"/>
  <c r="BC25"/>
  <c r="BE37"/>
  <c r="BC37"/>
  <c r="BD37"/>
  <c r="BC6"/>
  <c r="BE6"/>
  <c r="BD6"/>
  <c r="BE26"/>
  <c r="BD26"/>
  <c r="BC26"/>
  <c r="BD24"/>
  <c r="BE24"/>
  <c r="BC24"/>
  <c r="BE30"/>
  <c r="BD30"/>
  <c r="BC30"/>
  <c r="BD28"/>
  <c r="BE28"/>
  <c r="BC28"/>
  <c r="BE18"/>
  <c r="BC18"/>
  <c r="BD18"/>
  <c r="C24" i="12"/>
  <c r="D24" s="1"/>
  <c r="AG12" i="7"/>
  <c r="AI12"/>
  <c r="AH12"/>
  <c r="AI19"/>
  <c r="AH19"/>
  <c r="AG19"/>
  <c r="AG37"/>
  <c r="AI37"/>
  <c r="AH37"/>
  <c r="AG15"/>
  <c r="AI15"/>
  <c r="AH15"/>
  <c r="AH34"/>
  <c r="AG34"/>
  <c r="AI34"/>
  <c r="AG18"/>
  <c r="AI18"/>
  <c r="AH18"/>
  <c r="AI33"/>
  <c r="AH33"/>
  <c r="AG33"/>
  <c r="AH9"/>
  <c r="AG9"/>
  <c r="AI9"/>
  <c r="BC5"/>
  <c r="BD5"/>
  <c r="BE5"/>
  <c r="BC23"/>
  <c r="BE23"/>
  <c r="BD23"/>
  <c r="BC27"/>
  <c r="BE27"/>
  <c r="BD27"/>
  <c r="BC35"/>
  <c r="BE35"/>
  <c r="BD35"/>
  <c r="BE21"/>
  <c r="BC21"/>
  <c r="BD21"/>
  <c r="BC10"/>
  <c r="BE10"/>
  <c r="BD10"/>
  <c r="BD7"/>
  <c r="BC7"/>
  <c r="BE7"/>
  <c r="BE8"/>
  <c r="BC8"/>
  <c r="BD8"/>
  <c r="AH13"/>
  <c r="AG13"/>
  <c r="AI13"/>
  <c r="AH10"/>
  <c r="AI10"/>
  <c r="AG10"/>
  <c r="AG7"/>
  <c r="AH7"/>
  <c r="AI7"/>
  <c r="AG17"/>
  <c r="AI17"/>
  <c r="AH17"/>
  <c r="AI30"/>
  <c r="AH30"/>
  <c r="AG30"/>
  <c r="AI22"/>
  <c r="AH22"/>
  <c r="AG22"/>
  <c r="AH20"/>
  <c r="AG20"/>
  <c r="AI20"/>
  <c r="AI6"/>
  <c r="AG6"/>
  <c r="AH6"/>
  <c r="AG36"/>
  <c r="AI36"/>
  <c r="AH36"/>
  <c r="BD36"/>
  <c r="BC36"/>
  <c r="BE36"/>
  <c r="BE29"/>
  <c r="BD29"/>
  <c r="BC29"/>
  <c r="BE32"/>
  <c r="BD32"/>
  <c r="BC32"/>
  <c r="BD15"/>
  <c r="BE15"/>
  <c r="BC15"/>
  <c r="BE11"/>
  <c r="BD11"/>
  <c r="BC11"/>
  <c r="BC16"/>
  <c r="BD16"/>
  <c r="BE16"/>
  <c r="BC31"/>
  <c r="BE31"/>
  <c r="BD31"/>
  <c r="BD12"/>
  <c r="BC12"/>
  <c r="BE12"/>
  <c r="AG35"/>
  <c r="AI35"/>
  <c r="AH35"/>
  <c r="AG27"/>
  <c r="AI27"/>
  <c r="AH27"/>
  <c r="AG5"/>
  <c r="AI5"/>
  <c r="AH5"/>
  <c r="AG23"/>
  <c r="AH23"/>
  <c r="AI23"/>
  <c r="AI16"/>
  <c r="AH16"/>
  <c r="AG16"/>
  <c r="AH21"/>
  <c r="AG21"/>
  <c r="AI21"/>
  <c r="AH31"/>
  <c r="AI31"/>
  <c r="AG31"/>
  <c r="AH25"/>
  <c r="AG25"/>
  <c r="AI25"/>
  <c r="AG29"/>
  <c r="AH29"/>
  <c r="AI29"/>
  <c r="BC14"/>
  <c r="BE14"/>
  <c r="BD14"/>
  <c r="BE34"/>
  <c r="BD34"/>
  <c r="BC34"/>
  <c r="BD13"/>
  <c r="BE13"/>
  <c r="BC13"/>
  <c r="BE19"/>
  <c r="BD19"/>
  <c r="BC19"/>
  <c r="BE20"/>
  <c r="BD20"/>
  <c r="BC20"/>
  <c r="BE33"/>
  <c r="BC33"/>
  <c r="BD33"/>
  <c r="BE9"/>
  <c r="BD9"/>
  <c r="BC9"/>
  <c r="BD22"/>
  <c r="BE22"/>
  <c r="BC22"/>
  <c r="K17" i="12" l="1"/>
  <c r="K17" i="7"/>
  <c r="K17" i="13"/>
  <c r="K13" i="7" l="1"/>
  <c r="K25" i="12"/>
  <c r="K13"/>
  <c r="K25" i="13"/>
  <c r="K6"/>
  <c r="K6" i="12"/>
  <c r="K6" i="7"/>
  <c r="K16"/>
  <c r="K16" i="12"/>
  <c r="K16" i="13"/>
  <c r="K25" i="7" l="1"/>
  <c r="K13" i="13"/>
  <c r="K14" i="12"/>
  <c r="K14" i="7"/>
  <c r="K14" i="13"/>
  <c r="K18" i="7"/>
  <c r="K18" i="12"/>
  <c r="K18" i="13"/>
  <c r="L17" i="7"/>
  <c r="M17" s="1"/>
  <c r="N17" s="1"/>
  <c r="L17" i="12"/>
  <c r="M17" s="1"/>
  <c r="N17" s="1"/>
  <c r="L17" i="13"/>
  <c r="M17" s="1"/>
  <c r="N17" s="1"/>
  <c r="K27"/>
  <c r="K27" i="7"/>
  <c r="K27" i="12"/>
  <c r="K20" i="13"/>
  <c r="K20" i="7"/>
  <c r="K20" i="12"/>
  <c r="K9"/>
  <c r="K9" i="7"/>
  <c r="K9" i="13"/>
  <c r="K22" i="12" l="1"/>
  <c r="K22" i="7"/>
  <c r="K22" i="13"/>
  <c r="K15" i="12"/>
  <c r="K15" i="7"/>
  <c r="K15" i="13"/>
  <c r="K29"/>
  <c r="K29" i="12"/>
  <c r="K29" i="7"/>
  <c r="L25" i="12"/>
  <c r="M25" s="1"/>
  <c r="N25" s="1"/>
  <c r="L25" i="7"/>
  <c r="M25" s="1"/>
  <c r="N25" s="1"/>
  <c r="L25" i="13"/>
  <c r="M25" s="1"/>
  <c r="N25" s="1"/>
  <c r="L16" i="7"/>
  <c r="M16" s="1"/>
  <c r="N16" s="1"/>
  <c r="L16" i="12"/>
  <c r="M16" s="1"/>
  <c r="N16" s="1"/>
  <c r="L16" i="13"/>
  <c r="M16" s="1"/>
  <c r="N16" s="1"/>
  <c r="L13"/>
  <c r="M13" s="1"/>
  <c r="N13" s="1"/>
  <c r="L13" i="7"/>
  <c r="M13" s="1"/>
  <c r="N13" s="1"/>
  <c r="L13" i="12"/>
  <c r="M13" s="1"/>
  <c r="N13" s="1"/>
  <c r="K11" i="7"/>
  <c r="K11" i="12"/>
  <c r="K11" i="13"/>
  <c r="L6" i="12"/>
  <c r="M6" s="1"/>
  <c r="N6" s="1"/>
  <c r="L6" i="7"/>
  <c r="M6" s="1"/>
  <c r="N6" s="1"/>
  <c r="L6" i="13"/>
  <c r="M6" s="1"/>
  <c r="N6" s="1"/>
  <c r="K10" i="12" l="1"/>
  <c r="L18" i="13"/>
  <c r="M18" s="1"/>
  <c r="N18" s="1"/>
  <c r="L18" i="12"/>
  <c r="M18" s="1"/>
  <c r="N18" s="1"/>
  <c r="L18" i="7"/>
  <c r="M18" s="1"/>
  <c r="N18" s="1"/>
  <c r="K10"/>
  <c r="L20" i="13"/>
  <c r="M20" s="1"/>
  <c r="N20" s="1"/>
  <c r="L20" i="7"/>
  <c r="M20" s="1"/>
  <c r="N20" s="1"/>
  <c r="L20" i="12"/>
  <c r="M20" s="1"/>
  <c r="N20" s="1"/>
  <c r="L27"/>
  <c r="M27" s="1"/>
  <c r="N27" s="1"/>
  <c r="L27" i="7"/>
  <c r="M27" s="1"/>
  <c r="N27" s="1"/>
  <c r="L27" i="13"/>
  <c r="M27" s="1"/>
  <c r="N27" s="1"/>
  <c r="K12"/>
  <c r="K12" i="12"/>
  <c r="K12" i="7"/>
  <c r="K8" i="13"/>
  <c r="K8" i="7"/>
  <c r="K8" i="12"/>
  <c r="L9" i="7"/>
  <c r="M9" s="1"/>
  <c r="N9" s="1"/>
  <c r="L9" i="12"/>
  <c r="M9" s="1"/>
  <c r="N9" s="1"/>
  <c r="L9" i="13"/>
  <c r="M9" s="1"/>
  <c r="N9" s="1"/>
  <c r="L14" i="7"/>
  <c r="M14" s="1"/>
  <c r="N14" s="1"/>
  <c r="L14" i="13"/>
  <c r="M14" s="1"/>
  <c r="N14" s="1"/>
  <c r="L14" i="12"/>
  <c r="M14" s="1"/>
  <c r="N14" s="1"/>
  <c r="K10" i="13" l="1"/>
  <c r="L15" i="12"/>
  <c r="M15" s="1"/>
  <c r="N15" s="1"/>
  <c r="L15" i="13"/>
  <c r="M15" s="1"/>
  <c r="N15" s="1"/>
  <c r="L15" i="7"/>
  <c r="M15" s="1"/>
  <c r="N15" s="1"/>
  <c r="L29" i="12"/>
  <c r="M29" s="1"/>
  <c r="N29" s="1"/>
  <c r="L29" i="7"/>
  <c r="M29" s="1"/>
  <c r="N29" s="1"/>
  <c r="L29" i="13"/>
  <c r="M29" s="1"/>
  <c r="N29" s="1"/>
  <c r="K26" i="7"/>
  <c r="K26" i="13"/>
  <c r="K26" i="12"/>
  <c r="L22" i="7"/>
  <c r="M22" s="1"/>
  <c r="N22" s="1"/>
  <c r="L22" i="13"/>
  <c r="M22" s="1"/>
  <c r="N22" s="1"/>
  <c r="L22" i="12"/>
  <c r="M22" s="1"/>
  <c r="N22" s="1"/>
  <c r="L11" i="7"/>
  <c r="M11" s="1"/>
  <c r="N11" s="1"/>
  <c r="L11" i="13"/>
  <c r="M11" s="1"/>
  <c r="N11" s="1"/>
  <c r="L11" i="12"/>
  <c r="M11" s="1"/>
  <c r="N11" s="1"/>
  <c r="L12" i="7" l="1"/>
  <c r="M12" s="1"/>
  <c r="N12" s="1"/>
  <c r="L12" i="13"/>
  <c r="M12" s="1"/>
  <c r="N12" s="1"/>
  <c r="L12" i="12"/>
  <c r="M12" s="1"/>
  <c r="N12" s="1"/>
  <c r="L8" i="7"/>
  <c r="M8" s="1"/>
  <c r="N8" s="1"/>
  <c r="L8" i="13"/>
  <c r="M8" s="1"/>
  <c r="N8" s="1"/>
  <c r="L8" i="12"/>
  <c r="M8" s="1"/>
  <c r="N8" s="1"/>
  <c r="K19"/>
  <c r="K19" i="7"/>
  <c r="K19" i="13"/>
  <c r="C24"/>
  <c r="D24" s="1"/>
  <c r="L10"/>
  <c r="M10" s="1"/>
  <c r="N10" s="1"/>
  <c r="L10" i="7"/>
  <c r="M10" s="1"/>
  <c r="N10" s="1"/>
  <c r="L10" i="12"/>
  <c r="M10" s="1"/>
  <c r="N10" s="1"/>
  <c r="L26" i="13" l="1"/>
  <c r="M26" s="1"/>
  <c r="N26" s="1"/>
  <c r="L26" i="12"/>
  <c r="M26" s="1"/>
  <c r="N26" s="1"/>
  <c r="L26" i="7"/>
  <c r="M26" s="1"/>
  <c r="N26" s="1"/>
  <c r="L19" i="13" l="1"/>
  <c r="M19" s="1"/>
  <c r="N19" s="1"/>
  <c r="L19" i="7"/>
  <c r="M19" s="1"/>
  <c r="N19" s="1"/>
  <c r="L19" i="12"/>
  <c r="M19" s="1"/>
  <c r="N19" s="1"/>
  <c r="C16" l="1"/>
  <c r="D16" s="1"/>
  <c r="C23"/>
  <c r="D23" s="1"/>
  <c r="C7" l="1"/>
  <c r="D7" s="1"/>
  <c r="C25" l="1"/>
  <c r="D25" s="1"/>
  <c r="C18"/>
  <c r="D18" s="1"/>
  <c r="C13" l="1"/>
  <c r="D13" s="1"/>
  <c r="C11"/>
  <c r="D11" s="1"/>
  <c r="C6"/>
  <c r="D6" s="1"/>
  <c r="C20"/>
  <c r="D20" s="1"/>
  <c r="C17" l="1"/>
  <c r="D17" s="1"/>
  <c r="C27"/>
  <c r="D27" s="1"/>
  <c r="E18"/>
  <c r="E25"/>
  <c r="E12" i="3" l="1"/>
  <c r="AN18" i="12"/>
  <c r="F18"/>
  <c r="AA18" s="1"/>
  <c r="AB18" s="1"/>
  <c r="F25"/>
  <c r="AA25" s="1"/>
  <c r="AB25" s="1"/>
  <c r="AN25"/>
  <c r="E22" i="3"/>
  <c r="E11" i="12"/>
  <c r="C10"/>
  <c r="D10" s="1"/>
  <c r="C12"/>
  <c r="D12" s="1"/>
  <c r="AN18" i="13" l="1"/>
  <c r="AP18" i="12"/>
  <c r="AZ18" s="1"/>
  <c r="BA18" s="1"/>
  <c r="E6"/>
  <c r="E17" i="3"/>
  <c r="J17" s="1"/>
  <c r="AN11" i="12"/>
  <c r="F11"/>
  <c r="AA11" s="1"/>
  <c r="AB11" s="1"/>
  <c r="C14"/>
  <c r="D14" s="1"/>
  <c r="C8"/>
  <c r="D8" s="1"/>
  <c r="C22"/>
  <c r="D22" s="1"/>
  <c r="AN25" i="13"/>
  <c r="AP25" i="12"/>
  <c r="AZ25" s="1"/>
  <c r="BA25" s="1"/>
  <c r="E13"/>
  <c r="E8" i="3" l="1"/>
  <c r="J8" s="1"/>
  <c r="F6" i="12"/>
  <c r="AA6" s="1"/>
  <c r="AB6" s="1"/>
  <c r="AN6"/>
  <c r="E12"/>
  <c r="C15"/>
  <c r="D15" s="1"/>
  <c r="E20"/>
  <c r="C26"/>
  <c r="D26" s="1"/>
  <c r="E10" i="3"/>
  <c r="J10" s="1"/>
  <c r="AN13" i="12"/>
  <c r="F13"/>
  <c r="AA13" s="1"/>
  <c r="AB13" s="1"/>
  <c r="AN11" i="13"/>
  <c r="AP11" s="1"/>
  <c r="AZ11" s="1"/>
  <c r="BA11" s="1"/>
  <c r="AP11" i="12"/>
  <c r="AZ11" s="1"/>
  <c r="BA11" s="1"/>
  <c r="E27"/>
  <c r="E17"/>
  <c r="C19" l="1"/>
  <c r="D19" s="1"/>
  <c r="F17"/>
  <c r="AA17" s="1"/>
  <c r="AB17" s="1"/>
  <c r="E9" i="3"/>
  <c r="J9" s="1"/>
  <c r="AN17" i="12"/>
  <c r="E5" i="3"/>
  <c r="F20" i="12"/>
  <c r="AA20" s="1"/>
  <c r="AB20" s="1"/>
  <c r="AN20"/>
  <c r="E15" i="3"/>
  <c r="J15" s="1"/>
  <c r="F27" i="12"/>
  <c r="AA27" s="1"/>
  <c r="AB27" s="1"/>
  <c r="AN27"/>
  <c r="E4" i="3"/>
  <c r="J4" s="1"/>
  <c r="AN12" i="12"/>
  <c r="F12"/>
  <c r="AA12" s="1"/>
  <c r="AB12" s="1"/>
  <c r="AN6" i="13"/>
  <c r="AP6" s="1"/>
  <c r="AZ6" s="1"/>
  <c r="BA6" s="1"/>
  <c r="AP6" i="12"/>
  <c r="AZ6" s="1"/>
  <c r="BA6" s="1"/>
  <c r="AN13" i="13"/>
  <c r="AP13" s="1"/>
  <c r="AZ13" s="1"/>
  <c r="BA13" s="1"/>
  <c r="AP13" i="12"/>
  <c r="AZ13" s="1"/>
  <c r="BA13" s="1"/>
  <c r="E8" l="1"/>
  <c r="E26"/>
  <c r="AN20" i="13"/>
  <c r="AP20" i="12"/>
  <c r="AZ20" s="1"/>
  <c r="BA20" s="1"/>
  <c r="AN17" i="13"/>
  <c r="AP17" s="1"/>
  <c r="AZ17" s="1"/>
  <c r="BA17" s="1"/>
  <c r="AP17" i="12"/>
  <c r="AZ17" s="1"/>
  <c r="BA17" s="1"/>
  <c r="E22"/>
  <c r="E15"/>
  <c r="E14"/>
  <c r="C9"/>
  <c r="D9" s="1"/>
  <c r="AP12"/>
  <c r="AZ12" s="1"/>
  <c r="BA12" s="1"/>
  <c r="AN12" i="13"/>
  <c r="AP12" s="1"/>
  <c r="AZ12" s="1"/>
  <c r="BA12" s="1"/>
  <c r="AP27" i="12"/>
  <c r="AZ27" s="1"/>
  <c r="BA27" s="1"/>
  <c r="AN27" i="13"/>
  <c r="AP27" s="1"/>
  <c r="AZ27" s="1"/>
  <c r="BA27" s="1"/>
  <c r="F26" i="12" l="1"/>
  <c r="AA26" s="1"/>
  <c r="AB26" s="1"/>
  <c r="E16" i="3"/>
  <c r="AN26" i="12"/>
  <c r="C23" i="13"/>
  <c r="D23" s="1"/>
  <c r="AN22" i="12"/>
  <c r="F22"/>
  <c r="AA22" s="1"/>
  <c r="AB22" s="1"/>
  <c r="E6" i="3"/>
  <c r="J6" s="1"/>
  <c r="AN15" i="12"/>
  <c r="F15"/>
  <c r="AA15" s="1"/>
  <c r="AB15" s="1"/>
  <c r="E13" i="3"/>
  <c r="F14" i="12"/>
  <c r="AA14" s="1"/>
  <c r="AB14" s="1"/>
  <c r="E11" i="3"/>
  <c r="J11" s="1"/>
  <c r="AN14" i="12"/>
  <c r="AN8"/>
  <c r="E7" i="3"/>
  <c r="F8" i="12"/>
  <c r="AA8" s="1"/>
  <c r="AB8" s="1"/>
  <c r="E19" l="1"/>
  <c r="AN19" s="1"/>
  <c r="AN26" i="13"/>
  <c r="AP26" i="12"/>
  <c r="AZ26" s="1"/>
  <c r="BA26" s="1"/>
  <c r="AP22"/>
  <c r="AZ22" s="1"/>
  <c r="BA22" s="1"/>
  <c r="AN22" i="13"/>
  <c r="AP22" s="1"/>
  <c r="AZ22" s="1"/>
  <c r="BA22" s="1"/>
  <c r="AN8"/>
  <c r="AP8" i="12"/>
  <c r="AZ8" s="1"/>
  <c r="BA8" s="1"/>
  <c r="AN15" i="13"/>
  <c r="AP15" i="12"/>
  <c r="AZ15" s="1"/>
  <c r="BA15" s="1"/>
  <c r="AN14" i="13"/>
  <c r="AP14" s="1"/>
  <c r="AZ14" s="1"/>
  <c r="BA14" s="1"/>
  <c r="AP14" i="12"/>
  <c r="AZ14" s="1"/>
  <c r="BA14" s="1"/>
  <c r="E14" i="3" l="1"/>
  <c r="J14" s="1"/>
  <c r="F19" i="12"/>
  <c r="AA19" s="1"/>
  <c r="AB19" s="1"/>
  <c r="AE8"/>
  <c r="AC24"/>
  <c r="AE5"/>
  <c r="AC7"/>
  <c r="AE31"/>
  <c r="AE29"/>
  <c r="AE28"/>
  <c r="AC19"/>
  <c r="AE15"/>
  <c r="AC17"/>
  <c r="AE27"/>
  <c r="AE25"/>
  <c r="AE36"/>
  <c r="AC10"/>
  <c r="AE23"/>
  <c r="AC31"/>
  <c r="AE16"/>
  <c r="AC33"/>
  <c r="AC34"/>
  <c r="AC25"/>
  <c r="AE32"/>
  <c r="AC28"/>
  <c r="AE11"/>
  <c r="AN19" i="13"/>
  <c r="AP19" s="1"/>
  <c r="AZ19" s="1"/>
  <c r="BA19" s="1"/>
  <c r="AP19" i="12"/>
  <c r="AZ19" s="1"/>
  <c r="BA19" s="1"/>
  <c r="BB11" s="1"/>
  <c r="AE22"/>
  <c r="AC14"/>
  <c r="AE17"/>
  <c r="AC12"/>
  <c r="AE12"/>
  <c r="AE35"/>
  <c r="AC6"/>
  <c r="AE18"/>
  <c r="AE9"/>
  <c r="AC36"/>
  <c r="AE37"/>
  <c r="AE34"/>
  <c r="AC37"/>
  <c r="AC30"/>
  <c r="AE30"/>
  <c r="AC13"/>
  <c r="BB15"/>
  <c r="AC22"/>
  <c r="AE14"/>
  <c r="AE20"/>
  <c r="AC20"/>
  <c r="AE24"/>
  <c r="AC35"/>
  <c r="AE13"/>
  <c r="AC16"/>
  <c r="AE7"/>
  <c r="AC29"/>
  <c r="AE21"/>
  <c r="AC21"/>
  <c r="AC32"/>
  <c r="AC23"/>
  <c r="AC5"/>
  <c r="AC8"/>
  <c r="AC11" l="1"/>
  <c r="AC26"/>
  <c r="AE26"/>
  <c r="BB22"/>
  <c r="BD26"/>
  <c r="BD22"/>
  <c r="AC18"/>
  <c r="AC9"/>
  <c r="AC15"/>
  <c r="BD15"/>
  <c r="BB26"/>
  <c r="AE19"/>
  <c r="AE33"/>
  <c r="AF33" s="1"/>
  <c r="AE6"/>
  <c r="AE10"/>
  <c r="AC27"/>
  <c r="AF6"/>
  <c r="AF8"/>
  <c r="AF19"/>
  <c r="AF20"/>
  <c r="AF5"/>
  <c r="AF12"/>
  <c r="AF10"/>
  <c r="AF7"/>
  <c r="AF15"/>
  <c r="AF9"/>
  <c r="AF16"/>
  <c r="AF14"/>
  <c r="AF17"/>
  <c r="AF35"/>
  <c r="AF24"/>
  <c r="AF18"/>
  <c r="AF32"/>
  <c r="BD12"/>
  <c r="BB20"/>
  <c r="BB10"/>
  <c r="BD25"/>
  <c r="BB25"/>
  <c r="BD31"/>
  <c r="BD30"/>
  <c r="BD16"/>
  <c r="BB21"/>
  <c r="BB30"/>
  <c r="BD35"/>
  <c r="BB7"/>
  <c r="BD21"/>
  <c r="BD19"/>
  <c r="BB19"/>
  <c r="BD20"/>
  <c r="BB12"/>
  <c r="BB18"/>
  <c r="BB36"/>
  <c r="BD13"/>
  <c r="BD6"/>
  <c r="BB6"/>
  <c r="BB13"/>
  <c r="BD23"/>
  <c r="BD24"/>
  <c r="BB31"/>
  <c r="BD10"/>
  <c r="BB29"/>
  <c r="BD32"/>
  <c r="E23" i="13"/>
  <c r="BD17" i="12"/>
  <c r="BB17"/>
  <c r="BB32"/>
  <c r="BD5"/>
  <c r="BD7"/>
  <c r="BB5"/>
  <c r="BD11"/>
  <c r="BB23"/>
  <c r="BB16"/>
  <c r="BB28"/>
  <c r="BD18"/>
  <c r="BB34"/>
  <c r="BD29"/>
  <c r="BB8"/>
  <c r="BB14"/>
  <c r="C16" i="13"/>
  <c r="D16" s="1"/>
  <c r="BB27" i="12"/>
  <c r="BD27"/>
  <c r="BB33"/>
  <c r="BD9"/>
  <c r="BB9"/>
  <c r="BD34"/>
  <c r="BB37"/>
  <c r="BB24"/>
  <c r="BB35"/>
  <c r="BD33"/>
  <c r="BD36"/>
  <c r="BD28"/>
  <c r="BD37"/>
  <c r="BD8"/>
  <c r="BD14"/>
  <c r="AF36" l="1"/>
  <c r="AF34"/>
  <c r="AF26"/>
  <c r="AF30"/>
  <c r="AG30" s="1"/>
  <c r="AF21"/>
  <c r="AF13"/>
  <c r="AH13" s="1"/>
  <c r="AF29"/>
  <c r="AG29" s="1"/>
  <c r="AF23"/>
  <c r="AF28"/>
  <c r="AF27"/>
  <c r="AH27" s="1"/>
  <c r="AF25"/>
  <c r="AH25" s="1"/>
  <c r="AF11"/>
  <c r="AF22"/>
  <c r="AF31"/>
  <c r="AG31" s="1"/>
  <c r="AF37"/>
  <c r="AG37" s="1"/>
  <c r="F25" i="3"/>
  <c r="J25" s="1"/>
  <c r="F23" i="13"/>
  <c r="AA23" s="1"/>
  <c r="AB23" s="1"/>
  <c r="AO23"/>
  <c r="AP23" s="1"/>
  <c r="AZ23" s="1"/>
  <c r="BA23" s="1"/>
  <c r="AH21" i="12"/>
  <c r="AG21"/>
  <c r="AI21"/>
  <c r="AG13"/>
  <c r="AH29"/>
  <c r="AG23"/>
  <c r="AI23"/>
  <c r="AH23"/>
  <c r="AI28"/>
  <c r="AH28"/>
  <c r="AG28"/>
  <c r="AI27"/>
  <c r="AH7"/>
  <c r="AI7"/>
  <c r="AG7"/>
  <c r="AH20"/>
  <c r="AI20"/>
  <c r="AG20"/>
  <c r="AI25"/>
  <c r="AH11"/>
  <c r="AG11"/>
  <c r="AI11"/>
  <c r="AI22"/>
  <c r="AG22"/>
  <c r="AH22"/>
  <c r="AH31"/>
  <c r="AI37"/>
  <c r="AG33"/>
  <c r="AH33"/>
  <c r="AI33"/>
  <c r="AG15"/>
  <c r="AI15"/>
  <c r="AH15"/>
  <c r="AI5"/>
  <c r="AH5"/>
  <c r="AG5"/>
  <c r="AH6"/>
  <c r="AI6"/>
  <c r="AG6"/>
  <c r="C7" i="13"/>
  <c r="D7" s="1"/>
  <c r="AI32" i="12"/>
  <c r="AG32"/>
  <c r="AH32"/>
  <c r="AH24"/>
  <c r="AG24"/>
  <c r="AI24"/>
  <c r="AH35"/>
  <c r="AI35"/>
  <c r="AG35"/>
  <c r="AH17"/>
  <c r="AG17"/>
  <c r="AI17"/>
  <c r="AI14"/>
  <c r="AG14"/>
  <c r="AH14"/>
  <c r="AG9"/>
  <c r="AH9"/>
  <c r="AI9"/>
  <c r="AI12"/>
  <c r="AG12"/>
  <c r="AH12"/>
  <c r="AI8"/>
  <c r="AG8"/>
  <c r="AH8"/>
  <c r="BE37"/>
  <c r="BE14"/>
  <c r="BE24"/>
  <c r="BE22"/>
  <c r="BE19"/>
  <c r="BE33"/>
  <c r="BE35"/>
  <c r="BE34"/>
  <c r="BE36"/>
  <c r="BE31"/>
  <c r="BE25"/>
  <c r="BE21"/>
  <c r="BE18"/>
  <c r="BE15"/>
  <c r="BE5"/>
  <c r="BE7"/>
  <c r="BE11"/>
  <c r="BE32"/>
  <c r="BE9"/>
  <c r="BE6"/>
  <c r="BE16"/>
  <c r="BE12"/>
  <c r="BE13"/>
  <c r="BE10"/>
  <c r="BE27"/>
  <c r="BE28"/>
  <c r="BE26"/>
  <c r="BE29"/>
  <c r="BE8"/>
  <c r="BE30"/>
  <c r="BE20"/>
  <c r="BE23"/>
  <c r="BE17"/>
  <c r="AH36"/>
  <c r="AG36"/>
  <c r="AI36"/>
  <c r="AH18"/>
  <c r="AI18"/>
  <c r="AG18"/>
  <c r="AI34"/>
  <c r="AG34"/>
  <c r="AH34"/>
  <c r="AH26"/>
  <c r="AG26"/>
  <c r="AI26"/>
  <c r="AH16"/>
  <c r="AI16"/>
  <c r="AG16"/>
  <c r="AH10"/>
  <c r="AG10"/>
  <c r="AI10"/>
  <c r="AG19"/>
  <c r="AH19"/>
  <c r="AI19"/>
  <c r="AI31" l="1"/>
  <c r="AI13"/>
  <c r="AG27"/>
  <c r="AH37"/>
  <c r="AG25"/>
  <c r="AI29"/>
  <c r="AH30"/>
  <c r="AI30"/>
  <c r="BF17"/>
  <c r="BG17"/>
  <c r="BH17"/>
  <c r="BH8"/>
  <c r="BG8"/>
  <c r="BF8"/>
  <c r="BG27"/>
  <c r="BF27"/>
  <c r="BH27"/>
  <c r="BH16"/>
  <c r="BG16"/>
  <c r="BF16"/>
  <c r="BF11"/>
  <c r="BG11"/>
  <c r="BH11"/>
  <c r="BG18"/>
  <c r="BH18"/>
  <c r="BF18"/>
  <c r="BF36"/>
  <c r="BH36"/>
  <c r="BG36"/>
  <c r="BF19"/>
  <c r="BH19"/>
  <c r="BG19"/>
  <c r="BF37"/>
  <c r="BG37"/>
  <c r="BH37"/>
  <c r="BG30"/>
  <c r="BH30"/>
  <c r="BF30"/>
  <c r="BH28"/>
  <c r="BG28"/>
  <c r="BF28"/>
  <c r="BF12"/>
  <c r="BG12"/>
  <c r="BH12"/>
  <c r="BH32"/>
  <c r="BF32"/>
  <c r="BG32"/>
  <c r="BF15"/>
  <c r="BH15"/>
  <c r="BG15"/>
  <c r="BH31"/>
  <c r="BG31"/>
  <c r="BF31"/>
  <c r="BH33"/>
  <c r="BF33"/>
  <c r="BG33"/>
  <c r="BF14"/>
  <c r="BH14"/>
  <c r="BG14"/>
  <c r="BH20"/>
  <c r="BG20"/>
  <c r="BF20"/>
  <c r="BG26"/>
  <c r="BH26"/>
  <c r="BF26"/>
  <c r="BF13"/>
  <c r="BG13"/>
  <c r="BH13"/>
  <c r="BH9"/>
  <c r="BF9"/>
  <c r="BG9"/>
  <c r="BF5"/>
  <c r="BH5"/>
  <c r="BG5"/>
  <c r="BH25"/>
  <c r="BG25"/>
  <c r="BF25"/>
  <c r="BF35"/>
  <c r="BH35"/>
  <c r="BG35"/>
  <c r="BH24"/>
  <c r="BG24"/>
  <c r="BF24"/>
  <c r="BG23"/>
  <c r="BH23"/>
  <c r="BF23"/>
  <c r="BG29"/>
  <c r="BF29"/>
  <c r="BH29"/>
  <c r="BF10"/>
  <c r="BG10"/>
  <c r="BH10"/>
  <c r="BG6"/>
  <c r="BF6"/>
  <c r="BH6"/>
  <c r="BG7"/>
  <c r="BH7"/>
  <c r="BF7"/>
  <c r="BG21"/>
  <c r="BF21"/>
  <c r="BH21"/>
  <c r="BF34"/>
  <c r="BG34"/>
  <c r="BH34"/>
  <c r="BG22"/>
  <c r="BF22"/>
  <c r="BH22"/>
  <c r="E7" i="13" l="1"/>
  <c r="F20" i="3" l="1"/>
  <c r="J20" s="1"/>
  <c r="F7" i="13"/>
  <c r="AA7" s="1"/>
  <c r="AB7" s="1"/>
  <c r="AO7"/>
  <c r="AP7" s="1"/>
  <c r="AZ7" s="1"/>
  <c r="BA7" s="1"/>
  <c r="C10" l="1"/>
  <c r="D10" s="1"/>
  <c r="C25" l="1"/>
  <c r="D25" s="1"/>
  <c r="C18"/>
  <c r="D18" s="1"/>
  <c r="C11"/>
  <c r="D11" s="1"/>
  <c r="C13" l="1"/>
  <c r="D13" s="1"/>
  <c r="E10"/>
  <c r="C6"/>
  <c r="D6" s="1"/>
  <c r="C9"/>
  <c r="D9" s="1"/>
  <c r="AO10" l="1"/>
  <c r="AP10" s="1"/>
  <c r="AZ10" s="1"/>
  <c r="BA10" s="1"/>
  <c r="F23" i="3"/>
  <c r="J23" s="1"/>
  <c r="F10" i="13"/>
  <c r="AA10" s="1"/>
  <c r="AB10" s="1"/>
  <c r="E25" l="1"/>
  <c r="C12"/>
  <c r="D12" s="1"/>
  <c r="E18"/>
  <c r="C17"/>
  <c r="D17" s="1"/>
  <c r="C27"/>
  <c r="D27" s="1"/>
  <c r="C22"/>
  <c r="D22" s="1"/>
  <c r="C14" l="1"/>
  <c r="D14" s="1"/>
  <c r="C20"/>
  <c r="D20" s="1"/>
  <c r="F22" i="3"/>
  <c r="J22" s="1"/>
  <c r="AO25" i="13"/>
  <c r="AP25" s="1"/>
  <c r="AZ25" s="1"/>
  <c r="BA25" s="1"/>
  <c r="F25"/>
  <c r="AA25" s="1"/>
  <c r="AB25" s="1"/>
  <c r="E9"/>
  <c r="F18"/>
  <c r="AA18" s="1"/>
  <c r="AB18" s="1"/>
  <c r="AO18"/>
  <c r="AP18" s="1"/>
  <c r="AZ18" s="1"/>
  <c r="BA18" s="1"/>
  <c r="F12" i="3"/>
  <c r="J12" s="1"/>
  <c r="F21" l="1"/>
  <c r="J21" s="1"/>
  <c r="F9" i="13"/>
  <c r="AA9" s="1"/>
  <c r="AB9" s="1"/>
  <c r="AO9"/>
  <c r="AP9" s="1"/>
  <c r="AZ9" s="1"/>
  <c r="BA9" s="1"/>
  <c r="C26"/>
  <c r="D26" s="1"/>
  <c r="C8"/>
  <c r="D8" s="1"/>
  <c r="C15" l="1"/>
  <c r="D15" s="1"/>
  <c r="C19" l="1"/>
  <c r="D19" s="1"/>
  <c r="E26"/>
  <c r="E20"/>
  <c r="E8"/>
  <c r="F7" i="3" l="1"/>
  <c r="J7" s="1"/>
  <c r="F8" i="13"/>
  <c r="AA8" s="1"/>
  <c r="AB8" s="1"/>
  <c r="AO8"/>
  <c r="AP8" s="1"/>
  <c r="AZ8" s="1"/>
  <c r="BA8" s="1"/>
  <c r="F26"/>
  <c r="AA26" s="1"/>
  <c r="AB26" s="1"/>
  <c r="F16" i="3"/>
  <c r="J16" s="1"/>
  <c r="AO26" i="13"/>
  <c r="AP26" s="1"/>
  <c r="AZ26" s="1"/>
  <c r="BA26" s="1"/>
  <c r="F20"/>
  <c r="AA20" s="1"/>
  <c r="AB20" s="1"/>
  <c r="AO20"/>
  <c r="AP20" s="1"/>
  <c r="AZ20" s="1"/>
  <c r="BA20" s="1"/>
  <c r="F5" i="3"/>
  <c r="J5" s="1"/>
  <c r="E15" i="13"/>
  <c r="AC34" l="1"/>
  <c r="AC32"/>
  <c r="AC5"/>
  <c r="AE9"/>
  <c r="AO15"/>
  <c r="AP15" s="1"/>
  <c r="AZ15" s="1"/>
  <c r="BA15" s="1"/>
  <c r="BB26" s="1"/>
  <c r="F15"/>
  <c r="AA15" s="1"/>
  <c r="AB15" s="1"/>
  <c r="AC7" s="1"/>
  <c r="F13" i="3"/>
  <c r="J13" s="1"/>
  <c r="AC26" i="13"/>
  <c r="BD34"/>
  <c r="BD29"/>
  <c r="BB17"/>
  <c r="BB35"/>
  <c r="BB5"/>
  <c r="BB27"/>
  <c r="BD7"/>
  <c r="BB21"/>
  <c r="BD30"/>
  <c r="BD23"/>
  <c r="BD33"/>
  <c r="BB34"/>
  <c r="BD19"/>
  <c r="BD25"/>
  <c r="BB9"/>
  <c r="BB20" l="1"/>
  <c r="BB10"/>
  <c r="BB11"/>
  <c r="BD17"/>
  <c r="BD35"/>
  <c r="BB29"/>
  <c r="BB16"/>
  <c r="BD24"/>
  <c r="BB13"/>
  <c r="BB8"/>
  <c r="AE35"/>
  <c r="BB25"/>
  <c r="BD10"/>
  <c r="BD27"/>
  <c r="BB31"/>
  <c r="BD5"/>
  <c r="BD12"/>
  <c r="BB6"/>
  <c r="BB33"/>
  <c r="BB22"/>
  <c r="BB36"/>
  <c r="BD32"/>
  <c r="BB19"/>
  <c r="BB32"/>
  <c r="BB30"/>
  <c r="BD8"/>
  <c r="AC6"/>
  <c r="AE27"/>
  <c r="AC21"/>
  <c r="AE28"/>
  <c r="BD18"/>
  <c r="BD13"/>
  <c r="BD37"/>
  <c r="BB37"/>
  <c r="BB12"/>
  <c r="BB14"/>
  <c r="AE30"/>
  <c r="AE36"/>
  <c r="BD9"/>
  <c r="BB18"/>
  <c r="BD22"/>
  <c r="BB28"/>
  <c r="BD21"/>
  <c r="BD14"/>
  <c r="BD31"/>
  <c r="BD28"/>
  <c r="BB23"/>
  <c r="BB24"/>
  <c r="BD36"/>
  <c r="BB7"/>
  <c r="BD11"/>
  <c r="BD16"/>
  <c r="BD6"/>
  <c r="BE9" s="1"/>
  <c r="AE26"/>
  <c r="BD20"/>
  <c r="AE18"/>
  <c r="AC23"/>
  <c r="AE21"/>
  <c r="AE32"/>
  <c r="BD15"/>
  <c r="BB15"/>
  <c r="AC9"/>
  <c r="AE25"/>
  <c r="AE23"/>
  <c r="AC36"/>
  <c r="AE7"/>
  <c r="AC11"/>
  <c r="AC33"/>
  <c r="AC30"/>
  <c r="AC37"/>
  <c r="AC28"/>
  <c r="AE13"/>
  <c r="AC31"/>
  <c r="AE6"/>
  <c r="AC13"/>
  <c r="AC15"/>
  <c r="AE15"/>
  <c r="AC18"/>
  <c r="AC10"/>
  <c r="AE22"/>
  <c r="AE34"/>
  <c r="AE5"/>
  <c r="AE19"/>
  <c r="AC35"/>
  <c r="AC17"/>
  <c r="AE14"/>
  <c r="AE33"/>
  <c r="AE16"/>
  <c r="AE37"/>
  <c r="AC19"/>
  <c r="AC14"/>
  <c r="AC8"/>
  <c r="AE20"/>
  <c r="BE7"/>
  <c r="BE12"/>
  <c r="BE24"/>
  <c r="BE11"/>
  <c r="BE5"/>
  <c r="BE6"/>
  <c r="AC25"/>
  <c r="AE10"/>
  <c r="AE12"/>
  <c r="AE17"/>
  <c r="AC27"/>
  <c r="AC24"/>
  <c r="AE24"/>
  <c r="AE31"/>
  <c r="AE29"/>
  <c r="AC16"/>
  <c r="AC22"/>
  <c r="AC29"/>
  <c r="AE11"/>
  <c r="AC12"/>
  <c r="AE8"/>
  <c r="AC20"/>
  <c r="BD26"/>
  <c r="BE29" s="1"/>
  <c r="BE21" l="1"/>
  <c r="BF21" s="1"/>
  <c r="BE20"/>
  <c r="BE23"/>
  <c r="BE15"/>
  <c r="BE14"/>
  <c r="BF14" s="1"/>
  <c r="BE37"/>
  <c r="BE10"/>
  <c r="BE35"/>
  <c r="BE19"/>
  <c r="BG19" s="1"/>
  <c r="BE16"/>
  <c r="BG16" s="1"/>
  <c r="BE31"/>
  <c r="BE8"/>
  <c r="BE28"/>
  <c r="BH28" s="1"/>
  <c r="BE18"/>
  <c r="BH16"/>
  <c r="BH5"/>
  <c r="BF5"/>
  <c r="BG5"/>
  <c r="BF37"/>
  <c r="BG37"/>
  <c r="BH37"/>
  <c r="AF15"/>
  <c r="AF8"/>
  <c r="AF19"/>
  <c r="AF35"/>
  <c r="AF26"/>
  <c r="AF13"/>
  <c r="AF32"/>
  <c r="AF22"/>
  <c r="AF5"/>
  <c r="AF16"/>
  <c r="AF6"/>
  <c r="AF11"/>
  <c r="AF10"/>
  <c r="AF37"/>
  <c r="AF30"/>
  <c r="AF27"/>
  <c r="AF33"/>
  <c r="AF24"/>
  <c r="AF31"/>
  <c r="AF21"/>
  <c r="AF29"/>
  <c r="AF28"/>
  <c r="AF23"/>
  <c r="AF20"/>
  <c r="AF34"/>
  <c r="AF9"/>
  <c r="AF18"/>
  <c r="AF25"/>
  <c r="AF14"/>
  <c r="AF7"/>
  <c r="AF12"/>
  <c r="AF17"/>
  <c r="AF36"/>
  <c r="BH21"/>
  <c r="BG8"/>
  <c r="BH8"/>
  <c r="BF8"/>
  <c r="BH14"/>
  <c r="BH12"/>
  <c r="BG12"/>
  <c r="BF12"/>
  <c r="BE36"/>
  <c r="BE25"/>
  <c r="BE22"/>
  <c r="BE13"/>
  <c r="BF31"/>
  <c r="BG31"/>
  <c r="BH31"/>
  <c r="BG29"/>
  <c r="BH29"/>
  <c r="BF29"/>
  <c r="BF23"/>
  <c r="BH23"/>
  <c r="BG23"/>
  <c r="BH11"/>
  <c r="BG11"/>
  <c r="BF11"/>
  <c r="BH24"/>
  <c r="BF24"/>
  <c r="BG24"/>
  <c r="BH7"/>
  <c r="BG7"/>
  <c r="BF7"/>
  <c r="BH20"/>
  <c r="BG20"/>
  <c r="BF20"/>
  <c r="BE30"/>
  <c r="BE32"/>
  <c r="BE34"/>
  <c r="BH35"/>
  <c r="BG35"/>
  <c r="BF35"/>
  <c r="BF10"/>
  <c r="BH10"/>
  <c r="BG10"/>
  <c r="BH6"/>
  <c r="BF6"/>
  <c r="BG6"/>
  <c r="BG15"/>
  <c r="BF15"/>
  <c r="BH15"/>
  <c r="BG18"/>
  <c r="BF18"/>
  <c r="BH18"/>
  <c r="BF9"/>
  <c r="BH9"/>
  <c r="BG9"/>
  <c r="BE27"/>
  <c r="BE33"/>
  <c r="BE26"/>
  <c r="BE17"/>
  <c r="BF28" l="1"/>
  <c r="BG14"/>
  <c r="BF19"/>
  <c r="BG28"/>
  <c r="BG21"/>
  <c r="BH19"/>
  <c r="BF16"/>
  <c r="BH30"/>
  <c r="BF30"/>
  <c r="BG30"/>
  <c r="AI14"/>
  <c r="AG14"/>
  <c r="AH14"/>
  <c r="AG29"/>
  <c r="AI29"/>
  <c r="AH29"/>
  <c r="AI10"/>
  <c r="AH10"/>
  <c r="AG10"/>
  <c r="AI26"/>
  <c r="AG26"/>
  <c r="AH26"/>
  <c r="BG33"/>
  <c r="BF33"/>
  <c r="BH33"/>
  <c r="BF34"/>
  <c r="BH34"/>
  <c r="BG34"/>
  <c r="BH13"/>
  <c r="BF13"/>
  <c r="BG13"/>
  <c r="AG7"/>
  <c r="AI7"/>
  <c r="AH7"/>
  <c r="AG9"/>
  <c r="AH9"/>
  <c r="AI9"/>
  <c r="AH28"/>
  <c r="AG28"/>
  <c r="AI28"/>
  <c r="AH24"/>
  <c r="AG24"/>
  <c r="AI24"/>
  <c r="AH37"/>
  <c r="AG37"/>
  <c r="AI37"/>
  <c r="AI16"/>
  <c r="AG16"/>
  <c r="AH16"/>
  <c r="AI13"/>
  <c r="AG13"/>
  <c r="AH13"/>
  <c r="AG8"/>
  <c r="AI8"/>
  <c r="AH8"/>
  <c r="BG17"/>
  <c r="BF17"/>
  <c r="BH17"/>
  <c r="BH25"/>
  <c r="BF25"/>
  <c r="BG25"/>
  <c r="BG27"/>
  <c r="BF27"/>
  <c r="BH27"/>
  <c r="BH32"/>
  <c r="BG32"/>
  <c r="BF32"/>
  <c r="BG22"/>
  <c r="BH22"/>
  <c r="BF22"/>
  <c r="AG36"/>
  <c r="AH36"/>
  <c r="AI36"/>
  <c r="AI34"/>
  <c r="AH34"/>
  <c r="AG34"/>
  <c r="AI33"/>
  <c r="AH33"/>
  <c r="AG33"/>
  <c r="AG5"/>
  <c r="AI5"/>
  <c r="AH5"/>
  <c r="AG15"/>
  <c r="AH15"/>
  <c r="AI15"/>
  <c r="BH26"/>
  <c r="BF26"/>
  <c r="BG26"/>
  <c r="BH36"/>
  <c r="BF36"/>
  <c r="BG36"/>
  <c r="AG12"/>
  <c r="AI12"/>
  <c r="AH12"/>
  <c r="AG18"/>
  <c r="AH18"/>
  <c r="AI18"/>
  <c r="AI23"/>
  <c r="AH23"/>
  <c r="AG23"/>
  <c r="AG31"/>
  <c r="AI31"/>
  <c r="AH31"/>
  <c r="AH30"/>
  <c r="AI30"/>
  <c r="AG30"/>
  <c r="AI6"/>
  <c r="AG6"/>
  <c r="AH6"/>
  <c r="AI32"/>
  <c r="AG32"/>
  <c r="AH32"/>
  <c r="AG19"/>
  <c r="AI19"/>
  <c r="AH19"/>
  <c r="AG17"/>
  <c r="AI17"/>
  <c r="AH17"/>
  <c r="AG25"/>
  <c r="AH25"/>
  <c r="AI25"/>
  <c r="AI20"/>
  <c r="AH20"/>
  <c r="AG20"/>
  <c r="AG21"/>
  <c r="AI21"/>
  <c r="AH21"/>
  <c r="AI27"/>
  <c r="AG27"/>
  <c r="AH27"/>
  <c r="AH11"/>
  <c r="AG11"/>
  <c r="AI11"/>
  <c r="AG22"/>
  <c r="AI22"/>
  <c r="AH22"/>
  <c r="AI35"/>
  <c r="AG35"/>
  <c r="AH35"/>
</calcChain>
</file>

<file path=xl/sharedStrings.xml><?xml version="1.0" encoding="utf-8"?>
<sst xmlns="http://schemas.openxmlformats.org/spreadsheetml/2006/main" count="294" uniqueCount="61">
  <si>
    <t>Total</t>
  </si>
  <si>
    <t xml:space="preserve">Player </t>
  </si>
  <si>
    <t>Pos</t>
  </si>
  <si>
    <t xml:space="preserve">COURSE:- </t>
  </si>
  <si>
    <t>DATE:-</t>
  </si>
  <si>
    <t>No</t>
  </si>
  <si>
    <t>Name</t>
  </si>
  <si>
    <t>Handicap</t>
  </si>
  <si>
    <t>Points</t>
  </si>
  <si>
    <t>Tiebreaker</t>
  </si>
  <si>
    <t>Handicap Adjustment</t>
  </si>
  <si>
    <t>Full</t>
  </si>
  <si>
    <t>Play</t>
  </si>
  <si>
    <t>H/C +/-</t>
  </si>
  <si>
    <t>New full</t>
  </si>
  <si>
    <t>New play</t>
  </si>
  <si>
    <t>Band</t>
  </si>
  <si>
    <t>Score</t>
  </si>
  <si>
    <t>Win</t>
  </si>
  <si>
    <t>Bonus</t>
  </si>
  <si>
    <t>W</t>
  </si>
  <si>
    <t>Tie 1</t>
  </si>
  <si>
    <t>Tie 2</t>
  </si>
  <si>
    <t>Tie 3</t>
  </si>
  <si>
    <t>Tie 4</t>
  </si>
  <si>
    <t>Tie 5</t>
  </si>
  <si>
    <t>Tie</t>
  </si>
  <si>
    <t>Rank</t>
  </si>
  <si>
    <t>Position</t>
  </si>
  <si>
    <t>Match</t>
  </si>
  <si>
    <t>Player</t>
  </si>
  <si>
    <t>Bar the above</t>
  </si>
  <si>
    <t>Wins</t>
  </si>
  <si>
    <t>Lower Gross</t>
  </si>
  <si>
    <t>ROUND RESULT</t>
  </si>
  <si>
    <t>Win/Tie</t>
  </si>
  <si>
    <t>CHAMPIONSHIP LEAGUE TABLE</t>
  </si>
  <si>
    <t>T</t>
  </si>
  <si>
    <t>Guests</t>
  </si>
  <si>
    <t>Posn.</t>
  </si>
  <si>
    <t>Guest 1</t>
  </si>
  <si>
    <t>Guest 2</t>
  </si>
  <si>
    <t>Guest 3</t>
  </si>
  <si>
    <t>Guest 4</t>
  </si>
  <si>
    <t>WWGS BORDERS 3 MORPETH</t>
  </si>
  <si>
    <t>WWGS BORDERS 2 NEWBIGGIN</t>
  </si>
  <si>
    <t>WWGS BORDERS 1 BLYTH</t>
  </si>
  <si>
    <t>R1</t>
  </si>
  <si>
    <t>R2</t>
  </si>
  <si>
    <t>R3</t>
  </si>
  <si>
    <t>WWGS 2020 Borders (North Tyne) Championship</t>
  </si>
  <si>
    <t>DNP</t>
  </si>
  <si>
    <t>8=</t>
  </si>
  <si>
    <t>1</t>
  </si>
  <si>
    <t>2</t>
  </si>
  <si>
    <t>Higher Points</t>
  </si>
  <si>
    <t>Round 1 Blyth</t>
  </si>
  <si>
    <t>Round 3 Morpeth</t>
  </si>
  <si>
    <t>Round 2 Newbiggin</t>
  </si>
  <si>
    <t>17=</t>
  </si>
  <si>
    <t>3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</si>
</sst>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4"/>
      <color theme="0"/>
      <name val="Arial"/>
      <family val="2"/>
    </font>
    <font>
      <sz val="11"/>
      <color theme="0"/>
      <name val="Calibri"/>
      <family val="2"/>
      <scheme val="minor"/>
    </font>
    <font>
      <sz val="16"/>
      <color theme="0"/>
      <name val="Arial"/>
      <family val="2"/>
    </font>
    <font>
      <sz val="36"/>
      <name val="Arial"/>
      <family val="2"/>
    </font>
    <font>
      <b/>
      <u/>
      <sz val="36"/>
      <color rgb="FF0070C0"/>
      <name val="Arial"/>
      <family val="2"/>
    </font>
    <font>
      <sz val="15"/>
      <name val="Arial"/>
      <family val="2"/>
    </font>
    <font>
      <sz val="11"/>
      <name val="Calibri"/>
      <family val="2"/>
      <scheme val="minor"/>
    </font>
    <font>
      <sz val="14"/>
      <color rgb="FFFF0000"/>
      <name val="Arial"/>
      <family val="2"/>
    </font>
    <font>
      <b/>
      <sz val="22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rgb="FFFF0000"/>
      <name val="Arial"/>
      <family val="2"/>
    </font>
    <font>
      <b/>
      <u/>
      <sz val="34"/>
      <name val="Arial"/>
      <family val="2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2" borderId="0" xfId="0" applyFont="1" applyFill="1"/>
    <xf numFmtId="0" fontId="0" fillId="2" borderId="0" xfId="0" applyFill="1" applyAlignment="1">
      <alignment horizontal="center"/>
    </xf>
    <xf numFmtId="0" fontId="6" fillId="0" borderId="8" xfId="0" applyNumberFormat="1" applyFont="1" applyFill="1" applyBorder="1" applyAlignment="1" applyProtection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6" fillId="2" borderId="0" xfId="0" applyFont="1" applyFill="1"/>
    <xf numFmtId="0" fontId="6" fillId="0" borderId="21" xfId="0" applyFont="1" applyFill="1" applyBorder="1" applyAlignment="1">
      <alignment horizontal="center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49" fontId="8" fillId="0" borderId="10" xfId="0" applyNumberFormat="1" applyFont="1" applyFill="1" applyBorder="1" applyAlignment="1" applyProtection="1">
      <alignment horizontal="center" vertical="center"/>
    </xf>
    <xf numFmtId="49" fontId="8" fillId="0" borderId="22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11" fillId="2" borderId="0" xfId="0" applyFont="1" applyFill="1" applyAlignment="1">
      <alignment horizontal="right"/>
    </xf>
    <xf numFmtId="0" fontId="12" fillId="2" borderId="0" xfId="0" applyNumberFormat="1" applyFont="1" applyFill="1" applyBorder="1" applyAlignment="1" applyProtection="1">
      <alignment horizontal="center"/>
    </xf>
    <xf numFmtId="0" fontId="11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/>
    <xf numFmtId="0" fontId="6" fillId="2" borderId="0" xfId="0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>
      <alignment horizontal="center"/>
    </xf>
    <xf numFmtId="0" fontId="1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left"/>
    </xf>
    <xf numFmtId="0" fontId="0" fillId="2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/>
    <xf numFmtId="0" fontId="13" fillId="0" borderId="0" xfId="0" applyFont="1" applyAlignment="1">
      <alignment horizontal="center"/>
    </xf>
    <xf numFmtId="0" fontId="0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49" fontId="8" fillId="0" borderId="24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left" vertical="center"/>
    </xf>
    <xf numFmtId="0" fontId="7" fillId="0" borderId="29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164" fontId="11" fillId="2" borderId="0" xfId="0" applyNumberFormat="1" applyFont="1" applyFill="1" applyAlignment="1">
      <alignment horizontal="right"/>
    </xf>
    <xf numFmtId="1" fontId="11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0" fontId="14" fillId="2" borderId="0" xfId="0" applyNumberFormat="1" applyFont="1" applyFill="1" applyBorder="1" applyAlignment="1" applyProtection="1">
      <alignment horizontal="right"/>
    </xf>
    <xf numFmtId="164" fontId="12" fillId="2" borderId="0" xfId="0" applyNumberFormat="1" applyFont="1" applyFill="1" applyBorder="1" applyAlignment="1" applyProtection="1">
      <alignment horizontal="center"/>
    </xf>
    <xf numFmtId="1" fontId="12" fillId="2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/>
    <xf numFmtId="1" fontId="0" fillId="0" borderId="0" xfId="0" applyNumberFormat="1" applyFont="1" applyFill="1" applyBorder="1" applyAlignment="1" applyProtection="1"/>
    <xf numFmtId="0" fontId="16" fillId="2" borderId="0" xfId="0" applyFont="1" applyFill="1"/>
    <xf numFmtId="0" fontId="15" fillId="2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6" fillId="0" borderId="23" xfId="0" applyNumberFormat="1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>
      <alignment horizontal="center"/>
    </xf>
    <xf numFmtId="0" fontId="6" fillId="0" borderId="31" xfId="0" applyNumberFormat="1" applyFont="1" applyFill="1" applyBorder="1" applyAlignment="1" applyProtection="1">
      <alignment horizontal="left" vertical="center" wrapText="1"/>
    </xf>
    <xf numFmtId="0" fontId="6" fillId="2" borderId="0" xfId="0" applyFont="1" applyFill="1" applyAlignment="1">
      <alignment horizontal="center"/>
    </xf>
    <xf numFmtId="0" fontId="17" fillId="0" borderId="0" xfId="0" applyFont="1"/>
    <xf numFmtId="0" fontId="5" fillId="2" borderId="0" xfId="0" applyFont="1" applyFill="1" applyBorder="1" applyAlignment="1">
      <alignment horizontal="center"/>
    </xf>
    <xf numFmtId="0" fontId="19" fillId="2" borderId="0" xfId="0" applyNumberFormat="1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 applyBorder="1" applyAlignment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/>
    </xf>
    <xf numFmtId="1" fontId="6" fillId="0" borderId="15" xfId="0" applyNumberFormat="1" applyFont="1" applyFill="1" applyBorder="1" applyAlignment="1" applyProtection="1">
      <alignment horizont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2" borderId="15" xfId="0" applyFont="1" applyFill="1" applyBorder="1" applyAlignment="1">
      <alignment vertical="center"/>
    </xf>
    <xf numFmtId="0" fontId="6" fillId="0" borderId="15" xfId="0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6" fillId="2" borderId="15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wrapText="1"/>
    </xf>
    <xf numFmtId="0" fontId="9" fillId="2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21" fillId="2" borderId="0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17" xfId="0" applyNumberFormat="1" applyFont="1" applyFill="1" applyBorder="1" applyAlignment="1" applyProtection="1">
      <alignment horizontal="center" wrapText="1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6" fillId="0" borderId="18" xfId="0" applyFont="1" applyBorder="1"/>
    <xf numFmtId="0" fontId="6" fillId="0" borderId="19" xfId="0" applyFont="1" applyBorder="1" applyAlignment="1">
      <alignment horizontal="center" vertical="center"/>
    </xf>
    <xf numFmtId="0" fontId="6" fillId="2" borderId="17" xfId="0" applyNumberFormat="1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Border="1"/>
    <xf numFmtId="164" fontId="7" fillId="0" borderId="17" xfId="0" applyNumberFormat="1" applyFont="1" applyFill="1" applyBorder="1" applyAlignment="1" applyProtection="1">
      <alignment horizontal="center" vertical="center"/>
    </xf>
    <xf numFmtId="1" fontId="7" fillId="0" borderId="34" xfId="0" applyNumberFormat="1" applyFont="1" applyFill="1" applyBorder="1" applyAlignment="1" applyProtection="1">
      <alignment horizontal="center" vertical="center"/>
    </xf>
    <xf numFmtId="0" fontId="6" fillId="0" borderId="35" xfId="0" applyNumberFormat="1" applyFont="1" applyFill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/>
    </xf>
    <xf numFmtId="0" fontId="6" fillId="0" borderId="36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1" fontId="7" fillId="0" borderId="36" xfId="0" applyNumberFormat="1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2" xfId="0" applyFont="1" applyBorder="1"/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21" xfId="0" applyFont="1" applyBorder="1" applyAlignment="1">
      <alignment horizontal="center" vertical="center"/>
    </xf>
    <xf numFmtId="164" fontId="7" fillId="0" borderId="21" xfId="0" applyNumberFormat="1" applyFont="1" applyFill="1" applyBorder="1" applyAlignment="1" applyProtection="1">
      <alignment horizontal="center" vertical="center"/>
    </xf>
    <xf numFmtId="1" fontId="7" fillId="0" borderId="37" xfId="0" applyNumberFormat="1" applyFont="1" applyFill="1" applyBorder="1" applyAlignment="1" applyProtection="1">
      <alignment horizontal="center" vertical="center"/>
    </xf>
    <xf numFmtId="0" fontId="6" fillId="0" borderId="3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7" fillId="0" borderId="31" xfId="0" applyNumberFormat="1" applyFont="1" applyFill="1" applyBorder="1" applyAlignment="1" applyProtection="1">
      <alignment horizontal="center" vertical="center"/>
    </xf>
    <xf numFmtId="164" fontId="7" fillId="0" borderId="31" xfId="0" applyNumberFormat="1" applyFont="1" applyFill="1" applyBorder="1" applyAlignment="1" applyProtection="1">
      <alignment horizontal="center" vertical="center"/>
    </xf>
    <xf numFmtId="1" fontId="7" fillId="0" borderId="9" xfId="0" applyNumberFormat="1" applyFont="1" applyFill="1" applyBorder="1" applyAlignment="1" applyProtection="1">
      <alignment horizontal="center" vertical="center"/>
    </xf>
    <xf numFmtId="0" fontId="6" fillId="2" borderId="21" xfId="0" applyNumberFormat="1" applyFont="1" applyFill="1" applyBorder="1" applyAlignment="1" applyProtection="1">
      <alignment horizontal="center" vertical="center"/>
    </xf>
    <xf numFmtId="0" fontId="6" fillId="0" borderId="10" xfId="0" applyFont="1" applyBorder="1"/>
    <xf numFmtId="0" fontId="6" fillId="0" borderId="1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 applyProtection="1">
      <alignment horizontal="center" vertical="center"/>
    </xf>
    <xf numFmtId="0" fontId="6" fillId="0" borderId="36" xfId="0" applyFont="1" applyBorder="1"/>
    <xf numFmtId="0" fontId="6" fillId="0" borderId="9" xfId="0" applyFont="1" applyBorder="1"/>
    <xf numFmtId="0" fontId="0" fillId="0" borderId="0" xfId="0" applyAlignment="1">
      <alignment horizontal="center" vertical="center"/>
    </xf>
    <xf numFmtId="164" fontId="7" fillId="0" borderId="23" xfId="0" applyNumberFormat="1" applyFont="1" applyFill="1" applyBorder="1" applyAlignment="1" applyProtection="1">
      <alignment horizontal="center" vertical="center"/>
    </xf>
    <xf numFmtId="1" fontId="7" fillId="0" borderId="39" xfId="0" applyNumberFormat="1" applyFont="1" applyFill="1" applyBorder="1" applyAlignment="1" applyProtection="1">
      <alignment horizontal="center" vertical="center"/>
    </xf>
    <xf numFmtId="0" fontId="6" fillId="0" borderId="40" xfId="0" applyNumberFormat="1" applyFont="1" applyFill="1" applyBorder="1" applyAlignment="1" applyProtection="1">
      <alignment horizontal="center" vertical="center"/>
    </xf>
    <xf numFmtId="0" fontId="6" fillId="0" borderId="41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164" fontId="7" fillId="0" borderId="16" xfId="0" applyNumberFormat="1" applyFont="1" applyFill="1" applyBorder="1" applyAlignment="1" applyProtection="1">
      <alignment horizontal="center" vertical="center"/>
    </xf>
    <xf numFmtId="1" fontId="7" fillId="0" borderId="41" xfId="0" applyNumberFormat="1" applyFont="1" applyFill="1" applyBorder="1" applyAlignment="1" applyProtection="1">
      <alignment horizontal="center" vertical="center"/>
    </xf>
    <xf numFmtId="0" fontId="6" fillId="0" borderId="42" xfId="0" applyNumberFormat="1" applyFont="1" applyFill="1" applyBorder="1" applyAlignment="1" applyProtection="1">
      <alignment horizontal="center" vertical="center"/>
    </xf>
    <xf numFmtId="0" fontId="6" fillId="0" borderId="43" xfId="0" applyNumberFormat="1" applyFont="1" applyFill="1" applyBorder="1" applyAlignment="1" applyProtection="1">
      <alignment horizontal="center" vertical="center"/>
    </xf>
    <xf numFmtId="0" fontId="6" fillId="0" borderId="44" xfId="0" applyNumberFormat="1" applyFont="1" applyFill="1" applyBorder="1" applyAlignment="1" applyProtection="1">
      <alignment horizontal="center" vertical="center"/>
    </xf>
    <xf numFmtId="0" fontId="6" fillId="2" borderId="23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41" xfId="0" applyFont="1" applyBorder="1"/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6" fillId="2" borderId="23" xfId="0" applyFont="1" applyFill="1" applyBorder="1" applyAlignment="1">
      <alignment horizontal="center" vertical="center"/>
    </xf>
    <xf numFmtId="0" fontId="6" fillId="0" borderId="23" xfId="0" applyFont="1" applyBorder="1"/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Fill="1"/>
    <xf numFmtId="0" fontId="4" fillId="5" borderId="10" xfId="0" applyFont="1" applyFill="1" applyBorder="1" applyAlignment="1">
      <alignment horizontal="center" wrapText="1"/>
    </xf>
    <xf numFmtId="49" fontId="8" fillId="0" borderId="18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164" fontId="10" fillId="2" borderId="2" xfId="0" applyNumberFormat="1" applyFont="1" applyFill="1" applyBorder="1" applyAlignment="1" applyProtection="1">
      <alignment horizontal="center"/>
    </xf>
    <xf numFmtId="1" fontId="6" fillId="2" borderId="2" xfId="0" applyNumberFormat="1" applyFont="1" applyFill="1" applyBorder="1" applyAlignment="1" applyProtection="1">
      <alignment horizont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/>
    </xf>
    <xf numFmtId="164" fontId="6" fillId="2" borderId="2" xfId="0" applyNumberFormat="1" applyFont="1" applyFill="1" applyBorder="1" applyAlignment="1" applyProtection="1">
      <alignment horizontal="center"/>
    </xf>
    <xf numFmtId="0" fontId="6" fillId="2" borderId="3" xfId="0" applyFont="1" applyFill="1" applyBorder="1" applyAlignment="1">
      <alignment vertical="center"/>
    </xf>
    <xf numFmtId="1" fontId="7" fillId="0" borderId="31" xfId="0" applyNumberFormat="1" applyFont="1" applyFill="1" applyBorder="1" applyAlignment="1" applyProtection="1">
      <alignment horizontal="center" vertical="center"/>
    </xf>
    <xf numFmtId="1" fontId="7" fillId="0" borderId="28" xfId="0" applyNumberFormat="1" applyFont="1" applyFill="1" applyBorder="1" applyAlignment="1" applyProtection="1">
      <alignment horizontal="center" vertical="center"/>
    </xf>
    <xf numFmtId="1" fontId="7" fillId="0" borderId="27" xfId="0" applyNumberFormat="1" applyFont="1" applyFill="1" applyBorder="1" applyAlignment="1" applyProtection="1">
      <alignment horizontal="center" vertical="center"/>
    </xf>
    <xf numFmtId="0" fontId="6" fillId="0" borderId="45" xfId="0" applyNumberFormat="1" applyFont="1" applyFill="1" applyBorder="1" applyAlignment="1" applyProtection="1">
      <alignment horizontal="center" vertical="center"/>
    </xf>
    <xf numFmtId="1" fontId="7" fillId="0" borderId="45" xfId="0" applyNumberFormat="1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>
      <alignment horizontal="center"/>
    </xf>
    <xf numFmtId="0" fontId="21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7" fillId="0" borderId="46" xfId="0" applyFont="1" applyFill="1" applyBorder="1" applyAlignment="1">
      <alignment horizontal="center"/>
    </xf>
    <xf numFmtId="0" fontId="21" fillId="2" borderId="4" xfId="0" applyNumberFormat="1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/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0" borderId="31" xfId="0" applyFont="1" applyBorder="1"/>
    <xf numFmtId="0" fontId="7" fillId="0" borderId="31" xfId="0" applyFont="1" applyBorder="1" applyAlignment="1">
      <alignment horizontal="center"/>
    </xf>
    <xf numFmtId="0" fontId="17" fillId="2" borderId="0" xfId="0" applyFont="1" applyFill="1"/>
    <xf numFmtId="0" fontId="6" fillId="0" borderId="15" xfId="0" applyNumberFormat="1" applyFont="1" applyFill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>
      <alignment vertical="center"/>
    </xf>
    <xf numFmtId="0" fontId="24" fillId="0" borderId="20" xfId="0" applyNumberFormat="1" applyFont="1" applyFill="1" applyBorder="1" applyAlignment="1" applyProtection="1">
      <alignment horizontal="center" vertic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>
      <alignment horizontal="center" vertical="center"/>
    </xf>
    <xf numFmtId="0" fontId="24" fillId="0" borderId="29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/>
    <xf numFmtId="0" fontId="6" fillId="0" borderId="0" xfId="0" applyFont="1"/>
    <xf numFmtId="164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0" fontId="6" fillId="2" borderId="0" xfId="0" applyNumberFormat="1" applyFont="1" applyFill="1" applyBorder="1" applyAlignment="1" applyProtection="1">
      <alignment horizontal="right"/>
    </xf>
    <xf numFmtId="0" fontId="10" fillId="2" borderId="0" xfId="0" applyNumberFormat="1" applyFont="1" applyFill="1" applyBorder="1" applyAlignment="1" applyProtection="1">
      <alignment horizontal="right"/>
    </xf>
    <xf numFmtId="0" fontId="6" fillId="0" borderId="3" xfId="0" applyNumberFormat="1" applyFont="1" applyFill="1" applyBorder="1" applyAlignment="1" applyProtection="1">
      <alignment vertical="center" wrapText="1"/>
    </xf>
    <xf numFmtId="164" fontId="6" fillId="0" borderId="8" xfId="0" applyNumberFormat="1" applyFont="1" applyFill="1" applyBorder="1" applyAlignment="1" applyProtection="1">
      <alignment horizontal="center"/>
    </xf>
    <xf numFmtId="1" fontId="6" fillId="0" borderId="8" xfId="0" applyNumberFormat="1" applyFont="1" applyFill="1" applyBorder="1" applyAlignment="1" applyProtection="1">
      <alignment horizontal="center"/>
    </xf>
    <xf numFmtId="0" fontId="6" fillId="0" borderId="47" xfId="0" applyNumberFormat="1" applyFont="1" applyFill="1" applyBorder="1" applyAlignment="1" applyProtection="1">
      <alignment vertical="center" wrapText="1"/>
    </xf>
    <xf numFmtId="0" fontId="6" fillId="2" borderId="8" xfId="0" applyFont="1" applyFill="1" applyBorder="1" applyAlignment="1">
      <alignment vertical="center"/>
    </xf>
    <xf numFmtId="164" fontId="6" fillId="0" borderId="48" xfId="0" applyNumberFormat="1" applyFont="1" applyFill="1" applyBorder="1" applyAlignment="1" applyProtection="1">
      <alignment horizontal="center" vertical="center"/>
    </xf>
    <xf numFmtId="1" fontId="6" fillId="0" borderId="20" xfId="0" applyNumberFormat="1" applyFont="1" applyFill="1" applyBorder="1" applyAlignment="1" applyProtection="1">
      <alignment horizontal="center" vertical="center"/>
    </xf>
    <xf numFmtId="0" fontId="6" fillId="0" borderId="48" xfId="0" applyNumberFormat="1" applyFont="1" applyFill="1" applyBorder="1" applyAlignment="1" applyProtection="1">
      <alignment horizontal="center" vertical="center"/>
    </xf>
    <xf numFmtId="49" fontId="6" fillId="0" borderId="18" xfId="0" applyNumberFormat="1" applyFont="1" applyFill="1" applyBorder="1" applyAlignment="1" applyProtection="1">
      <alignment horizontal="center" vertical="center"/>
    </xf>
    <xf numFmtId="164" fontId="6" fillId="0" borderId="18" xfId="0" applyNumberFormat="1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>
      <alignment horizontal="center"/>
    </xf>
    <xf numFmtId="164" fontId="6" fillId="0" borderId="49" xfId="0" applyNumberFormat="1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/>
    </xf>
    <xf numFmtId="0" fontId="6" fillId="0" borderId="4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16" fontId="12" fillId="0" borderId="10" xfId="0" applyNumberFormat="1" applyFont="1" applyFill="1" applyBorder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center"/>
    </xf>
    <xf numFmtId="0" fontId="6" fillId="0" borderId="49" xfId="0" applyNumberFormat="1" applyFont="1" applyFill="1" applyBorder="1" applyAlignment="1" applyProtection="1">
      <alignment horizontal="center"/>
    </xf>
    <xf numFmtId="164" fontId="6" fillId="0" borderId="10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/>
    </xf>
    <xf numFmtId="0" fontId="6" fillId="0" borderId="11" xfId="0" applyFont="1" applyFill="1" applyBorder="1" applyAlignment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>
      <alignment horizontal="center"/>
    </xf>
    <xf numFmtId="164" fontId="6" fillId="0" borderId="10" xfId="0" applyNumberFormat="1" applyFont="1" applyFill="1" applyBorder="1" applyAlignment="1" applyProtection="1">
      <alignment horizontal="center"/>
    </xf>
    <xf numFmtId="0" fontId="6" fillId="2" borderId="11" xfId="0" applyFont="1" applyFill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164" fontId="6" fillId="0" borderId="50" xfId="0" applyNumberFormat="1" applyFont="1" applyFill="1" applyBorder="1" applyAlignment="1" applyProtection="1">
      <alignment horizontal="center"/>
    </xf>
    <xf numFmtId="1" fontId="6" fillId="0" borderId="25" xfId="0" applyNumberFormat="1" applyFont="1" applyFill="1" applyBorder="1" applyAlignment="1" applyProtection="1">
      <alignment horizontal="center"/>
    </xf>
    <xf numFmtId="0" fontId="6" fillId="0" borderId="50" xfId="0" applyNumberFormat="1" applyFont="1" applyFill="1" applyBorder="1" applyAlignment="1" applyProtection="1">
      <alignment horizontal="center"/>
    </xf>
    <xf numFmtId="0" fontId="12" fillId="0" borderId="24" xfId="0" applyNumberFormat="1" applyFont="1" applyFill="1" applyBorder="1" applyAlignment="1" applyProtection="1">
      <alignment horizontal="center"/>
    </xf>
    <xf numFmtId="0" fontId="6" fillId="0" borderId="25" xfId="0" applyNumberFormat="1" applyFont="1" applyFill="1" applyBorder="1" applyAlignment="1" applyProtection="1">
      <alignment horizontal="center"/>
    </xf>
    <xf numFmtId="164" fontId="6" fillId="0" borderId="24" xfId="0" applyNumberFormat="1" applyFont="1" applyFill="1" applyBorder="1" applyAlignment="1" applyProtection="1">
      <alignment horizontal="center"/>
    </xf>
    <xf numFmtId="0" fontId="6" fillId="0" borderId="24" xfId="0" applyNumberFormat="1" applyFont="1" applyFill="1" applyBorder="1" applyAlignment="1" applyProtection="1">
      <alignment horizontal="center"/>
    </xf>
    <xf numFmtId="0" fontId="6" fillId="2" borderId="2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51" xfId="0" applyNumberFormat="1" applyFont="1" applyFill="1" applyBorder="1" applyAlignment="1" applyProtection="1">
      <alignment horizontal="center" vertical="center"/>
    </xf>
    <xf numFmtId="0" fontId="6" fillId="0" borderId="52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3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33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24" xfId="0" applyFont="1" applyBorder="1"/>
    <xf numFmtId="0" fontId="6" fillId="0" borderId="30" xfId="0" applyNumberFormat="1" applyFont="1" applyFill="1" applyBorder="1" applyAlignment="1" applyProtection="1">
      <alignment horizontal="center" vertical="center"/>
    </xf>
    <xf numFmtId="0" fontId="26" fillId="3" borderId="10" xfId="0" applyFont="1" applyFill="1" applyBorder="1" applyAlignment="1">
      <alignment horizontal="center" wrapText="1"/>
    </xf>
    <xf numFmtId="0" fontId="26" fillId="4" borderId="10" xfId="0" applyFont="1" applyFill="1" applyBorder="1" applyAlignment="1">
      <alignment horizontal="center" wrapText="1"/>
    </xf>
    <xf numFmtId="0" fontId="26" fillId="6" borderId="10" xfId="0" applyFont="1" applyFill="1" applyBorder="1" applyAlignment="1">
      <alignment horizontal="center" wrapText="1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3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33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/>
    </xf>
    <xf numFmtId="164" fontId="7" fillId="0" borderId="15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53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0" borderId="31" xfId="0" applyNumberFormat="1" applyFont="1" applyFill="1" applyBorder="1" applyAlignment="1" applyProtection="1">
      <alignment horizontal="center" vertical="center"/>
    </xf>
    <xf numFmtId="0" fontId="10" fillId="0" borderId="21" xfId="0" applyFont="1" applyBorder="1"/>
    <xf numFmtId="0" fontId="10" fillId="0" borderId="21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23" xfId="0" applyFont="1" applyBorder="1"/>
    <xf numFmtId="0" fontId="10" fillId="0" borderId="23" xfId="0" applyFont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/>
    </xf>
    <xf numFmtId="0" fontId="6" fillId="0" borderId="6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3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3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47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25" fillId="3" borderId="0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/>
    </xf>
    <xf numFmtId="14" fontId="5" fillId="2" borderId="4" xfId="0" applyNumberFormat="1" applyFont="1" applyFill="1" applyBorder="1" applyAlignment="1" applyProtection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25" fillId="4" borderId="0" xfId="0" applyNumberFormat="1" applyFont="1" applyFill="1" applyBorder="1" applyAlignment="1" applyProtection="1">
      <alignment horizontal="center" vertical="center"/>
    </xf>
    <xf numFmtId="0" fontId="25" fillId="6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462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/>
        <color rgb="FFFF0000"/>
      </font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FF0000"/>
      </font>
    </dxf>
    <dxf>
      <font>
        <b/>
        <i val="0"/>
        <color rgb="FF0070C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/>
        <i/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/>
        <color rgb="FFFF0000"/>
      </font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FF0000"/>
      </font>
    </dxf>
    <dxf>
      <font>
        <b/>
        <i val="0"/>
        <color rgb="FF0070C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/>
        <i/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/>
        <color rgb="FFFF0000"/>
      </font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FF0000"/>
      </font>
    </dxf>
    <dxf>
      <font>
        <b/>
        <i val="0"/>
        <color rgb="FF0070C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b/>
        <i/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  <color rgb="FFCCFFFF"/>
      <color rgb="FFFEC2D0"/>
      <color rgb="FFF9E08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mb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esktop/Golf%20Society%20File/Auto%20Score%20Log%202019%202nd%20attempt/Memb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ound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ard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Individual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laye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>
        <row r="1">
          <cell r="B1" t="str">
            <v>Paul Baker</v>
          </cell>
        </row>
        <row r="2">
          <cell r="B2" t="str">
            <v>Stuart Barron</v>
          </cell>
        </row>
        <row r="3">
          <cell r="B3" t="str">
            <v>Dave Coates</v>
          </cell>
        </row>
        <row r="4">
          <cell r="B4" t="str">
            <v>Andy Dodd</v>
          </cell>
        </row>
        <row r="5">
          <cell r="B5" t="str">
            <v>Craig English</v>
          </cell>
          <cell r="D5" t="str">
            <v>Blyth (temporary)</v>
          </cell>
          <cell r="E5">
            <v>44031</v>
          </cell>
        </row>
        <row r="6">
          <cell r="B6" t="str">
            <v>Bernie Fitzsimon</v>
          </cell>
        </row>
        <row r="7">
          <cell r="B7" t="str">
            <v>John Ford</v>
          </cell>
          <cell r="D7" t="str">
            <v>Newbiggin</v>
          </cell>
        </row>
        <row r="8">
          <cell r="B8" t="str">
            <v>Gordon Grant</v>
          </cell>
        </row>
        <row r="9">
          <cell r="B9" t="str">
            <v>Derek Griffiths</v>
          </cell>
          <cell r="D9" t="str">
            <v>Morpeth</v>
          </cell>
        </row>
        <row r="10">
          <cell r="B10" t="str">
            <v>Ian Gunn</v>
          </cell>
        </row>
        <row r="11">
          <cell r="B11" t="str">
            <v>Eddie Harrison</v>
          </cell>
        </row>
        <row r="12">
          <cell r="B12" t="str">
            <v>Paul Marshall</v>
          </cell>
        </row>
        <row r="13">
          <cell r="B13" t="str">
            <v>Bryan Mountford</v>
          </cell>
        </row>
        <row r="14">
          <cell r="B14" t="str">
            <v>Jim Rooks</v>
          </cell>
        </row>
        <row r="15">
          <cell r="B15" t="str">
            <v>Dave Sanders</v>
          </cell>
        </row>
        <row r="16">
          <cell r="B16" t="str">
            <v>Brian Slack</v>
          </cell>
        </row>
        <row r="17">
          <cell r="B17" t="str">
            <v>Andy Trewick</v>
          </cell>
        </row>
        <row r="18">
          <cell r="B18" t="str">
            <v>Dave Watts</v>
          </cell>
        </row>
        <row r="19">
          <cell r="B19" t="str">
            <v>Alan Welsh</v>
          </cell>
        </row>
        <row r="20">
          <cell r="B20" t="str">
            <v>Gary West</v>
          </cell>
        </row>
        <row r="21">
          <cell r="B21" t="str">
            <v>Les West</v>
          </cell>
        </row>
        <row r="22">
          <cell r="B22" t="str">
            <v>Mark Wilson</v>
          </cell>
        </row>
        <row r="23">
          <cell r="B23" t="str">
            <v>TBC2</v>
          </cell>
        </row>
        <row r="24">
          <cell r="B24" t="str">
            <v>TBC3</v>
          </cell>
        </row>
        <row r="25">
          <cell r="B25" t="str">
            <v>Player 25</v>
          </cell>
        </row>
        <row r="26">
          <cell r="B26" t="str">
            <v>Player 26</v>
          </cell>
        </row>
        <row r="27">
          <cell r="B27" t="str">
            <v>Player 27</v>
          </cell>
        </row>
        <row r="28">
          <cell r="B28" t="str">
            <v>Player 28</v>
          </cell>
        </row>
        <row r="29">
          <cell r="B29" t="str">
            <v>Player 29</v>
          </cell>
        </row>
        <row r="30">
          <cell r="B30" t="str">
            <v>Player 30</v>
          </cell>
        </row>
        <row r="31">
          <cell r="B31" t="str">
            <v>Player 31</v>
          </cell>
        </row>
        <row r="32">
          <cell r="B32" t="str">
            <v>Player 32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 refreshError="1">
        <row r="1">
          <cell r="B1" t="str">
            <v>Bell, Joe</v>
          </cell>
        </row>
        <row r="33">
          <cell r="C33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  <sheetName val="Manual HC Calculator"/>
    </sheetNames>
    <sheetDataSet>
      <sheetData sheetId="0"/>
      <sheetData sheetId="1"/>
      <sheetData sheetId="2"/>
      <sheetData sheetId="3"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</sheetData>
      <sheetData sheetId="4">
        <row r="6">
          <cell r="C6">
            <v>14.799999999999999</v>
          </cell>
        </row>
        <row r="7">
          <cell r="C7">
            <v>20.6</v>
          </cell>
        </row>
        <row r="8">
          <cell r="C8">
            <v>26.6</v>
          </cell>
        </row>
        <row r="9">
          <cell r="C9">
            <v>9.1</v>
          </cell>
        </row>
        <row r="10">
          <cell r="C10">
            <v>25.8</v>
          </cell>
        </row>
        <row r="11">
          <cell r="C11">
            <v>28</v>
          </cell>
        </row>
        <row r="12">
          <cell r="C12">
            <v>17</v>
          </cell>
        </row>
        <row r="13">
          <cell r="C13">
            <v>24.6</v>
          </cell>
        </row>
        <row r="14">
          <cell r="C14">
            <v>25.500000000000004</v>
          </cell>
        </row>
        <row r="15">
          <cell r="C15">
            <v>28</v>
          </cell>
        </row>
        <row r="16">
          <cell r="C16">
            <v>12.1</v>
          </cell>
        </row>
        <row r="17">
          <cell r="C17">
            <v>23.2</v>
          </cell>
        </row>
        <row r="18">
          <cell r="C18">
            <v>21.099999999999998</v>
          </cell>
        </row>
        <row r="19">
          <cell r="C19">
            <v>10.6</v>
          </cell>
        </row>
        <row r="20">
          <cell r="C20">
            <v>16.600000000000001</v>
          </cell>
        </row>
        <row r="21">
          <cell r="C21">
            <v>19.3</v>
          </cell>
        </row>
        <row r="22">
          <cell r="C22">
            <v>19.8</v>
          </cell>
        </row>
        <row r="23">
          <cell r="C23">
            <v>23.3</v>
          </cell>
        </row>
        <row r="24">
          <cell r="C24">
            <v>16.399999999999999</v>
          </cell>
        </row>
        <row r="25">
          <cell r="C25">
            <v>10.100000000000001</v>
          </cell>
        </row>
        <row r="26">
          <cell r="C26">
            <v>28</v>
          </cell>
        </row>
        <row r="27">
          <cell r="C27">
            <v>21.7</v>
          </cell>
        </row>
      </sheetData>
      <sheetData sheetId="5"/>
      <sheetData sheetId="6">
        <row r="6">
          <cell r="C6">
            <v>14.799999999999999</v>
          </cell>
        </row>
        <row r="7">
          <cell r="C7">
            <v>22.6</v>
          </cell>
        </row>
        <row r="8">
          <cell r="C8">
            <v>25.6</v>
          </cell>
        </row>
        <row r="9">
          <cell r="C9">
            <v>9.7999999999999989</v>
          </cell>
        </row>
        <row r="10">
          <cell r="C10">
            <v>26.400000000000002</v>
          </cell>
        </row>
        <row r="11">
          <cell r="C11">
            <v>28</v>
          </cell>
        </row>
        <row r="12">
          <cell r="C12">
            <v>17</v>
          </cell>
        </row>
        <row r="13">
          <cell r="C13">
            <v>25.6</v>
          </cell>
        </row>
        <row r="14">
          <cell r="C14">
            <v>25.500000000000004</v>
          </cell>
        </row>
        <row r="15">
          <cell r="C15">
            <v>28</v>
          </cell>
        </row>
        <row r="16">
          <cell r="C16">
            <v>12.1</v>
          </cell>
        </row>
        <row r="17">
          <cell r="C17">
            <v>23.2</v>
          </cell>
        </row>
        <row r="18">
          <cell r="C18">
            <v>21.7</v>
          </cell>
        </row>
        <row r="19">
          <cell r="C19">
            <v>12.4</v>
          </cell>
        </row>
        <row r="20">
          <cell r="C20">
            <v>16.3</v>
          </cell>
        </row>
        <row r="21">
          <cell r="C21">
            <v>19.3</v>
          </cell>
        </row>
        <row r="22">
          <cell r="C22">
            <v>20</v>
          </cell>
        </row>
        <row r="23">
          <cell r="C23">
            <v>23.900000000000002</v>
          </cell>
        </row>
        <row r="24">
          <cell r="C24">
            <v>17</v>
          </cell>
        </row>
        <row r="25">
          <cell r="C25">
            <v>7.5000000000000018</v>
          </cell>
        </row>
        <row r="26">
          <cell r="C26">
            <v>24.5</v>
          </cell>
        </row>
        <row r="27">
          <cell r="C27">
            <v>22.5</v>
          </cell>
        </row>
      </sheetData>
      <sheetData sheetId="7"/>
      <sheetData sheetId="8">
        <row r="6">
          <cell r="C6">
            <v>14.799999999999999</v>
          </cell>
        </row>
        <row r="7">
          <cell r="C7">
            <v>22.6</v>
          </cell>
        </row>
        <row r="8">
          <cell r="C8">
            <v>25.6</v>
          </cell>
        </row>
        <row r="9">
          <cell r="C9">
            <v>9.7999999999999989</v>
          </cell>
        </row>
        <row r="10">
          <cell r="C10">
            <v>26.400000000000002</v>
          </cell>
        </row>
        <row r="11">
          <cell r="C11">
            <v>28</v>
          </cell>
        </row>
        <row r="12">
          <cell r="C12">
            <v>15.8</v>
          </cell>
        </row>
        <row r="13">
          <cell r="C13">
            <v>25.6</v>
          </cell>
        </row>
        <row r="14">
          <cell r="C14">
            <v>25.500000000000004</v>
          </cell>
        </row>
        <row r="15">
          <cell r="C15">
            <v>28</v>
          </cell>
        </row>
        <row r="16">
          <cell r="C16">
            <v>12.1</v>
          </cell>
        </row>
        <row r="17">
          <cell r="C17">
            <v>23.2</v>
          </cell>
        </row>
        <row r="18">
          <cell r="C18">
            <v>21.7</v>
          </cell>
        </row>
        <row r="19">
          <cell r="C19">
            <v>12.4</v>
          </cell>
        </row>
        <row r="20">
          <cell r="C20">
            <v>15.700000000000001</v>
          </cell>
        </row>
        <row r="21">
          <cell r="C21">
            <v>19.3</v>
          </cell>
        </row>
        <row r="22">
          <cell r="C22">
            <v>14.5</v>
          </cell>
        </row>
        <row r="23">
          <cell r="C23">
            <v>23.900000000000002</v>
          </cell>
        </row>
        <row r="24">
          <cell r="C24">
            <v>17</v>
          </cell>
        </row>
        <row r="25">
          <cell r="C25">
            <v>8.5000000000000018</v>
          </cell>
        </row>
        <row r="26">
          <cell r="C26">
            <v>25.5</v>
          </cell>
        </row>
        <row r="27">
          <cell r="C27">
            <v>23.1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ourses"/>
    </sheetNames>
    <sheetDataSet>
      <sheetData sheetId="0"/>
      <sheetData sheetId="1"/>
      <sheetData sheetId="2"/>
      <sheetData sheetId="3"/>
      <sheetData sheetId="4">
        <row r="35">
          <cell r="P35">
            <v>32</v>
          </cell>
          <cell r="AG35">
            <v>26</v>
          </cell>
          <cell r="AX35">
            <v>38</v>
          </cell>
          <cell r="BO35">
            <v>26</v>
          </cell>
          <cell r="CF35">
            <v>0</v>
          </cell>
          <cell r="CW35">
            <v>24</v>
          </cell>
          <cell r="DN35">
            <v>36</v>
          </cell>
          <cell r="EE35">
            <v>35</v>
          </cell>
          <cell r="EV35">
            <v>34</v>
          </cell>
          <cell r="FM35">
            <v>30</v>
          </cell>
          <cell r="GD35">
            <v>32</v>
          </cell>
          <cell r="GU35">
            <v>33</v>
          </cell>
        </row>
        <row r="74">
          <cell r="P74">
            <v>31</v>
          </cell>
          <cell r="AG74">
            <v>27</v>
          </cell>
          <cell r="AX74">
            <v>36</v>
          </cell>
          <cell r="BO74">
            <v>0</v>
          </cell>
          <cell r="CF74">
            <v>30</v>
          </cell>
          <cell r="CW74">
            <v>0</v>
          </cell>
          <cell r="DN74">
            <v>28</v>
          </cell>
          <cell r="EE74">
            <v>0</v>
          </cell>
          <cell r="EV74">
            <v>39</v>
          </cell>
          <cell r="FM74">
            <v>31</v>
          </cell>
          <cell r="GD74">
            <v>0</v>
          </cell>
          <cell r="GU74">
            <v>0</v>
          </cell>
        </row>
        <row r="113">
          <cell r="P113">
            <v>0</v>
          </cell>
          <cell r="AG113">
            <v>0</v>
          </cell>
          <cell r="AX113">
            <v>0</v>
          </cell>
          <cell r="BO113">
            <v>0</v>
          </cell>
          <cell r="CF113">
            <v>0</v>
          </cell>
          <cell r="CW113">
            <v>0</v>
          </cell>
          <cell r="DN113">
            <v>0</v>
          </cell>
          <cell r="EE113">
            <v>0</v>
          </cell>
          <cell r="EV113">
            <v>31</v>
          </cell>
          <cell r="FM113">
            <v>0</v>
          </cell>
          <cell r="GD113">
            <v>0</v>
          </cell>
          <cell r="GU113">
            <v>0</v>
          </cell>
        </row>
      </sheetData>
      <sheetData sheetId="5"/>
      <sheetData sheetId="6">
        <row r="35">
          <cell r="P35">
            <v>36</v>
          </cell>
          <cell r="AG35">
            <v>0</v>
          </cell>
          <cell r="AX35">
            <v>32</v>
          </cell>
          <cell r="BO35">
            <v>0</v>
          </cell>
          <cell r="CF35">
            <v>0</v>
          </cell>
          <cell r="CW35">
            <v>20</v>
          </cell>
          <cell r="DN35">
            <v>40</v>
          </cell>
          <cell r="EE35">
            <v>32</v>
          </cell>
          <cell r="EV35">
            <v>31</v>
          </cell>
          <cell r="FM35">
            <v>32</v>
          </cell>
          <cell r="GD35">
            <v>0</v>
          </cell>
          <cell r="GU35">
            <v>35</v>
          </cell>
        </row>
        <row r="74">
          <cell r="P74">
            <v>34</v>
          </cell>
          <cell r="AG74">
            <v>34</v>
          </cell>
          <cell r="AX74">
            <v>38</v>
          </cell>
          <cell r="BO74">
            <v>0</v>
          </cell>
          <cell r="CF74">
            <v>41</v>
          </cell>
          <cell r="CW74">
            <v>0</v>
          </cell>
          <cell r="DN74">
            <v>0</v>
          </cell>
          <cell r="EE74">
            <v>22</v>
          </cell>
          <cell r="EV74">
            <v>18</v>
          </cell>
          <cell r="FM74">
            <v>28</v>
          </cell>
        </row>
      </sheetData>
      <sheetData sheetId="7"/>
      <sheetData sheetId="8">
        <row r="35">
          <cell r="P35">
            <v>0</v>
          </cell>
          <cell r="AG35">
            <v>0</v>
          </cell>
          <cell r="AX35">
            <v>0</v>
          </cell>
          <cell r="BO35">
            <v>0</v>
          </cell>
          <cell r="CF35">
            <v>0</v>
          </cell>
          <cell r="CW35">
            <v>0</v>
          </cell>
          <cell r="DN35">
            <v>0</v>
          </cell>
          <cell r="EE35">
            <v>0</v>
          </cell>
          <cell r="EV35">
            <v>0</v>
          </cell>
          <cell r="FM35">
            <v>0</v>
          </cell>
          <cell r="GD35">
            <v>0</v>
          </cell>
          <cell r="GU35">
            <v>0</v>
          </cell>
        </row>
        <row r="74">
          <cell r="P74">
            <v>0</v>
          </cell>
          <cell r="AG74">
            <v>0</v>
          </cell>
          <cell r="AX74">
            <v>0</v>
          </cell>
          <cell r="BO74">
            <v>0</v>
          </cell>
          <cell r="CF74">
            <v>0</v>
          </cell>
          <cell r="CW74">
            <v>0</v>
          </cell>
          <cell r="DN74">
            <v>0</v>
          </cell>
          <cell r="EE74">
            <v>0</v>
          </cell>
          <cell r="EV74">
            <v>0</v>
          </cell>
          <cell r="FM7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Calc workings"/>
    </sheetNames>
    <sheetDataSet>
      <sheetData sheetId="0">
        <row r="52">
          <cell r="H52">
            <v>0</v>
          </cell>
          <cell r="J52">
            <v>14.799999999999999</v>
          </cell>
        </row>
      </sheetData>
      <sheetData sheetId="1">
        <row r="52">
          <cell r="H52">
            <v>1</v>
          </cell>
          <cell r="J52">
            <v>21.6</v>
          </cell>
        </row>
      </sheetData>
      <sheetData sheetId="2">
        <row r="52">
          <cell r="H52">
            <v>-1</v>
          </cell>
          <cell r="J52">
            <v>25.6</v>
          </cell>
        </row>
      </sheetData>
      <sheetData sheetId="3">
        <row r="52">
          <cell r="H52">
            <v>1</v>
          </cell>
          <cell r="J52">
            <v>10.1</v>
          </cell>
        </row>
      </sheetData>
      <sheetData sheetId="4">
        <row r="52">
          <cell r="H52">
            <v>0</v>
          </cell>
          <cell r="J52">
            <v>25.8</v>
          </cell>
        </row>
      </sheetData>
      <sheetData sheetId="5">
        <row r="52">
          <cell r="H52">
            <v>1</v>
          </cell>
          <cell r="J52">
            <v>28</v>
          </cell>
        </row>
      </sheetData>
      <sheetData sheetId="6">
        <row r="52">
          <cell r="H52">
            <v>0</v>
          </cell>
          <cell r="J52">
            <v>17</v>
          </cell>
        </row>
      </sheetData>
      <sheetData sheetId="7">
        <row r="52">
          <cell r="H52">
            <v>0</v>
          </cell>
          <cell r="J52">
            <v>24.6</v>
          </cell>
        </row>
      </sheetData>
      <sheetData sheetId="8">
        <row r="52">
          <cell r="H52">
            <v>0</v>
          </cell>
          <cell r="J52">
            <v>25.500000000000004</v>
          </cell>
        </row>
      </sheetData>
      <sheetData sheetId="9">
        <row r="52">
          <cell r="H52">
            <v>0.2</v>
          </cell>
          <cell r="J52">
            <v>28</v>
          </cell>
        </row>
      </sheetData>
      <sheetData sheetId="10">
        <row r="52">
          <cell r="H52">
            <v>0</v>
          </cell>
          <cell r="J52">
            <v>12.1</v>
          </cell>
        </row>
      </sheetData>
      <sheetData sheetId="11">
        <row r="52">
          <cell r="H52">
            <v>0</v>
          </cell>
          <cell r="J52">
            <v>23.2</v>
          </cell>
        </row>
      </sheetData>
      <sheetData sheetId="12">
        <row r="52">
          <cell r="H52">
            <v>0</v>
          </cell>
          <cell r="J52">
            <v>21.099999999999998</v>
          </cell>
        </row>
      </sheetData>
      <sheetData sheetId="13">
        <row r="52">
          <cell r="H52">
            <v>0.8</v>
          </cell>
          <cell r="J52">
            <v>11.4</v>
          </cell>
        </row>
      </sheetData>
      <sheetData sheetId="14">
        <row r="52">
          <cell r="H52">
            <v>0</v>
          </cell>
          <cell r="J52">
            <v>16.600000000000001</v>
          </cell>
        </row>
      </sheetData>
      <sheetData sheetId="15">
        <row r="52">
          <cell r="H52">
            <v>0</v>
          </cell>
          <cell r="J52">
            <v>19.3</v>
          </cell>
        </row>
      </sheetData>
      <sheetData sheetId="16">
        <row r="52">
          <cell r="H52">
            <v>0.2</v>
          </cell>
          <cell r="J52">
            <v>20</v>
          </cell>
        </row>
      </sheetData>
      <sheetData sheetId="17">
        <row r="52">
          <cell r="H52">
            <v>0</v>
          </cell>
          <cell r="J52">
            <v>23.3</v>
          </cell>
        </row>
      </sheetData>
      <sheetData sheetId="18">
        <row r="52">
          <cell r="H52">
            <v>0.60000000000000009</v>
          </cell>
          <cell r="J52">
            <v>17</v>
          </cell>
        </row>
      </sheetData>
      <sheetData sheetId="19">
        <row r="52">
          <cell r="H52">
            <v>0</v>
          </cell>
          <cell r="J52">
            <v>10.100000000000001</v>
          </cell>
        </row>
      </sheetData>
      <sheetData sheetId="20">
        <row r="52">
          <cell r="H52">
            <v>-4.5</v>
          </cell>
          <cell r="J52">
            <v>23.5</v>
          </cell>
        </row>
      </sheetData>
      <sheetData sheetId="21">
        <row r="52">
          <cell r="H52">
            <v>0</v>
          </cell>
          <cell r="J52">
            <v>21.7</v>
          </cell>
        </row>
      </sheetData>
      <sheetData sheetId="22">
        <row r="52">
          <cell r="H52">
            <v>0</v>
          </cell>
          <cell r="J52">
            <v>0</v>
          </cell>
        </row>
      </sheetData>
      <sheetData sheetId="23">
        <row r="52">
          <cell r="H52">
            <v>0</v>
          </cell>
          <cell r="J52">
            <v>0</v>
          </cell>
        </row>
      </sheetData>
      <sheetData sheetId="24">
        <row r="52">
          <cell r="H52">
            <v>0</v>
          </cell>
          <cell r="J52">
            <v>0</v>
          </cell>
        </row>
      </sheetData>
      <sheetData sheetId="25">
        <row r="52">
          <cell r="H52">
            <v>0</v>
          </cell>
          <cell r="J52">
            <v>0</v>
          </cell>
        </row>
      </sheetData>
      <sheetData sheetId="26">
        <row r="52">
          <cell r="H52">
            <v>0</v>
          </cell>
          <cell r="J52">
            <v>0</v>
          </cell>
        </row>
      </sheetData>
      <sheetData sheetId="27">
        <row r="52">
          <cell r="H52">
            <v>0</v>
          </cell>
          <cell r="J52">
            <v>0</v>
          </cell>
        </row>
      </sheetData>
      <sheetData sheetId="28">
        <row r="52">
          <cell r="H52">
            <v>0</v>
          </cell>
          <cell r="J52">
            <v>0</v>
          </cell>
        </row>
      </sheetData>
      <sheetData sheetId="29">
        <row r="52">
          <cell r="H52">
            <v>0</v>
          </cell>
          <cell r="J52">
            <v>0</v>
          </cell>
        </row>
      </sheetData>
      <sheetData sheetId="30">
        <row r="52">
          <cell r="H52">
            <v>0</v>
          </cell>
          <cell r="J52">
            <v>0</v>
          </cell>
        </row>
      </sheetData>
      <sheetData sheetId="31">
        <row r="52">
          <cell r="H52">
            <v>0</v>
          </cell>
          <cell r="J52">
            <v>0</v>
          </cell>
        </row>
      </sheetData>
      <sheetData sheetId="3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1-8"/>
      <sheetName val="9-16"/>
      <sheetName val="17-24"/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S31"/>
      <sheetName val="S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8">
          <cell r="I8">
            <v>0</v>
          </cell>
        </row>
      </sheetData>
      <sheetData sheetId="26">
        <row r="8">
          <cell r="I8">
            <v>0</v>
          </cell>
        </row>
      </sheetData>
      <sheetData sheetId="27">
        <row r="8">
          <cell r="I8">
            <v>0</v>
          </cell>
        </row>
      </sheetData>
      <sheetData sheetId="28">
        <row r="8">
          <cell r="I8">
            <v>0</v>
          </cell>
        </row>
      </sheetData>
      <sheetData sheetId="29">
        <row r="8">
          <cell r="I8">
            <v>0</v>
          </cell>
        </row>
      </sheetData>
      <sheetData sheetId="30">
        <row r="8">
          <cell r="I8">
            <v>0</v>
          </cell>
        </row>
      </sheetData>
      <sheetData sheetId="31">
        <row r="8">
          <cell r="I8">
            <v>0</v>
          </cell>
        </row>
      </sheetData>
      <sheetData sheetId="32">
        <row r="8">
          <cell r="I8">
            <v>0</v>
          </cell>
        </row>
      </sheetData>
      <sheetData sheetId="33">
        <row r="8">
          <cell r="I8">
            <v>0</v>
          </cell>
        </row>
      </sheetData>
      <sheetData sheetId="34">
        <row r="8">
          <cell r="I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27"/>
  <sheetViews>
    <sheetView tabSelected="1" zoomScale="75" zoomScaleNormal="75" workbookViewId="0">
      <selection sqref="A1:J1"/>
    </sheetView>
  </sheetViews>
  <sheetFormatPr defaultRowHeight="14.3"/>
  <cols>
    <col min="1" max="1" width="6.375" bestFit="1" customWidth="1"/>
    <col min="2" max="2" width="27.25" customWidth="1"/>
    <col min="3" max="3" width="5.5" hidden="1" customWidth="1"/>
    <col min="4" max="6" width="16.625" customWidth="1"/>
    <col min="7" max="10" width="13.625" customWidth="1"/>
    <col min="12" max="12" width="28.5" customWidth="1"/>
  </cols>
  <sheetData>
    <row r="1" spans="1:10" ht="28.55" customHeight="1">
      <c r="A1" s="269" t="s">
        <v>50</v>
      </c>
      <c r="B1" s="270"/>
      <c r="C1" s="270"/>
      <c r="D1" s="270"/>
      <c r="E1" s="270"/>
      <c r="F1" s="270"/>
      <c r="G1" s="270"/>
      <c r="H1" s="270"/>
      <c r="I1" s="270"/>
      <c r="J1" s="271"/>
    </row>
    <row r="2" spans="1:10" s="2" customFormat="1" ht="23.8">
      <c r="A2" s="171"/>
      <c r="B2" s="172"/>
      <c r="C2" s="172"/>
      <c r="D2" s="172"/>
      <c r="E2" s="172"/>
      <c r="F2" s="172"/>
      <c r="G2" s="272" t="s">
        <v>9</v>
      </c>
      <c r="H2" s="272"/>
      <c r="I2" s="272"/>
      <c r="J2" s="173"/>
    </row>
    <row r="3" spans="1:10" s="3" customFormat="1" ht="42.3" customHeight="1">
      <c r="A3" s="6" t="s">
        <v>2</v>
      </c>
      <c r="B3" s="7" t="s">
        <v>1</v>
      </c>
      <c r="C3" s="7" t="s">
        <v>5</v>
      </c>
      <c r="D3" s="242" t="s">
        <v>56</v>
      </c>
      <c r="E3" s="243" t="s">
        <v>58</v>
      </c>
      <c r="F3" s="244" t="s">
        <v>57</v>
      </c>
      <c r="G3" s="148" t="s">
        <v>32</v>
      </c>
      <c r="H3" s="148" t="s">
        <v>55</v>
      </c>
      <c r="I3" s="148" t="s">
        <v>33</v>
      </c>
      <c r="J3" s="7" t="s">
        <v>0</v>
      </c>
    </row>
    <row r="4" spans="1:10" s="2" customFormat="1" ht="23.8">
      <c r="A4" s="4">
        <v>1</v>
      </c>
      <c r="B4" s="4" t="str">
        <f>[1]Blank!$B$7</f>
        <v>John Ford</v>
      </c>
      <c r="C4" s="4">
        <v>7</v>
      </c>
      <c r="D4" s="5">
        <f>'Round 1'!E12</f>
        <v>36</v>
      </c>
      <c r="E4" s="5">
        <f>'Round 2'!E12</f>
        <v>40</v>
      </c>
      <c r="F4" s="5">
        <f>'Round 3'!E12</f>
        <v>0</v>
      </c>
      <c r="G4" s="5"/>
      <c r="H4" s="5"/>
      <c r="I4" s="5"/>
      <c r="J4" s="4">
        <f t="shared" ref="J4:J27" si="0">D4+E4+F4</f>
        <v>76</v>
      </c>
    </row>
    <row r="5" spans="1:10" s="2" customFormat="1" ht="23.8">
      <c r="A5" s="4">
        <v>2</v>
      </c>
      <c r="B5" s="4" t="str">
        <f>[1]Blank!$B$15</f>
        <v>Dave Sanders</v>
      </c>
      <c r="C5" s="4">
        <v>15</v>
      </c>
      <c r="D5" s="5">
        <f>'Round 1'!E20</f>
        <v>36</v>
      </c>
      <c r="E5" s="5">
        <f>'Round 2'!E20</f>
        <v>38</v>
      </c>
      <c r="F5" s="5">
        <f>'Round 3'!E20</f>
        <v>0</v>
      </c>
      <c r="G5" s="5"/>
      <c r="H5" s="5"/>
      <c r="I5" s="5"/>
      <c r="J5" s="4">
        <f t="shared" si="0"/>
        <v>74</v>
      </c>
    </row>
    <row r="6" spans="1:10" s="2" customFormat="1" ht="23.8">
      <c r="A6" s="4">
        <v>3</v>
      </c>
      <c r="B6" s="4" t="str">
        <f>[1]Blank!$B$17</f>
        <v>Andy Trewick</v>
      </c>
      <c r="C6" s="4">
        <v>17</v>
      </c>
      <c r="D6" s="5">
        <f>'Round 1'!E22</f>
        <v>30</v>
      </c>
      <c r="E6" s="267">
        <f>'Round 2'!E22</f>
        <v>41</v>
      </c>
      <c r="F6" s="5">
        <f>'Round 3'!E22</f>
        <v>0</v>
      </c>
      <c r="G6" s="5">
        <v>1</v>
      </c>
      <c r="H6" s="5"/>
      <c r="I6" s="5"/>
      <c r="J6" s="4">
        <f t="shared" si="0"/>
        <v>71</v>
      </c>
    </row>
    <row r="7" spans="1:10" s="2" customFormat="1" ht="23.8">
      <c r="A7" s="4">
        <v>4</v>
      </c>
      <c r="B7" s="4" t="str">
        <f>[1]Blank!$B$3</f>
        <v>Dave Coates</v>
      </c>
      <c r="C7" s="4">
        <v>3</v>
      </c>
      <c r="D7" s="5">
        <f>'Round 1'!E8</f>
        <v>38</v>
      </c>
      <c r="E7" s="5">
        <f>'Round 2'!E8</f>
        <v>32</v>
      </c>
      <c r="F7" s="5">
        <f>'Round 3'!E8</f>
        <v>0</v>
      </c>
      <c r="G7" s="5"/>
      <c r="H7" s="5"/>
      <c r="I7" s="5"/>
      <c r="J7" s="4">
        <f t="shared" si="0"/>
        <v>70</v>
      </c>
    </row>
    <row r="8" spans="1:10" s="2" customFormat="1" ht="23.8">
      <c r="A8" s="4">
        <v>5</v>
      </c>
      <c r="B8" s="4" t="str">
        <f>[1]Blank!$B$1</f>
        <v>Paul Baker</v>
      </c>
      <c r="C8" s="4">
        <v>1</v>
      </c>
      <c r="D8" s="5">
        <f>'Round 1'!E6</f>
        <v>32</v>
      </c>
      <c r="E8" s="5">
        <f>'Round 2'!E6</f>
        <v>36</v>
      </c>
      <c r="F8" s="5">
        <f>'Round 3'!E6</f>
        <v>0</v>
      </c>
      <c r="G8" s="5"/>
      <c r="H8" s="5">
        <v>1</v>
      </c>
      <c r="I8" s="5"/>
      <c r="J8" s="4">
        <f t="shared" si="0"/>
        <v>68</v>
      </c>
    </row>
    <row r="9" spans="1:10" s="2" customFormat="1" ht="23.8">
      <c r="A9" s="4">
        <v>6</v>
      </c>
      <c r="B9" s="4" t="str">
        <f>[1]Blank!$B$12</f>
        <v>Paul Marshall</v>
      </c>
      <c r="C9" s="4">
        <v>12</v>
      </c>
      <c r="D9" s="5">
        <f>'Round 1'!E17</f>
        <v>33</v>
      </c>
      <c r="E9" s="5">
        <f>'Round 2'!E17</f>
        <v>35</v>
      </c>
      <c r="F9" s="5">
        <f>'Round 3'!E17</f>
        <v>0</v>
      </c>
      <c r="G9" s="5"/>
      <c r="H9" s="5"/>
      <c r="I9" s="5"/>
      <c r="J9" s="4">
        <f t="shared" si="0"/>
        <v>68</v>
      </c>
    </row>
    <row r="10" spans="1:10" s="2" customFormat="1" ht="23.8">
      <c r="A10" s="4">
        <v>7</v>
      </c>
      <c r="B10" s="4" t="str">
        <f>[1]Blank!$B$8</f>
        <v>Gordon Grant</v>
      </c>
      <c r="C10" s="4">
        <v>8</v>
      </c>
      <c r="D10" s="5">
        <f>'Round 1'!E13</f>
        <v>35</v>
      </c>
      <c r="E10" s="5">
        <f>'Round 2'!E13</f>
        <v>32</v>
      </c>
      <c r="F10" s="5">
        <f>'Round 3'!E13</f>
        <v>0</v>
      </c>
      <c r="G10" s="5"/>
      <c r="H10" s="5"/>
      <c r="I10" s="5"/>
      <c r="J10" s="4">
        <f t="shared" si="0"/>
        <v>67</v>
      </c>
    </row>
    <row r="11" spans="1:10" s="2" customFormat="1" ht="23.8">
      <c r="A11" s="4" t="s">
        <v>52</v>
      </c>
      <c r="B11" s="4" t="str">
        <f>[1]Blank!$B$9</f>
        <v>Derek Griffiths</v>
      </c>
      <c r="C11" s="4">
        <v>9</v>
      </c>
      <c r="D11" s="5">
        <f>'Round 1'!E14</f>
        <v>34</v>
      </c>
      <c r="E11" s="5">
        <f>'Round 2'!E14</f>
        <v>31</v>
      </c>
      <c r="F11" s="5">
        <f>'Round 3'!E14</f>
        <v>0</v>
      </c>
      <c r="G11" s="5"/>
      <c r="H11" s="5"/>
      <c r="I11" s="5"/>
      <c r="J11" s="4">
        <f t="shared" si="0"/>
        <v>65</v>
      </c>
    </row>
    <row r="12" spans="1:10" s="2" customFormat="1" ht="23.8">
      <c r="A12" s="4" t="s">
        <v>52</v>
      </c>
      <c r="B12" s="4" t="str">
        <f>[1]Blank!$B$13</f>
        <v>Bryan Mountford</v>
      </c>
      <c r="C12" s="4">
        <v>13</v>
      </c>
      <c r="D12" s="5">
        <f>'Round 1'!E18</f>
        <v>31</v>
      </c>
      <c r="E12" s="5">
        <f>'Round 2'!E18</f>
        <v>34</v>
      </c>
      <c r="F12" s="5">
        <f>'Round 3'!E18</f>
        <v>0</v>
      </c>
      <c r="G12" s="5"/>
      <c r="H12" s="5"/>
      <c r="I12" s="5"/>
      <c r="J12" s="4">
        <f t="shared" si="0"/>
        <v>65</v>
      </c>
    </row>
    <row r="13" spans="1:10" s="2" customFormat="1" ht="23.8">
      <c r="A13" s="4">
        <v>10</v>
      </c>
      <c r="B13" s="4" t="str">
        <f>[1]Blank!$B$10</f>
        <v>Ian Gunn</v>
      </c>
      <c r="C13" s="4">
        <v>10</v>
      </c>
      <c r="D13" s="5">
        <f>'Round 1'!E15</f>
        <v>30</v>
      </c>
      <c r="E13" s="5">
        <f>'Round 2'!E15</f>
        <v>32</v>
      </c>
      <c r="F13" s="5">
        <f>'Round 3'!E15</f>
        <v>0</v>
      </c>
      <c r="G13" s="5"/>
      <c r="H13" s="5"/>
      <c r="I13" s="5"/>
      <c r="J13" s="4">
        <f t="shared" si="0"/>
        <v>62</v>
      </c>
    </row>
    <row r="14" spans="1:10" s="2" customFormat="1" ht="23.8">
      <c r="A14" s="4">
        <v>11</v>
      </c>
      <c r="B14" s="4" t="str">
        <f>[1]Blank!$B$14</f>
        <v>Jim Rooks</v>
      </c>
      <c r="C14" s="4">
        <v>14</v>
      </c>
      <c r="D14" s="5">
        <f>'Round 1'!E19</f>
        <v>27</v>
      </c>
      <c r="E14" s="5">
        <f>'Round 2'!E19</f>
        <v>34</v>
      </c>
      <c r="F14" s="5">
        <f>'Round 3'!E19</f>
        <v>0</v>
      </c>
      <c r="G14" s="5"/>
      <c r="H14" s="5"/>
      <c r="I14" s="5"/>
      <c r="J14" s="4">
        <f t="shared" si="0"/>
        <v>61</v>
      </c>
    </row>
    <row r="15" spans="1:10" s="2" customFormat="1" ht="23.8">
      <c r="A15" s="4">
        <v>12</v>
      </c>
      <c r="B15" s="4" t="str">
        <f>[1]Blank!$B$22</f>
        <v>Mark Wilson</v>
      </c>
      <c r="C15" s="4">
        <v>22</v>
      </c>
      <c r="D15" s="5">
        <f>'Round 1'!E27</f>
        <v>31</v>
      </c>
      <c r="E15" s="5">
        <f>'Round 2'!E27</f>
        <v>28</v>
      </c>
      <c r="F15" s="5">
        <f>'Round 3'!E27</f>
        <v>0</v>
      </c>
      <c r="G15" s="5"/>
      <c r="H15" s="5"/>
      <c r="I15" s="5"/>
      <c r="J15" s="4">
        <f t="shared" si="0"/>
        <v>59</v>
      </c>
    </row>
    <row r="16" spans="1:10" s="2" customFormat="1" ht="23.8">
      <c r="A16" s="4">
        <v>13</v>
      </c>
      <c r="B16" s="4" t="str">
        <f>[1]Blank!$B$21</f>
        <v>Les West</v>
      </c>
      <c r="C16" s="4">
        <v>21</v>
      </c>
      <c r="D16" s="267">
        <f>'Round 1'!E26</f>
        <v>39</v>
      </c>
      <c r="E16" s="5">
        <f>'Round 2'!E26</f>
        <v>18</v>
      </c>
      <c r="F16" s="5">
        <f>'Round 3'!E26</f>
        <v>0</v>
      </c>
      <c r="G16" s="5">
        <v>1</v>
      </c>
      <c r="H16" s="5"/>
      <c r="I16" s="5"/>
      <c r="J16" s="4">
        <f t="shared" si="0"/>
        <v>57</v>
      </c>
    </row>
    <row r="17" spans="1:10" s="2" customFormat="1" ht="23.8">
      <c r="A17" s="4">
        <v>14</v>
      </c>
      <c r="B17" s="4" t="str">
        <f>[1]Blank!$B$6</f>
        <v>Bernie Fitzsimon</v>
      </c>
      <c r="C17" s="4">
        <v>6</v>
      </c>
      <c r="D17" s="5">
        <f>'Round 1'!E11</f>
        <v>24</v>
      </c>
      <c r="E17" s="5">
        <f>'Round 2'!E11</f>
        <v>20</v>
      </c>
      <c r="F17" s="5">
        <f>'Round 3'!E11</f>
        <v>0</v>
      </c>
      <c r="G17" s="5"/>
      <c r="H17" s="5"/>
      <c r="I17" s="5"/>
      <c r="J17" s="4">
        <f t="shared" si="0"/>
        <v>44</v>
      </c>
    </row>
    <row r="18" spans="1:10" s="2" customFormat="1" ht="23.8">
      <c r="A18" s="4">
        <v>15</v>
      </c>
      <c r="B18" s="4" t="str">
        <f>[1]Blank!$B$11</f>
        <v>Eddie Harrison</v>
      </c>
      <c r="C18" s="4">
        <v>11</v>
      </c>
      <c r="D18" s="5">
        <f>'Round 1'!E16</f>
        <v>32</v>
      </c>
      <c r="E18" s="5">
        <f>'Round 2'!E16</f>
        <v>0</v>
      </c>
      <c r="F18" s="5">
        <f>'Round 3'!E16</f>
        <v>0</v>
      </c>
      <c r="G18" s="5"/>
      <c r="H18" s="5"/>
      <c r="I18" s="5"/>
      <c r="J18" s="4">
        <f t="shared" si="0"/>
        <v>32</v>
      </c>
    </row>
    <row r="19" spans="1:10" s="2" customFormat="1" ht="23.8">
      <c r="A19" s="4">
        <v>16</v>
      </c>
      <c r="B19" s="4" t="str">
        <f>[1]Blank!$B$19</f>
        <v>Alan Welsh</v>
      </c>
      <c r="C19" s="4">
        <v>19</v>
      </c>
      <c r="D19" s="5">
        <f>'Round 1'!E24</f>
        <v>28</v>
      </c>
      <c r="E19" s="5">
        <f>'Round 2'!E24</f>
        <v>0</v>
      </c>
      <c r="F19" s="5">
        <f>'Round 3'!E24</f>
        <v>0</v>
      </c>
      <c r="G19" s="5"/>
      <c r="H19" s="5"/>
      <c r="I19" s="5"/>
      <c r="J19" s="4">
        <f t="shared" si="0"/>
        <v>28</v>
      </c>
    </row>
    <row r="20" spans="1:10" s="2" customFormat="1" ht="23.8">
      <c r="A20" s="4" t="s">
        <v>59</v>
      </c>
      <c r="B20" s="4" t="str">
        <f>[1]Blank!$B$2</f>
        <v>Stuart Barron</v>
      </c>
      <c r="C20" s="4">
        <v>2</v>
      </c>
      <c r="D20" s="5">
        <f>'Round 1'!E7</f>
        <v>26</v>
      </c>
      <c r="E20" s="5">
        <f>'Round 2'!E7</f>
        <v>0</v>
      </c>
      <c r="F20" s="5">
        <f>'Round 3'!E7</f>
        <v>0</v>
      </c>
      <c r="G20" s="5"/>
      <c r="H20" s="5"/>
      <c r="I20" s="5"/>
      <c r="J20" s="4">
        <f t="shared" si="0"/>
        <v>26</v>
      </c>
    </row>
    <row r="21" spans="1:10" s="2" customFormat="1" ht="23.8">
      <c r="A21" s="4" t="s">
        <v>59</v>
      </c>
      <c r="B21" s="4" t="str">
        <f>[1]Blank!$B$4</f>
        <v>Andy Dodd</v>
      </c>
      <c r="C21" s="4">
        <v>4</v>
      </c>
      <c r="D21" s="5">
        <f>'Round 1'!E9</f>
        <v>26</v>
      </c>
      <c r="E21" s="5">
        <f>'Round 2'!E9</f>
        <v>0</v>
      </c>
      <c r="F21" s="5">
        <f>'Round 3'!E9</f>
        <v>0</v>
      </c>
      <c r="G21" s="5"/>
      <c r="H21" s="5"/>
      <c r="I21" s="5"/>
      <c r="J21" s="4">
        <f t="shared" si="0"/>
        <v>26</v>
      </c>
    </row>
    <row r="22" spans="1:10" s="2" customFormat="1" ht="23.8">
      <c r="A22" s="4">
        <v>19</v>
      </c>
      <c r="B22" s="4" t="str">
        <f>[1]Blank!$B$20</f>
        <v>Gary West</v>
      </c>
      <c r="C22" s="4">
        <v>20</v>
      </c>
      <c r="D22" s="5">
        <f>'Round 1'!E25</f>
        <v>0</v>
      </c>
      <c r="E22" s="5">
        <f>'Round 2'!E25</f>
        <v>22</v>
      </c>
      <c r="F22" s="5">
        <f>'Round 3'!E25</f>
        <v>0</v>
      </c>
      <c r="G22" s="5"/>
      <c r="H22" s="5"/>
      <c r="I22" s="5"/>
      <c r="J22" s="4">
        <f t="shared" si="0"/>
        <v>22</v>
      </c>
    </row>
    <row r="23" spans="1:10" s="2" customFormat="1" ht="23.8">
      <c r="A23" s="4">
        <v>20</v>
      </c>
      <c r="B23" s="4" t="str">
        <f>[1]Blank!$B$5</f>
        <v>Craig English</v>
      </c>
      <c r="C23" s="4">
        <v>5</v>
      </c>
      <c r="D23" s="5">
        <f>'Round 1'!E10</f>
        <v>0</v>
      </c>
      <c r="E23" s="5">
        <f>'Round 2'!E10</f>
        <v>0</v>
      </c>
      <c r="F23" s="5">
        <f>'Round 3'!E10</f>
        <v>0</v>
      </c>
      <c r="G23" s="5"/>
      <c r="H23" s="5"/>
      <c r="I23" s="5"/>
      <c r="J23" s="4">
        <f t="shared" si="0"/>
        <v>0</v>
      </c>
    </row>
    <row r="24" spans="1:10" s="2" customFormat="1" ht="23.8">
      <c r="A24" s="4">
        <v>21</v>
      </c>
      <c r="B24" s="4" t="str">
        <f>[1]Blank!$B$16</f>
        <v>Brian Slack</v>
      </c>
      <c r="C24" s="4">
        <v>16</v>
      </c>
      <c r="D24" s="5">
        <f>'Round 1'!E21</f>
        <v>0</v>
      </c>
      <c r="E24" s="5">
        <f>'Round 2'!E21</f>
        <v>0</v>
      </c>
      <c r="F24" s="5">
        <f>'Round 3'!E21</f>
        <v>0</v>
      </c>
      <c r="G24" s="5"/>
      <c r="H24" s="5"/>
      <c r="I24" s="5"/>
      <c r="J24" s="4">
        <f t="shared" si="0"/>
        <v>0</v>
      </c>
    </row>
    <row r="25" spans="1:10" s="2" customFormat="1" ht="23.8">
      <c r="A25" s="4">
        <v>22</v>
      </c>
      <c r="B25" s="4" t="str">
        <f>[1]Blank!$B$18</f>
        <v>Dave Watts</v>
      </c>
      <c r="C25" s="4">
        <v>18</v>
      </c>
      <c r="D25" s="5">
        <f>'Round 1'!E23</f>
        <v>0</v>
      </c>
      <c r="E25" s="5">
        <f>'Round 2'!E23</f>
        <v>0</v>
      </c>
      <c r="F25" s="5">
        <f>'Round 3'!E23</f>
        <v>0</v>
      </c>
      <c r="G25" s="5"/>
      <c r="H25" s="5"/>
      <c r="I25" s="5"/>
      <c r="J25" s="4">
        <f t="shared" si="0"/>
        <v>0</v>
      </c>
    </row>
    <row r="26" spans="1:10" s="2" customFormat="1" ht="23.8">
      <c r="A26" s="4">
        <v>23</v>
      </c>
      <c r="B26" s="4" t="str">
        <f>[1]Blank!$B$23</f>
        <v>TBC2</v>
      </c>
      <c r="C26" s="4">
        <v>23</v>
      </c>
      <c r="D26" s="5">
        <f>'Round 1'!E28</f>
        <v>0</v>
      </c>
      <c r="E26" s="5">
        <f>'Round 2'!E28</f>
        <v>0</v>
      </c>
      <c r="F26" s="5">
        <f>'Round 3'!E28</f>
        <v>0</v>
      </c>
      <c r="G26" s="5"/>
      <c r="H26" s="5"/>
      <c r="I26" s="5"/>
      <c r="J26" s="4">
        <f t="shared" si="0"/>
        <v>0</v>
      </c>
    </row>
    <row r="27" spans="1:10" s="2" customFormat="1" ht="23.8">
      <c r="A27" s="4">
        <v>24</v>
      </c>
      <c r="B27" s="4" t="str">
        <f>[1]Blank!$B$24</f>
        <v>TBC3</v>
      </c>
      <c r="C27" s="4">
        <v>24</v>
      </c>
      <c r="D27" s="5">
        <f>'Round 1'!E29</f>
        <v>0</v>
      </c>
      <c r="E27" s="5">
        <f>'Round 2'!E29</f>
        <v>0</v>
      </c>
      <c r="F27" s="5">
        <f>'Round 3'!E29</f>
        <v>0</v>
      </c>
      <c r="G27" s="5"/>
      <c r="H27" s="5"/>
      <c r="I27" s="5"/>
      <c r="J27" s="4">
        <f t="shared" si="0"/>
        <v>0</v>
      </c>
    </row>
  </sheetData>
  <sortState ref="B4:J27">
    <sortCondition descending="1" ref="J4:J27"/>
    <sortCondition descending="1" ref="G4:G27"/>
    <sortCondition descending="1" ref="H4:H27"/>
  </sortState>
  <mergeCells count="2">
    <mergeCell ref="A1:J1"/>
    <mergeCell ref="G2:I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BG49"/>
  <sheetViews>
    <sheetView zoomScale="62" zoomScaleNormal="62" workbookViewId="0">
      <selection sqref="A1:BE1"/>
    </sheetView>
  </sheetViews>
  <sheetFormatPr defaultRowHeight="18.350000000000001"/>
  <cols>
    <col min="1" max="1" width="4.25" style="36" customWidth="1"/>
    <col min="2" max="2" width="26.25" style="37" customWidth="1"/>
    <col min="3" max="3" width="8.375" style="56" customWidth="1"/>
    <col min="4" max="4" width="8.375" style="57" customWidth="1"/>
    <col min="5" max="5" width="9" style="39" customWidth="1"/>
    <col min="6" max="6" width="9" style="38" hidden="1" customWidth="1"/>
    <col min="7" max="8" width="8.5" style="38" hidden="1" customWidth="1"/>
    <col min="9" max="9" width="13.375" style="37" customWidth="1"/>
    <col min="10" max="10" width="10.25" style="37" hidden="1" customWidth="1"/>
    <col min="11" max="11" width="9.75" style="37" hidden="1" customWidth="1"/>
    <col min="12" max="12" width="11.625" style="56" hidden="1" customWidth="1"/>
    <col min="13" max="13" width="11.625" style="37" hidden="1" customWidth="1"/>
    <col min="14" max="14" width="7.25" style="41" hidden="1" customWidth="1"/>
    <col min="15" max="15" width="3.625" hidden="1" customWidth="1"/>
    <col min="16" max="17" width="2.625" style="60" hidden="1" customWidth="1"/>
    <col min="18" max="18" width="3.625" hidden="1" customWidth="1"/>
    <col min="19" max="19" width="24.125" hidden="1" customWidth="1"/>
    <col min="20" max="24" width="9" hidden="1" customWidth="1"/>
    <col min="25" max="25" width="4.875" style="125" hidden="1" customWidth="1"/>
    <col min="26" max="26" width="3.625" style="125" hidden="1" customWidth="1"/>
    <col min="27" max="27" width="9" hidden="1" customWidth="1"/>
    <col min="28" max="28" width="8.875" hidden="1" customWidth="1"/>
    <col min="29" max="29" width="9" hidden="1" customWidth="1"/>
    <col min="30" max="30" width="10.75" style="125" hidden="1" customWidth="1"/>
    <col min="31" max="31" width="10.75" hidden="1" customWidth="1"/>
    <col min="32" max="32" width="8.875" hidden="1" customWidth="1"/>
    <col min="33" max="33" width="23.625" style="125" hidden="1" customWidth="1"/>
    <col min="34" max="34" width="8.125" style="125" hidden="1" customWidth="1"/>
    <col min="35" max="35" width="13.875" style="125" hidden="1" customWidth="1"/>
    <col min="36" max="36" width="3.625" customWidth="1"/>
    <col min="37" max="37" width="4.25" style="36" hidden="1" customWidth="1"/>
    <col min="38" max="38" width="26.25" style="37" hidden="1" customWidth="1"/>
    <col min="39" max="39" width="9" style="38" hidden="1" customWidth="1"/>
    <col min="40" max="40" width="2.625" hidden="1" customWidth="1"/>
    <col min="41" max="41" width="24.625" hidden="1" customWidth="1"/>
    <col min="42" max="46" width="9" hidden="1" customWidth="1"/>
    <col min="47" max="47" width="4.875" style="125" hidden="1" customWidth="1"/>
    <col min="48" max="48" width="2.625" style="125" hidden="1" customWidth="1"/>
    <col min="49" max="49" width="9" hidden="1" customWidth="1"/>
    <col min="50" max="50" width="8.875" hidden="1" customWidth="1"/>
    <col min="51" max="51" width="9" hidden="1" customWidth="1"/>
    <col min="52" max="52" width="10.75" style="125" customWidth="1"/>
    <col min="53" max="53" width="10.75" hidden="1" customWidth="1"/>
    <col min="54" max="54" width="8.875" hidden="1" customWidth="1"/>
    <col min="55" max="55" width="22.625" style="125" customWidth="1"/>
    <col min="56" max="56" width="8.125" style="125" customWidth="1"/>
    <col min="57" max="57" width="13.875" style="125" customWidth="1"/>
    <col min="58" max="58" width="5.625" customWidth="1"/>
    <col min="59" max="59" width="5.125" customWidth="1"/>
  </cols>
  <sheetData>
    <row r="1" spans="1:59" s="65" customFormat="1" ht="50.95" customHeight="1">
      <c r="A1" s="293" t="s">
        <v>46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170"/>
      <c r="BG1" s="177"/>
    </row>
    <row r="2" spans="1:59" ht="21.75" thickBot="1">
      <c r="A2" s="66"/>
      <c r="B2" s="67" t="s">
        <v>3</v>
      </c>
      <c r="C2" s="294" t="str">
        <f>[1]Blank!$D$5</f>
        <v>Blyth (temporary)</v>
      </c>
      <c r="D2" s="294"/>
      <c r="E2" s="294"/>
      <c r="F2" s="294"/>
      <c r="G2" s="294"/>
      <c r="H2" s="294"/>
      <c r="I2" s="294"/>
      <c r="J2" s="294"/>
      <c r="K2" s="67" t="s">
        <v>4</v>
      </c>
      <c r="L2" s="295">
        <f>[1]Blank!$E$5</f>
        <v>44031</v>
      </c>
      <c r="M2" s="295"/>
      <c r="N2" s="295"/>
      <c r="O2" s="8"/>
      <c r="P2" s="58"/>
      <c r="Q2" s="58"/>
      <c r="R2" s="8"/>
      <c r="S2" s="8"/>
      <c r="T2" s="8"/>
      <c r="U2" s="8"/>
      <c r="V2" s="8"/>
      <c r="W2" s="8"/>
      <c r="X2" s="8"/>
      <c r="Y2" s="68"/>
      <c r="Z2" s="68"/>
      <c r="AA2" s="8"/>
      <c r="AB2" s="8"/>
      <c r="AC2" s="8"/>
      <c r="AD2" s="69"/>
      <c r="AE2" s="8"/>
      <c r="AF2" s="8"/>
      <c r="AG2" s="69"/>
      <c r="AH2" s="69"/>
      <c r="AI2" s="69"/>
      <c r="AJ2" s="8"/>
      <c r="AK2" s="66"/>
      <c r="AL2" s="67"/>
      <c r="AM2" s="70"/>
      <c r="AN2" s="8"/>
      <c r="AO2" s="8"/>
      <c r="AP2" s="8"/>
      <c r="AQ2" s="8"/>
      <c r="AR2" s="8"/>
      <c r="AS2" s="8"/>
      <c r="AT2" s="8"/>
      <c r="AU2" s="68"/>
      <c r="AV2" s="68"/>
      <c r="AW2" s="8"/>
      <c r="AX2" s="8"/>
      <c r="AY2" s="8"/>
      <c r="AZ2" s="69"/>
      <c r="BA2" s="8"/>
      <c r="BB2" s="8"/>
      <c r="BC2" s="69"/>
      <c r="BD2" s="69"/>
      <c r="BE2" s="69"/>
      <c r="BF2" s="1"/>
      <c r="BG2" s="1"/>
    </row>
    <row r="3" spans="1:59" ht="19.05" customHeight="1" thickBot="1">
      <c r="A3" s="283" t="s">
        <v>5</v>
      </c>
      <c r="B3" s="277" t="s">
        <v>6</v>
      </c>
      <c r="C3" s="279" t="s">
        <v>7</v>
      </c>
      <c r="D3" s="281"/>
      <c r="E3" s="286" t="s">
        <v>17</v>
      </c>
      <c r="F3" s="286" t="s">
        <v>8</v>
      </c>
      <c r="G3" s="236" t="s">
        <v>18</v>
      </c>
      <c r="H3" s="236" t="s">
        <v>26</v>
      </c>
      <c r="I3" s="277" t="s">
        <v>9</v>
      </c>
      <c r="J3" s="178" t="s">
        <v>35</v>
      </c>
      <c r="K3" s="279" t="s">
        <v>10</v>
      </c>
      <c r="L3" s="280"/>
      <c r="M3" s="280"/>
      <c r="N3" s="281"/>
      <c r="O3" s="1"/>
      <c r="P3" s="179"/>
      <c r="Q3" s="179"/>
      <c r="R3" s="1"/>
      <c r="S3" s="1"/>
      <c r="T3" s="1"/>
      <c r="U3" s="1"/>
      <c r="V3" s="1"/>
      <c r="W3" s="1"/>
      <c r="X3" s="1"/>
      <c r="Y3" s="71"/>
      <c r="Z3" s="71"/>
      <c r="AA3" s="1"/>
      <c r="AB3" s="1"/>
      <c r="AC3" s="1"/>
      <c r="AD3" s="296" t="s">
        <v>34</v>
      </c>
      <c r="AE3" s="297"/>
      <c r="AF3" s="297"/>
      <c r="AG3" s="297"/>
      <c r="AH3" s="297"/>
      <c r="AI3" s="298"/>
      <c r="AJ3" s="1"/>
      <c r="AK3" s="30"/>
      <c r="AL3" s="34"/>
      <c r="AM3" s="32"/>
      <c r="AN3" s="1"/>
      <c r="AO3" s="1"/>
      <c r="AP3" s="1"/>
      <c r="AQ3" s="1"/>
      <c r="AR3" s="1"/>
      <c r="AS3" s="1"/>
      <c r="AT3" s="1"/>
      <c r="AU3" s="71"/>
      <c r="AV3" s="71"/>
      <c r="AW3" s="1"/>
      <c r="AX3" s="1"/>
      <c r="AY3" s="1"/>
      <c r="AZ3" s="296" t="s">
        <v>36</v>
      </c>
      <c r="BA3" s="297"/>
      <c r="BB3" s="297"/>
      <c r="BC3" s="297"/>
      <c r="BD3" s="297"/>
      <c r="BE3" s="298"/>
      <c r="BF3" s="8"/>
      <c r="BG3" s="8"/>
    </row>
    <row r="4" spans="1:59" ht="19.05" thickBot="1">
      <c r="A4" s="284"/>
      <c r="B4" s="285"/>
      <c r="C4" s="72" t="s">
        <v>11</v>
      </c>
      <c r="D4" s="73" t="s">
        <v>12</v>
      </c>
      <c r="E4" s="287"/>
      <c r="F4" s="287"/>
      <c r="G4" s="237" t="s">
        <v>19</v>
      </c>
      <c r="H4" s="237" t="s">
        <v>19</v>
      </c>
      <c r="I4" s="285"/>
      <c r="J4" s="239" t="s">
        <v>19</v>
      </c>
      <c r="K4" s="74" t="s">
        <v>13</v>
      </c>
      <c r="L4" s="72" t="s">
        <v>14</v>
      </c>
      <c r="M4" s="74" t="s">
        <v>15</v>
      </c>
      <c r="N4" s="75" t="s">
        <v>16</v>
      </c>
      <c r="O4" s="28"/>
      <c r="P4" s="84" t="s">
        <v>20</v>
      </c>
      <c r="Q4" s="84" t="s">
        <v>37</v>
      </c>
      <c r="R4" s="28"/>
      <c r="S4" s="10" t="s">
        <v>6</v>
      </c>
      <c r="T4" s="76" t="s">
        <v>21</v>
      </c>
      <c r="U4" s="76" t="s">
        <v>22</v>
      </c>
      <c r="V4" s="76" t="s">
        <v>23</v>
      </c>
      <c r="W4" s="76" t="s">
        <v>24</v>
      </c>
      <c r="X4" s="77" t="s">
        <v>25</v>
      </c>
      <c r="Y4" s="78" t="s">
        <v>26</v>
      </c>
      <c r="Z4" s="32"/>
      <c r="AA4" s="79" t="s">
        <v>17</v>
      </c>
      <c r="AB4" s="76" t="s">
        <v>8</v>
      </c>
      <c r="AC4" s="76" t="s">
        <v>27</v>
      </c>
      <c r="AD4" s="234" t="s">
        <v>28</v>
      </c>
      <c r="AE4" s="76" t="s">
        <v>28</v>
      </c>
      <c r="AF4" s="76" t="s">
        <v>29</v>
      </c>
      <c r="AG4" s="236" t="s">
        <v>30</v>
      </c>
      <c r="AH4" s="236" t="s">
        <v>17</v>
      </c>
      <c r="AI4" s="80" t="s">
        <v>9</v>
      </c>
      <c r="AJ4" s="1"/>
      <c r="AK4" s="234" t="s">
        <v>5</v>
      </c>
      <c r="AL4" s="231" t="s">
        <v>6</v>
      </c>
      <c r="AM4" s="236" t="s">
        <v>8</v>
      </c>
      <c r="AN4" s="28"/>
      <c r="AO4" s="74" t="s">
        <v>6</v>
      </c>
      <c r="AP4" s="76" t="s">
        <v>21</v>
      </c>
      <c r="AQ4" s="76" t="s">
        <v>22</v>
      </c>
      <c r="AR4" s="76" t="s">
        <v>23</v>
      </c>
      <c r="AS4" s="76" t="s">
        <v>24</v>
      </c>
      <c r="AT4" s="77" t="s">
        <v>25</v>
      </c>
      <c r="AU4" s="78" t="s">
        <v>26</v>
      </c>
      <c r="AV4" s="32"/>
      <c r="AW4" s="76" t="s">
        <v>17</v>
      </c>
      <c r="AX4" s="76" t="s">
        <v>8</v>
      </c>
      <c r="AY4" s="76" t="s">
        <v>27</v>
      </c>
      <c r="AZ4" s="81" t="s">
        <v>28</v>
      </c>
      <c r="BA4" s="79" t="s">
        <v>28</v>
      </c>
      <c r="BB4" s="79" t="s">
        <v>29</v>
      </c>
      <c r="BC4" s="82" t="s">
        <v>30</v>
      </c>
      <c r="BD4" s="82" t="s">
        <v>17</v>
      </c>
      <c r="BE4" s="83" t="s">
        <v>9</v>
      </c>
      <c r="BF4" s="1"/>
      <c r="BG4" s="1"/>
    </row>
    <row r="5" spans="1:59" ht="19.05" thickBot="1">
      <c r="A5" s="151"/>
      <c r="B5" s="152" t="s">
        <v>31</v>
      </c>
      <c r="C5" s="153">
        <f>[2]Blank!$C$33</f>
        <v>0</v>
      </c>
      <c r="D5" s="154"/>
      <c r="E5" s="155"/>
      <c r="F5" s="155"/>
      <c r="G5" s="155"/>
      <c r="H5" s="155"/>
      <c r="I5" s="156"/>
      <c r="J5" s="155"/>
      <c r="K5" s="157"/>
      <c r="L5" s="158"/>
      <c r="M5" s="157"/>
      <c r="N5" s="159"/>
      <c r="O5" s="28"/>
      <c r="P5" s="84"/>
      <c r="Q5" s="84"/>
      <c r="R5" s="28"/>
      <c r="S5" s="235" t="str">
        <f>B5</f>
        <v>Bar the above</v>
      </c>
      <c r="T5" s="85"/>
      <c r="U5" s="85"/>
      <c r="V5" s="85"/>
      <c r="W5" s="85"/>
      <c r="X5" s="85"/>
      <c r="Y5" s="78"/>
      <c r="Z5" s="32"/>
      <c r="AA5" s="86">
        <f>F5</f>
        <v>0</v>
      </c>
      <c r="AB5" s="87">
        <f t="shared" ref="AB5:AB37" si="0">AA5+(T5+U5+V5+W5+X5)</f>
        <v>0</v>
      </c>
      <c r="AC5" s="87">
        <f t="shared" ref="AC5:AC37" si="1">RANK(AB5,$AB$5:$AB$37,0)</f>
        <v>19</v>
      </c>
      <c r="AD5" s="88">
        <v>1</v>
      </c>
      <c r="AE5" s="89">
        <f t="shared" ref="AE5:AE37" si="2">RANK(AB5,$AB$5:$AB$37,0)</f>
        <v>19</v>
      </c>
      <c r="AF5" s="90">
        <f>MATCH(AD5,$AE$5:AE37,0)</f>
        <v>22</v>
      </c>
      <c r="AG5" s="91" t="str">
        <f ca="1">OFFSET($S$4,AF5,0)</f>
        <v>Les West</v>
      </c>
      <c r="AH5" s="88">
        <f t="shared" ref="AH5:AH37" ca="1" si="3">OFFSET($AA$4,AF5,0)</f>
        <v>39</v>
      </c>
      <c r="AI5" s="88">
        <f ca="1">OFFSET($Y$4,AF5,0)</f>
        <v>0</v>
      </c>
      <c r="AJ5" s="15"/>
      <c r="AK5" s="227"/>
      <c r="AL5" s="231" t="str">
        <f>B5</f>
        <v>Bar the above</v>
      </c>
      <c r="AM5" s="228"/>
      <c r="AN5" s="150"/>
      <c r="AO5" s="231" t="str">
        <f>B5</f>
        <v>Bar the above</v>
      </c>
      <c r="AP5" s="229">
        <f>IF(AU5=1,0.5)+0</f>
        <v>0</v>
      </c>
      <c r="AQ5" s="229">
        <f t="shared" ref="AQ5:AQ37" si="4">IF(AU5=2,0.4)+0</f>
        <v>0</v>
      </c>
      <c r="AR5" s="229">
        <f t="shared" ref="AR5:AR37" si="5">IF(AU5=3,0.3)+0</f>
        <v>0</v>
      </c>
      <c r="AS5" s="229">
        <f t="shared" ref="AS5:AS37" si="6">IF(AU5=4,0.2)+0</f>
        <v>0</v>
      </c>
      <c r="AT5" s="230">
        <f t="shared" ref="AT5:AT37" si="7">IF(AU5=5,0.1)+0</f>
        <v>0</v>
      </c>
      <c r="AU5" s="78"/>
      <c r="AV5" s="32"/>
      <c r="AW5" s="87">
        <f t="shared" ref="AW5:AW37" si="8">AM5</f>
        <v>0</v>
      </c>
      <c r="AX5" s="87">
        <f t="shared" ref="AX5:AX37" si="9">AW5+(AP5+AQ5+AR5+AS5+AT5)</f>
        <v>0</v>
      </c>
      <c r="AY5" s="87">
        <f>RANK(AX5,$AX$5:$AX$37,0)</f>
        <v>19</v>
      </c>
      <c r="AZ5" s="93">
        <v>1</v>
      </c>
      <c r="BA5" s="87">
        <f>RANK(AX5,$AX$5:$AX$37,0)</f>
        <v>19</v>
      </c>
      <c r="BB5" s="94">
        <f>MATCH(AZ5,$BA$5:BA37,0)</f>
        <v>22</v>
      </c>
      <c r="BC5" s="88" t="str">
        <f ca="1">OFFSET($AL$4,BB5,0)</f>
        <v>Les West</v>
      </c>
      <c r="BD5" s="88">
        <f ca="1">OFFSET($AW$4,BB5,0)</f>
        <v>39</v>
      </c>
      <c r="BE5" s="88">
        <f ca="1">OFFSET($AU$4,BB5,0)</f>
        <v>0</v>
      </c>
      <c r="BF5" s="1"/>
      <c r="BG5" s="1"/>
    </row>
    <row r="6" spans="1:59" ht="19.05" thickBot="1">
      <c r="A6" s="11">
        <v>1</v>
      </c>
      <c r="B6" s="43" t="str">
        <f>[1]Blank!$B$1</f>
        <v>Paul Baker</v>
      </c>
      <c r="C6" s="255">
        <f>[3]R5!C6</f>
        <v>14.799999999999999</v>
      </c>
      <c r="D6" s="162">
        <f t="shared" ref="D6:D37" si="10">ROUND(C6,0)</f>
        <v>15</v>
      </c>
      <c r="E6" s="89">
        <f>[4]C5!$P$35</f>
        <v>32</v>
      </c>
      <c r="F6" s="87">
        <f>E6+G6+H6</f>
        <v>32</v>
      </c>
      <c r="G6" s="163">
        <f>IF(J6="WIN",5)+0</f>
        <v>0</v>
      </c>
      <c r="H6" s="163">
        <f>IF(J6="TIE",5)+0</f>
        <v>0</v>
      </c>
      <c r="I6" s="149" t="s">
        <v>53</v>
      </c>
      <c r="J6" s="180"/>
      <c r="K6" s="100">
        <f>[5]P1!$H$52</f>
        <v>0</v>
      </c>
      <c r="L6" s="95">
        <f>[5]P1!$J$52</f>
        <v>14.799999999999999</v>
      </c>
      <c r="M6" s="164">
        <f t="shared" ref="M6:M37" si="11">ROUND(L6,0)</f>
        <v>15</v>
      </c>
      <c r="N6" s="165" t="str">
        <f t="shared" ref="N6:N37" si="12">IF(M6&lt;9.4,"L",IF(M6&lt;19.4,"M",IF(M6&lt;29,"H")))</f>
        <v>M</v>
      </c>
      <c r="O6" s="167">
        <f>P6+Q6</f>
        <v>0</v>
      </c>
      <c r="P6" s="166" t="b">
        <f>IF(J6="WIN",1)</f>
        <v>0</v>
      </c>
      <c r="Q6" s="166" t="b">
        <f>IF(J6="TIE",1)</f>
        <v>0</v>
      </c>
      <c r="R6" s="167"/>
      <c r="S6" s="43" t="str">
        <f>B6</f>
        <v>Paul Baker</v>
      </c>
      <c r="T6" s="13">
        <f t="shared" ref="T6:T37" si="13">IF(Y6=1,0.5)+0</f>
        <v>0.5</v>
      </c>
      <c r="U6" s="13">
        <f t="shared" ref="U6:U37" si="14">IF(Y6=2,0.4)+0</f>
        <v>0</v>
      </c>
      <c r="V6" s="13">
        <f t="shared" ref="V6:V37" si="15">IF(Y6=3,0.3)+0</f>
        <v>0</v>
      </c>
      <c r="W6" s="13">
        <f t="shared" ref="W6:W37" si="16">IF(Y6=4,0.2)+0</f>
        <v>0</v>
      </c>
      <c r="X6" s="12">
        <f t="shared" ref="X6:X37" si="17">IF(Y6=5,0.1)+0</f>
        <v>0</v>
      </c>
      <c r="Y6" s="92">
        <v>1</v>
      </c>
      <c r="Z6" s="32"/>
      <c r="AA6" s="98">
        <f>F6</f>
        <v>32</v>
      </c>
      <c r="AB6" s="98">
        <f t="shared" si="0"/>
        <v>32.5</v>
      </c>
      <c r="AC6" s="98">
        <f t="shared" si="1"/>
        <v>8</v>
      </c>
      <c r="AD6" s="102">
        <v>2</v>
      </c>
      <c r="AE6" s="97">
        <f t="shared" si="2"/>
        <v>8</v>
      </c>
      <c r="AF6" s="103">
        <f>MATCH(AD6,$AE$5:AE37,0)</f>
        <v>4</v>
      </c>
      <c r="AG6" s="104" t="str">
        <f ca="1">OFFSET($S$4,AF6,0)</f>
        <v>Dave Coates</v>
      </c>
      <c r="AH6" s="105">
        <f t="shared" ca="1" si="3"/>
        <v>38</v>
      </c>
      <c r="AI6" s="105">
        <f ca="1">OFFSET($Y$4,AF6,0)</f>
        <v>0</v>
      </c>
      <c r="AJ6" s="15"/>
      <c r="AK6" s="11">
        <v>1</v>
      </c>
      <c r="AL6" s="43" t="str">
        <f>B6</f>
        <v>Paul Baker</v>
      </c>
      <c r="AM6" s="106">
        <f>E6</f>
        <v>32</v>
      </c>
      <c r="AN6" s="167"/>
      <c r="AO6" s="43" t="str">
        <f>B6</f>
        <v>Paul Baker</v>
      </c>
      <c r="AP6" s="13">
        <f>IF(AU6=1,0.5)+0</f>
        <v>0.5</v>
      </c>
      <c r="AQ6" s="13">
        <f t="shared" si="4"/>
        <v>0</v>
      </c>
      <c r="AR6" s="13">
        <f t="shared" si="5"/>
        <v>0</v>
      </c>
      <c r="AS6" s="13">
        <f t="shared" si="6"/>
        <v>0</v>
      </c>
      <c r="AT6" s="12">
        <f t="shared" si="7"/>
        <v>0</v>
      </c>
      <c r="AU6" s="92">
        <v>1</v>
      </c>
      <c r="AV6" s="32"/>
      <c r="AW6" s="107">
        <f t="shared" si="8"/>
        <v>32</v>
      </c>
      <c r="AX6" s="98">
        <f t="shared" si="9"/>
        <v>32.5</v>
      </c>
      <c r="AY6" s="98">
        <f>RANK(AX6,$AX$5:$AX$37,0)</f>
        <v>8</v>
      </c>
      <c r="AZ6" s="108">
        <v>2</v>
      </c>
      <c r="BA6" s="98">
        <f>RANK(AX6,$AX$5:$AX$37,0)</f>
        <v>8</v>
      </c>
      <c r="BB6" s="109">
        <f>MATCH(AZ6,$BA$5:BA37,0)</f>
        <v>4</v>
      </c>
      <c r="BC6" s="110" t="str">
        <f ca="1">OFFSET($AL$4,BB6,0)</f>
        <v>Dave Coates</v>
      </c>
      <c r="BD6" s="110">
        <f ca="1">OFFSET($AW$4,BB6,0)</f>
        <v>38</v>
      </c>
      <c r="BE6" s="110">
        <f ca="1">OFFSET($AU$4,BB6,0)</f>
        <v>0</v>
      </c>
      <c r="BF6" s="15"/>
      <c r="BG6" s="15"/>
    </row>
    <row r="7" spans="1:59" ht="19.05" thickBot="1">
      <c r="A7" s="16">
        <v>2</v>
      </c>
      <c r="B7" s="17" t="str">
        <f>[1]Blank!$B$2</f>
        <v>Stuart Barron</v>
      </c>
      <c r="C7" s="111">
        <f>[3]R5!C7</f>
        <v>20.6</v>
      </c>
      <c r="D7" s="112">
        <f t="shared" si="10"/>
        <v>21</v>
      </c>
      <c r="E7" s="113">
        <f>[4]C5!$AG$35</f>
        <v>26</v>
      </c>
      <c r="F7" s="107">
        <f>E7+G7+H7</f>
        <v>26</v>
      </c>
      <c r="G7" s="114">
        <f>IF(J7="WIN",5)+0</f>
        <v>0</v>
      </c>
      <c r="H7" s="114">
        <f>IF(J7="TIE",5)+0</f>
        <v>0</v>
      </c>
      <c r="I7" s="20" t="s">
        <v>54</v>
      </c>
      <c r="J7" s="181"/>
      <c r="K7" s="115">
        <f>[5]P2!$H$52</f>
        <v>1</v>
      </c>
      <c r="L7" s="116">
        <f>[5]P2!$J$52</f>
        <v>21.6</v>
      </c>
      <c r="M7" s="117">
        <f t="shared" si="11"/>
        <v>22</v>
      </c>
      <c r="N7" s="44" t="str">
        <f t="shared" si="12"/>
        <v>H</v>
      </c>
      <c r="O7" s="150">
        <f>P7+Q7</f>
        <v>0</v>
      </c>
      <c r="P7" s="84" t="b">
        <f>IF(J7="WIN",1)</f>
        <v>0</v>
      </c>
      <c r="Q7" s="84" t="b">
        <f>IF(J7="TIE",1)</f>
        <v>0</v>
      </c>
      <c r="R7" s="150"/>
      <c r="S7" s="17" t="str">
        <f>B7</f>
        <v>Stuart Barron</v>
      </c>
      <c r="T7" s="49">
        <f t="shared" si="13"/>
        <v>0</v>
      </c>
      <c r="U7" s="49">
        <f t="shared" si="14"/>
        <v>0.4</v>
      </c>
      <c r="V7" s="49">
        <f t="shared" si="15"/>
        <v>0</v>
      </c>
      <c r="W7" s="49">
        <f t="shared" si="16"/>
        <v>0</v>
      </c>
      <c r="X7" s="47">
        <f t="shared" si="17"/>
        <v>0</v>
      </c>
      <c r="Y7" s="118">
        <v>2</v>
      </c>
      <c r="Z7" s="32"/>
      <c r="AA7" s="107">
        <f>F7</f>
        <v>26</v>
      </c>
      <c r="AB7" s="98">
        <f t="shared" si="0"/>
        <v>26.4</v>
      </c>
      <c r="AC7" s="98">
        <f t="shared" si="1"/>
        <v>17</v>
      </c>
      <c r="AD7" s="108">
        <v>3</v>
      </c>
      <c r="AE7" s="97">
        <f t="shared" si="2"/>
        <v>17</v>
      </c>
      <c r="AF7" s="119">
        <f>MATCH(AD7,$AE$5:AE37,0)</f>
        <v>16</v>
      </c>
      <c r="AG7" s="120" t="str">
        <f t="shared" ref="AG7:AG36" ca="1" si="18">OFFSET($S$4,AF7,0)</f>
        <v>Dave Sanders</v>
      </c>
      <c r="AH7" s="110">
        <f t="shared" ca="1" si="3"/>
        <v>36</v>
      </c>
      <c r="AI7" s="110">
        <f ca="1">OFFSET($Y$4,AF7,0)</f>
        <v>1</v>
      </c>
      <c r="AJ7" s="15"/>
      <c r="AK7" s="16">
        <v>2</v>
      </c>
      <c r="AL7" s="17" t="str">
        <f>B7</f>
        <v>Stuart Barron</v>
      </c>
      <c r="AM7" s="106">
        <f t="shared" ref="AM7:AM27" si="19">E7</f>
        <v>26</v>
      </c>
      <c r="AN7" s="150"/>
      <c r="AO7" s="17" t="str">
        <f>B7</f>
        <v>Stuart Barron</v>
      </c>
      <c r="AP7" s="49">
        <f t="shared" ref="AP7:AP37" si="20">IF(AU7=1,0.5)+0</f>
        <v>0</v>
      </c>
      <c r="AQ7" s="49">
        <f t="shared" si="4"/>
        <v>0.4</v>
      </c>
      <c r="AR7" s="49">
        <f t="shared" si="5"/>
        <v>0</v>
      </c>
      <c r="AS7" s="49">
        <f t="shared" si="6"/>
        <v>0</v>
      </c>
      <c r="AT7" s="47">
        <f t="shared" si="7"/>
        <v>0</v>
      </c>
      <c r="AU7" s="118">
        <v>2</v>
      </c>
      <c r="AV7" s="32"/>
      <c r="AW7" s="107">
        <f t="shared" si="8"/>
        <v>26</v>
      </c>
      <c r="AX7" s="98">
        <f t="shared" si="9"/>
        <v>26.4</v>
      </c>
      <c r="AY7" s="98">
        <f>RANK(AX7,$AX$5:$AX$37,0)</f>
        <v>17</v>
      </c>
      <c r="AZ7" s="108">
        <v>3</v>
      </c>
      <c r="BA7" s="98">
        <f t="shared" ref="BA7:BA37" si="21">RANK(AX7,$AX$5:$AX$37,0)</f>
        <v>17</v>
      </c>
      <c r="BB7" s="109">
        <f>MATCH(AZ7,$BA$5:BA37,0)</f>
        <v>16</v>
      </c>
      <c r="BC7" s="110" t="str">
        <f ca="1">OFFSET($AL$4,BB7,0)</f>
        <v>Dave Sanders</v>
      </c>
      <c r="BD7" s="110">
        <f t="shared" ref="BD7:BD37" ca="1" si="22">OFFSET($AW$4,BB7,0)</f>
        <v>36</v>
      </c>
      <c r="BE7" s="110">
        <f t="shared" ref="BE7:BE37" ca="1" si="23">OFFSET($AU$4,BB7,0)</f>
        <v>1</v>
      </c>
      <c r="BF7" s="15"/>
      <c r="BG7" s="15"/>
    </row>
    <row r="8" spans="1:59" ht="19.05" thickBot="1">
      <c r="A8" s="16">
        <v>3</v>
      </c>
      <c r="B8" s="17" t="str">
        <f>[1]Blank!$B$3</f>
        <v>Dave Coates</v>
      </c>
      <c r="C8" s="111">
        <f>[3]R5!C8</f>
        <v>26.6</v>
      </c>
      <c r="D8" s="112">
        <f t="shared" si="10"/>
        <v>27</v>
      </c>
      <c r="E8" s="113">
        <f>[4]C5!$AX$35</f>
        <v>38</v>
      </c>
      <c r="F8" s="107">
        <f t="shared" ref="F8:F37" si="24">E8+G8+H8</f>
        <v>38</v>
      </c>
      <c r="G8" s="114">
        <f t="shared" ref="G8:G37" si="25">IF(J8="WIN",5)+0</f>
        <v>0</v>
      </c>
      <c r="H8" s="114">
        <f t="shared" ref="H8:H37" si="26">IF(J8="TIE",5)+0</f>
        <v>0</v>
      </c>
      <c r="I8" s="20"/>
      <c r="J8" s="181"/>
      <c r="K8" s="115">
        <f>[5]P3!$H$52</f>
        <v>-1</v>
      </c>
      <c r="L8" s="116">
        <f>[5]P3!$J$52</f>
        <v>25.6</v>
      </c>
      <c r="M8" s="117">
        <f t="shared" si="11"/>
        <v>26</v>
      </c>
      <c r="N8" s="44" t="str">
        <f t="shared" si="12"/>
        <v>H</v>
      </c>
      <c r="O8" s="150">
        <f t="shared" ref="O8:O37" si="27">P8+Q8</f>
        <v>0</v>
      </c>
      <c r="P8" s="84" t="b">
        <f t="shared" ref="P8:P37" si="28">IF(J8="WIN",1)</f>
        <v>0</v>
      </c>
      <c r="Q8" s="84" t="b">
        <f t="shared" ref="Q8:Q37" si="29">IF(J8="TIE",1)</f>
        <v>0</v>
      </c>
      <c r="R8" s="150"/>
      <c r="S8" s="17" t="str">
        <f t="shared" ref="S8:S37" si="30">B8</f>
        <v>Dave Coates</v>
      </c>
      <c r="T8" s="49">
        <f t="shared" si="13"/>
        <v>0</v>
      </c>
      <c r="U8" s="49">
        <f t="shared" si="14"/>
        <v>0</v>
      </c>
      <c r="V8" s="49">
        <f t="shared" si="15"/>
        <v>0</v>
      </c>
      <c r="W8" s="49">
        <f t="shared" si="16"/>
        <v>0</v>
      </c>
      <c r="X8" s="47">
        <f t="shared" si="17"/>
        <v>0</v>
      </c>
      <c r="Y8" s="118"/>
      <c r="Z8" s="32"/>
      <c r="AA8" s="107">
        <f t="shared" ref="AA8:AA37" si="31">F8</f>
        <v>38</v>
      </c>
      <c r="AB8" s="98">
        <f t="shared" si="0"/>
        <v>38</v>
      </c>
      <c r="AC8" s="98">
        <f t="shared" si="1"/>
        <v>2</v>
      </c>
      <c r="AD8" s="108">
        <v>4</v>
      </c>
      <c r="AE8" s="97">
        <f t="shared" si="2"/>
        <v>2</v>
      </c>
      <c r="AF8" s="119">
        <f>MATCH(AD8,$AE$5:AE37,0)</f>
        <v>8</v>
      </c>
      <c r="AG8" s="120" t="str">
        <f t="shared" ca="1" si="18"/>
        <v>John Ford</v>
      </c>
      <c r="AH8" s="110">
        <f t="shared" ca="1" si="3"/>
        <v>36</v>
      </c>
      <c r="AI8" s="110">
        <f t="shared" ref="AI8:AI37" ca="1" si="32">OFFSET($Y$4,AF8,0)</f>
        <v>2</v>
      </c>
      <c r="AJ8" s="15"/>
      <c r="AK8" s="16">
        <v>3</v>
      </c>
      <c r="AL8" s="17" t="str">
        <f t="shared" ref="AL8:AL37" si="33">B8</f>
        <v>Dave Coates</v>
      </c>
      <c r="AM8" s="106">
        <f t="shared" si="19"/>
        <v>38</v>
      </c>
      <c r="AN8" s="150"/>
      <c r="AO8" s="17" t="str">
        <f t="shared" ref="AO8:AO37" si="34">B8</f>
        <v>Dave Coates</v>
      </c>
      <c r="AP8" s="49">
        <f t="shared" si="20"/>
        <v>0</v>
      </c>
      <c r="AQ8" s="49">
        <f t="shared" si="4"/>
        <v>0</v>
      </c>
      <c r="AR8" s="49">
        <f t="shared" si="5"/>
        <v>0</v>
      </c>
      <c r="AS8" s="49">
        <f t="shared" si="6"/>
        <v>0</v>
      </c>
      <c r="AT8" s="47">
        <f t="shared" si="7"/>
        <v>0</v>
      </c>
      <c r="AU8" s="118"/>
      <c r="AV8" s="32"/>
      <c r="AW8" s="107">
        <f t="shared" si="8"/>
        <v>38</v>
      </c>
      <c r="AX8" s="98">
        <f t="shared" si="9"/>
        <v>38</v>
      </c>
      <c r="AY8" s="98">
        <f t="shared" ref="AY8:AY37" si="35">RANK(AX8,$AX$5:$AX$37,0)</f>
        <v>2</v>
      </c>
      <c r="AZ8" s="108">
        <v>4</v>
      </c>
      <c r="BA8" s="98">
        <f t="shared" si="21"/>
        <v>2</v>
      </c>
      <c r="BB8" s="109">
        <f>MATCH(AZ8,$BA$5:BA37,0)</f>
        <v>8</v>
      </c>
      <c r="BC8" s="110" t="str">
        <f t="shared" ref="BC8:BC37" ca="1" si="36">OFFSET($AL$4,BB8,0)</f>
        <v>John Ford</v>
      </c>
      <c r="BD8" s="110">
        <f t="shared" ca="1" si="22"/>
        <v>36</v>
      </c>
      <c r="BE8" s="110">
        <f t="shared" ca="1" si="23"/>
        <v>2</v>
      </c>
      <c r="BF8" s="15"/>
      <c r="BG8" s="15"/>
    </row>
    <row r="9" spans="1:59" ht="19.05" thickBot="1">
      <c r="A9" s="16">
        <v>4</v>
      </c>
      <c r="B9" s="17" t="str">
        <f>[1]Blank!$B$4</f>
        <v>Andy Dodd</v>
      </c>
      <c r="C9" s="111">
        <f>[3]R5!C9</f>
        <v>9.1</v>
      </c>
      <c r="D9" s="112">
        <f t="shared" si="10"/>
        <v>9</v>
      </c>
      <c r="E9" s="113">
        <f>[4]C5!$BO$35</f>
        <v>26</v>
      </c>
      <c r="F9" s="107">
        <f t="shared" si="24"/>
        <v>26</v>
      </c>
      <c r="G9" s="114">
        <f t="shared" si="25"/>
        <v>0</v>
      </c>
      <c r="H9" s="114">
        <f t="shared" si="26"/>
        <v>0</v>
      </c>
      <c r="I9" s="20" t="s">
        <v>53</v>
      </c>
      <c r="J9" s="181"/>
      <c r="K9" s="115">
        <f>[5]P4!$H$52</f>
        <v>1</v>
      </c>
      <c r="L9" s="116">
        <f>[5]P4!$J$52</f>
        <v>10.1</v>
      </c>
      <c r="M9" s="117">
        <f t="shared" si="11"/>
        <v>10</v>
      </c>
      <c r="N9" s="44" t="str">
        <f t="shared" si="12"/>
        <v>M</v>
      </c>
      <c r="O9" s="150">
        <f t="shared" si="27"/>
        <v>0</v>
      </c>
      <c r="P9" s="84" t="b">
        <f t="shared" si="28"/>
        <v>0</v>
      </c>
      <c r="Q9" s="84" t="b">
        <f t="shared" si="29"/>
        <v>0</v>
      </c>
      <c r="R9" s="150"/>
      <c r="S9" s="17" t="str">
        <f t="shared" si="30"/>
        <v>Andy Dodd</v>
      </c>
      <c r="T9" s="49">
        <f t="shared" si="13"/>
        <v>0.5</v>
      </c>
      <c r="U9" s="49">
        <f t="shared" si="14"/>
        <v>0</v>
      </c>
      <c r="V9" s="49">
        <f t="shared" si="15"/>
        <v>0</v>
      </c>
      <c r="W9" s="49">
        <f t="shared" si="16"/>
        <v>0</v>
      </c>
      <c r="X9" s="47">
        <f t="shared" si="17"/>
        <v>0</v>
      </c>
      <c r="Y9" s="118">
        <v>1</v>
      </c>
      <c r="Z9" s="32"/>
      <c r="AA9" s="107">
        <f t="shared" si="31"/>
        <v>26</v>
      </c>
      <c r="AB9" s="98">
        <f t="shared" si="0"/>
        <v>26.5</v>
      </c>
      <c r="AC9" s="98">
        <f t="shared" si="1"/>
        <v>16</v>
      </c>
      <c r="AD9" s="108">
        <v>5</v>
      </c>
      <c r="AE9" s="97">
        <f t="shared" si="2"/>
        <v>16</v>
      </c>
      <c r="AF9" s="119">
        <f>MATCH(AD9,$AE$5:AE39,0)</f>
        <v>9</v>
      </c>
      <c r="AG9" s="120" t="str">
        <f t="shared" ca="1" si="18"/>
        <v>Gordon Grant</v>
      </c>
      <c r="AH9" s="110">
        <f t="shared" ca="1" si="3"/>
        <v>35</v>
      </c>
      <c r="AI9" s="110">
        <f t="shared" ca="1" si="32"/>
        <v>0</v>
      </c>
      <c r="AJ9" s="15"/>
      <c r="AK9" s="16">
        <v>4</v>
      </c>
      <c r="AL9" s="17" t="str">
        <f t="shared" si="33"/>
        <v>Andy Dodd</v>
      </c>
      <c r="AM9" s="106">
        <f t="shared" si="19"/>
        <v>26</v>
      </c>
      <c r="AN9" s="150"/>
      <c r="AO9" s="17" t="str">
        <f t="shared" si="34"/>
        <v>Andy Dodd</v>
      </c>
      <c r="AP9" s="49">
        <f t="shared" si="20"/>
        <v>0.5</v>
      </c>
      <c r="AQ9" s="49">
        <f t="shared" si="4"/>
        <v>0</v>
      </c>
      <c r="AR9" s="49">
        <f t="shared" si="5"/>
        <v>0</v>
      </c>
      <c r="AS9" s="49">
        <f t="shared" si="6"/>
        <v>0</v>
      </c>
      <c r="AT9" s="47">
        <f t="shared" si="7"/>
        <v>0</v>
      </c>
      <c r="AU9" s="118">
        <v>1</v>
      </c>
      <c r="AV9" s="32"/>
      <c r="AW9" s="107">
        <f t="shared" si="8"/>
        <v>26</v>
      </c>
      <c r="AX9" s="98">
        <f t="shared" si="9"/>
        <v>26.5</v>
      </c>
      <c r="AY9" s="98">
        <f t="shared" si="35"/>
        <v>16</v>
      </c>
      <c r="AZ9" s="108">
        <v>5</v>
      </c>
      <c r="BA9" s="98">
        <f t="shared" si="21"/>
        <v>16</v>
      </c>
      <c r="BB9" s="109">
        <f>MATCH(AZ9,$BA$5:BA37,0)</f>
        <v>9</v>
      </c>
      <c r="BC9" s="110" t="str">
        <f t="shared" ca="1" si="36"/>
        <v>Gordon Grant</v>
      </c>
      <c r="BD9" s="110">
        <f t="shared" ca="1" si="22"/>
        <v>35</v>
      </c>
      <c r="BE9" s="110">
        <f t="shared" ca="1" si="23"/>
        <v>0</v>
      </c>
      <c r="BF9" s="15"/>
      <c r="BG9" s="15"/>
    </row>
    <row r="10" spans="1:59" ht="19.05" thickBot="1">
      <c r="A10" s="16">
        <v>5</v>
      </c>
      <c r="B10" s="17" t="str">
        <f>[1]Blank!$B$5</f>
        <v>Craig English</v>
      </c>
      <c r="C10" s="111">
        <f>[3]R5!C10</f>
        <v>25.8</v>
      </c>
      <c r="D10" s="112">
        <f t="shared" si="10"/>
        <v>26</v>
      </c>
      <c r="E10" s="113">
        <f>[4]C5!$CF$35</f>
        <v>0</v>
      </c>
      <c r="F10" s="107">
        <f t="shared" si="24"/>
        <v>0</v>
      </c>
      <c r="G10" s="114">
        <f t="shared" si="25"/>
        <v>0</v>
      </c>
      <c r="H10" s="114">
        <f t="shared" si="26"/>
        <v>0</v>
      </c>
      <c r="I10" s="20" t="s">
        <v>51</v>
      </c>
      <c r="J10" s="181"/>
      <c r="K10" s="115">
        <f>[5]P5!$H$52</f>
        <v>0</v>
      </c>
      <c r="L10" s="116">
        <f>[5]P5!$J$52</f>
        <v>25.8</v>
      </c>
      <c r="M10" s="117">
        <f t="shared" si="11"/>
        <v>26</v>
      </c>
      <c r="N10" s="44" t="str">
        <f t="shared" si="12"/>
        <v>H</v>
      </c>
      <c r="O10" s="150">
        <f t="shared" si="27"/>
        <v>0</v>
      </c>
      <c r="P10" s="84" t="b">
        <f t="shared" si="28"/>
        <v>0</v>
      </c>
      <c r="Q10" s="84" t="b">
        <f t="shared" si="29"/>
        <v>0</v>
      </c>
      <c r="R10" s="150"/>
      <c r="S10" s="17" t="str">
        <f t="shared" si="30"/>
        <v>Craig English</v>
      </c>
      <c r="T10" s="49">
        <f t="shared" si="13"/>
        <v>0</v>
      </c>
      <c r="U10" s="49">
        <f t="shared" si="14"/>
        <v>0</v>
      </c>
      <c r="V10" s="49">
        <f t="shared" si="15"/>
        <v>0</v>
      </c>
      <c r="W10" s="49">
        <f t="shared" si="16"/>
        <v>0</v>
      </c>
      <c r="X10" s="47">
        <f t="shared" si="17"/>
        <v>0</v>
      </c>
      <c r="Y10" s="118"/>
      <c r="Z10" s="32"/>
      <c r="AA10" s="107">
        <f t="shared" si="31"/>
        <v>0</v>
      </c>
      <c r="AB10" s="98">
        <f t="shared" si="0"/>
        <v>0</v>
      </c>
      <c r="AC10" s="98">
        <f t="shared" si="1"/>
        <v>19</v>
      </c>
      <c r="AD10" s="108">
        <v>6</v>
      </c>
      <c r="AE10" s="97">
        <f t="shared" si="2"/>
        <v>19</v>
      </c>
      <c r="AF10" s="119">
        <f>MATCH(AD10,$AE$5:AE37,0)</f>
        <v>10</v>
      </c>
      <c r="AG10" s="120" t="str">
        <f t="shared" ca="1" si="18"/>
        <v>Derek Griffiths</v>
      </c>
      <c r="AH10" s="110">
        <f t="shared" ca="1" si="3"/>
        <v>34</v>
      </c>
      <c r="AI10" s="110">
        <f t="shared" ca="1" si="32"/>
        <v>0</v>
      </c>
      <c r="AJ10" s="15"/>
      <c r="AK10" s="16">
        <v>5</v>
      </c>
      <c r="AL10" s="17" t="str">
        <f t="shared" si="33"/>
        <v>Craig English</v>
      </c>
      <c r="AM10" s="106">
        <f t="shared" si="19"/>
        <v>0</v>
      </c>
      <c r="AN10" s="150"/>
      <c r="AO10" s="17" t="str">
        <f t="shared" si="34"/>
        <v>Craig English</v>
      </c>
      <c r="AP10" s="49">
        <f t="shared" si="20"/>
        <v>0</v>
      </c>
      <c r="AQ10" s="49">
        <f t="shared" si="4"/>
        <v>0</v>
      </c>
      <c r="AR10" s="49">
        <f t="shared" si="5"/>
        <v>0</v>
      </c>
      <c r="AS10" s="49">
        <f t="shared" si="6"/>
        <v>0</v>
      </c>
      <c r="AT10" s="47">
        <f t="shared" si="7"/>
        <v>0</v>
      </c>
      <c r="AU10" s="118"/>
      <c r="AV10" s="32"/>
      <c r="AW10" s="107">
        <f t="shared" si="8"/>
        <v>0</v>
      </c>
      <c r="AX10" s="98">
        <f t="shared" si="9"/>
        <v>0</v>
      </c>
      <c r="AY10" s="98">
        <f t="shared" si="35"/>
        <v>19</v>
      </c>
      <c r="AZ10" s="108">
        <v>6</v>
      </c>
      <c r="BA10" s="98">
        <f t="shared" si="21"/>
        <v>19</v>
      </c>
      <c r="BB10" s="109">
        <f>MATCH(AZ10,$BA$5:BA37,0)</f>
        <v>10</v>
      </c>
      <c r="BC10" s="110" t="str">
        <f t="shared" ca="1" si="36"/>
        <v>Derek Griffiths</v>
      </c>
      <c r="BD10" s="110">
        <f t="shared" ca="1" si="22"/>
        <v>34</v>
      </c>
      <c r="BE10" s="110">
        <f t="shared" ca="1" si="23"/>
        <v>0</v>
      </c>
      <c r="BF10" s="15"/>
      <c r="BG10" s="15"/>
    </row>
    <row r="11" spans="1:59" ht="19.05" thickBot="1">
      <c r="A11" s="16">
        <v>6</v>
      </c>
      <c r="B11" s="17" t="str">
        <f>[1]Blank!$B$6</f>
        <v>Bernie Fitzsimon</v>
      </c>
      <c r="C11" s="111">
        <f>[3]R5!C11</f>
        <v>28</v>
      </c>
      <c r="D11" s="112">
        <f t="shared" si="10"/>
        <v>28</v>
      </c>
      <c r="E11" s="113">
        <f>[4]C5!$CW$35</f>
        <v>24</v>
      </c>
      <c r="F11" s="107">
        <f t="shared" si="24"/>
        <v>24</v>
      </c>
      <c r="G11" s="114">
        <f t="shared" si="25"/>
        <v>0</v>
      </c>
      <c r="H11" s="114">
        <f t="shared" si="26"/>
        <v>0</v>
      </c>
      <c r="I11" s="20"/>
      <c r="J11" s="181"/>
      <c r="K11" s="115">
        <f>[5]P6!$H$52</f>
        <v>1</v>
      </c>
      <c r="L11" s="116">
        <f>[5]P6!$J$52</f>
        <v>28</v>
      </c>
      <c r="M11" s="117">
        <f t="shared" si="11"/>
        <v>28</v>
      </c>
      <c r="N11" s="44" t="str">
        <f t="shared" si="12"/>
        <v>H</v>
      </c>
      <c r="O11" s="150">
        <f t="shared" si="27"/>
        <v>0</v>
      </c>
      <c r="P11" s="84" t="b">
        <f t="shared" si="28"/>
        <v>0</v>
      </c>
      <c r="Q11" s="84" t="b">
        <f t="shared" si="29"/>
        <v>0</v>
      </c>
      <c r="R11" s="150"/>
      <c r="S11" s="17" t="str">
        <f t="shared" si="30"/>
        <v>Bernie Fitzsimon</v>
      </c>
      <c r="T11" s="49">
        <f t="shared" si="13"/>
        <v>0</v>
      </c>
      <c r="U11" s="49">
        <f t="shared" si="14"/>
        <v>0</v>
      </c>
      <c r="V11" s="49">
        <f t="shared" si="15"/>
        <v>0</v>
      </c>
      <c r="W11" s="49">
        <f t="shared" si="16"/>
        <v>0</v>
      </c>
      <c r="X11" s="47">
        <f t="shared" si="17"/>
        <v>0</v>
      </c>
      <c r="Y11" s="118"/>
      <c r="Z11" s="32"/>
      <c r="AA11" s="107">
        <f t="shared" si="31"/>
        <v>24</v>
      </c>
      <c r="AB11" s="98">
        <f t="shared" si="0"/>
        <v>24</v>
      </c>
      <c r="AC11" s="98">
        <f t="shared" si="1"/>
        <v>18</v>
      </c>
      <c r="AD11" s="108">
        <v>7</v>
      </c>
      <c r="AE11" s="97">
        <f t="shared" si="2"/>
        <v>18</v>
      </c>
      <c r="AF11" s="119">
        <f>MATCH(AD11,$AE$5:AE37,0)</f>
        <v>13</v>
      </c>
      <c r="AG11" s="120" t="str">
        <f t="shared" ca="1" si="18"/>
        <v>Paul Marshall</v>
      </c>
      <c r="AH11" s="110">
        <f t="shared" ca="1" si="3"/>
        <v>33</v>
      </c>
      <c r="AI11" s="110">
        <f t="shared" ca="1" si="32"/>
        <v>0</v>
      </c>
      <c r="AJ11" s="15"/>
      <c r="AK11" s="16">
        <v>6</v>
      </c>
      <c r="AL11" s="17" t="str">
        <f t="shared" si="33"/>
        <v>Bernie Fitzsimon</v>
      </c>
      <c r="AM11" s="106">
        <f t="shared" si="19"/>
        <v>24</v>
      </c>
      <c r="AN11" s="150"/>
      <c r="AO11" s="17" t="str">
        <f t="shared" si="34"/>
        <v>Bernie Fitzsimon</v>
      </c>
      <c r="AP11" s="49">
        <f t="shared" si="20"/>
        <v>0</v>
      </c>
      <c r="AQ11" s="49">
        <f t="shared" si="4"/>
        <v>0</v>
      </c>
      <c r="AR11" s="49">
        <f t="shared" si="5"/>
        <v>0</v>
      </c>
      <c r="AS11" s="49">
        <f t="shared" si="6"/>
        <v>0</v>
      </c>
      <c r="AT11" s="47">
        <f t="shared" si="7"/>
        <v>0</v>
      </c>
      <c r="AU11" s="118"/>
      <c r="AV11" s="32"/>
      <c r="AW11" s="107">
        <f t="shared" si="8"/>
        <v>24</v>
      </c>
      <c r="AX11" s="98">
        <f t="shared" si="9"/>
        <v>24</v>
      </c>
      <c r="AY11" s="98">
        <f t="shared" si="35"/>
        <v>18</v>
      </c>
      <c r="AZ11" s="108">
        <v>7</v>
      </c>
      <c r="BA11" s="98">
        <f t="shared" si="21"/>
        <v>18</v>
      </c>
      <c r="BB11" s="109">
        <f>MATCH(AZ11,$BA$5:BA37,0)</f>
        <v>13</v>
      </c>
      <c r="BC11" s="110" t="str">
        <f t="shared" ca="1" si="36"/>
        <v>Paul Marshall</v>
      </c>
      <c r="BD11" s="110">
        <f t="shared" ca="1" si="22"/>
        <v>33</v>
      </c>
      <c r="BE11" s="110">
        <f t="shared" ca="1" si="23"/>
        <v>0</v>
      </c>
      <c r="BF11" s="15"/>
      <c r="BG11" s="15"/>
    </row>
    <row r="12" spans="1:59" ht="19.05" thickBot="1">
      <c r="A12" s="16">
        <v>7</v>
      </c>
      <c r="B12" s="17" t="str">
        <f>[1]Blank!$B$7</f>
        <v>John Ford</v>
      </c>
      <c r="C12" s="111">
        <f>[3]R5!C12</f>
        <v>17</v>
      </c>
      <c r="D12" s="112">
        <f t="shared" si="10"/>
        <v>17</v>
      </c>
      <c r="E12" s="113">
        <f>[4]C5!$DN$35</f>
        <v>36</v>
      </c>
      <c r="F12" s="107">
        <f t="shared" si="24"/>
        <v>36</v>
      </c>
      <c r="G12" s="114">
        <f t="shared" si="25"/>
        <v>0</v>
      </c>
      <c r="H12" s="114">
        <f t="shared" si="26"/>
        <v>0</v>
      </c>
      <c r="I12" s="20" t="s">
        <v>54</v>
      </c>
      <c r="J12" s="181"/>
      <c r="K12" s="115">
        <f>[5]P7!$H$52</f>
        <v>0</v>
      </c>
      <c r="L12" s="116">
        <f>[5]P7!$J$52</f>
        <v>17</v>
      </c>
      <c r="M12" s="117">
        <f t="shared" si="11"/>
        <v>17</v>
      </c>
      <c r="N12" s="44" t="str">
        <f t="shared" si="12"/>
        <v>M</v>
      </c>
      <c r="O12" s="150">
        <f t="shared" si="27"/>
        <v>0</v>
      </c>
      <c r="P12" s="84" t="b">
        <f t="shared" si="28"/>
        <v>0</v>
      </c>
      <c r="Q12" s="84" t="b">
        <f t="shared" si="29"/>
        <v>0</v>
      </c>
      <c r="R12" s="150"/>
      <c r="S12" s="17" t="str">
        <f t="shared" si="30"/>
        <v>John Ford</v>
      </c>
      <c r="T12" s="49">
        <f t="shared" si="13"/>
        <v>0</v>
      </c>
      <c r="U12" s="49">
        <f t="shared" si="14"/>
        <v>0.4</v>
      </c>
      <c r="V12" s="49">
        <f t="shared" si="15"/>
        <v>0</v>
      </c>
      <c r="W12" s="49">
        <f t="shared" si="16"/>
        <v>0</v>
      </c>
      <c r="X12" s="47">
        <f t="shared" si="17"/>
        <v>0</v>
      </c>
      <c r="Y12" s="118">
        <v>2</v>
      </c>
      <c r="Z12" s="32"/>
      <c r="AA12" s="107">
        <f t="shared" si="31"/>
        <v>36</v>
      </c>
      <c r="AB12" s="98">
        <f t="shared" si="0"/>
        <v>36.4</v>
      </c>
      <c r="AC12" s="98">
        <f t="shared" si="1"/>
        <v>4</v>
      </c>
      <c r="AD12" s="108">
        <v>8</v>
      </c>
      <c r="AE12" s="97">
        <f t="shared" si="2"/>
        <v>4</v>
      </c>
      <c r="AF12" s="119">
        <f>MATCH(AD12,$AE$5:AE37,0)</f>
        <v>2</v>
      </c>
      <c r="AG12" s="120" t="str">
        <f t="shared" ca="1" si="18"/>
        <v>Paul Baker</v>
      </c>
      <c r="AH12" s="110">
        <f t="shared" ca="1" si="3"/>
        <v>32</v>
      </c>
      <c r="AI12" s="110">
        <f t="shared" ca="1" si="32"/>
        <v>1</v>
      </c>
      <c r="AJ12" s="15"/>
      <c r="AK12" s="16">
        <v>7</v>
      </c>
      <c r="AL12" s="17" t="str">
        <f t="shared" si="33"/>
        <v>John Ford</v>
      </c>
      <c r="AM12" s="106">
        <f t="shared" si="19"/>
        <v>36</v>
      </c>
      <c r="AN12" s="150"/>
      <c r="AO12" s="17" t="str">
        <f t="shared" si="34"/>
        <v>John Ford</v>
      </c>
      <c r="AP12" s="49">
        <f t="shared" si="20"/>
        <v>0</v>
      </c>
      <c r="AQ12" s="49">
        <f t="shared" si="4"/>
        <v>0.4</v>
      </c>
      <c r="AR12" s="49">
        <f t="shared" si="5"/>
        <v>0</v>
      </c>
      <c r="AS12" s="49">
        <f t="shared" si="6"/>
        <v>0</v>
      </c>
      <c r="AT12" s="47">
        <f t="shared" si="7"/>
        <v>0</v>
      </c>
      <c r="AU12" s="118">
        <v>2</v>
      </c>
      <c r="AV12" s="32"/>
      <c r="AW12" s="107">
        <f t="shared" si="8"/>
        <v>36</v>
      </c>
      <c r="AX12" s="98">
        <f t="shared" si="9"/>
        <v>36.4</v>
      </c>
      <c r="AY12" s="98">
        <f t="shared" si="35"/>
        <v>4</v>
      </c>
      <c r="AZ12" s="108">
        <v>8</v>
      </c>
      <c r="BA12" s="98">
        <f t="shared" si="21"/>
        <v>4</v>
      </c>
      <c r="BB12" s="109">
        <f>MATCH(AZ12,$BA$5:BA37,0)</f>
        <v>2</v>
      </c>
      <c r="BC12" s="110" t="str">
        <f t="shared" ca="1" si="36"/>
        <v>Paul Baker</v>
      </c>
      <c r="BD12" s="110">
        <f t="shared" ca="1" si="22"/>
        <v>32</v>
      </c>
      <c r="BE12" s="110">
        <f t="shared" ca="1" si="23"/>
        <v>1</v>
      </c>
      <c r="BF12" s="15"/>
      <c r="BG12" s="15"/>
    </row>
    <row r="13" spans="1:59" ht="19.05" thickBot="1">
      <c r="A13" s="16">
        <v>8</v>
      </c>
      <c r="B13" s="17" t="str">
        <f>[1]Blank!$B$8</f>
        <v>Gordon Grant</v>
      </c>
      <c r="C13" s="111">
        <f>[3]R5!C13</f>
        <v>24.6</v>
      </c>
      <c r="D13" s="112">
        <f t="shared" si="10"/>
        <v>25</v>
      </c>
      <c r="E13" s="113">
        <f>[4]C5!$EE$35</f>
        <v>35</v>
      </c>
      <c r="F13" s="107">
        <f t="shared" si="24"/>
        <v>35</v>
      </c>
      <c r="G13" s="114">
        <f t="shared" si="25"/>
        <v>0</v>
      </c>
      <c r="H13" s="114">
        <f t="shared" si="26"/>
        <v>0</v>
      </c>
      <c r="I13" s="20"/>
      <c r="J13" s="181"/>
      <c r="K13" s="115">
        <f>[5]P8!$H$52</f>
        <v>0</v>
      </c>
      <c r="L13" s="116">
        <f>[5]P8!$J$52</f>
        <v>24.6</v>
      </c>
      <c r="M13" s="117">
        <f t="shared" si="11"/>
        <v>25</v>
      </c>
      <c r="N13" s="44" t="str">
        <f t="shared" si="12"/>
        <v>H</v>
      </c>
      <c r="O13" s="150">
        <f t="shared" si="27"/>
        <v>0</v>
      </c>
      <c r="P13" s="84" t="b">
        <f t="shared" si="28"/>
        <v>0</v>
      </c>
      <c r="Q13" s="84" t="b">
        <f t="shared" si="29"/>
        <v>0</v>
      </c>
      <c r="R13" s="150"/>
      <c r="S13" s="17" t="str">
        <f t="shared" si="30"/>
        <v>Gordon Grant</v>
      </c>
      <c r="T13" s="49">
        <f t="shared" si="13"/>
        <v>0</v>
      </c>
      <c r="U13" s="49">
        <f t="shared" si="14"/>
        <v>0</v>
      </c>
      <c r="V13" s="49">
        <f t="shared" si="15"/>
        <v>0</v>
      </c>
      <c r="W13" s="49">
        <f t="shared" si="16"/>
        <v>0</v>
      </c>
      <c r="X13" s="47">
        <f t="shared" si="17"/>
        <v>0</v>
      </c>
      <c r="Y13" s="118"/>
      <c r="Z13" s="32"/>
      <c r="AA13" s="107">
        <f t="shared" si="31"/>
        <v>35</v>
      </c>
      <c r="AB13" s="98">
        <f t="shared" si="0"/>
        <v>35</v>
      </c>
      <c r="AC13" s="98">
        <f t="shared" si="1"/>
        <v>5</v>
      </c>
      <c r="AD13" s="108">
        <v>9</v>
      </c>
      <c r="AE13" s="97">
        <f t="shared" si="2"/>
        <v>5</v>
      </c>
      <c r="AF13" s="119">
        <f>MATCH(AD13,$AE$5:AE37,0)</f>
        <v>12</v>
      </c>
      <c r="AG13" s="120" t="str">
        <f t="shared" ca="1" si="18"/>
        <v>Eddie Harrison</v>
      </c>
      <c r="AH13" s="110">
        <f t="shared" ca="1" si="3"/>
        <v>32</v>
      </c>
      <c r="AI13" s="110">
        <f t="shared" ca="1" si="32"/>
        <v>2</v>
      </c>
      <c r="AJ13" s="15"/>
      <c r="AK13" s="16">
        <v>8</v>
      </c>
      <c r="AL13" s="17" t="str">
        <f t="shared" si="33"/>
        <v>Gordon Grant</v>
      </c>
      <c r="AM13" s="106">
        <f t="shared" si="19"/>
        <v>35</v>
      </c>
      <c r="AN13" s="150"/>
      <c r="AO13" s="17" t="str">
        <f t="shared" si="34"/>
        <v>Gordon Grant</v>
      </c>
      <c r="AP13" s="49">
        <f t="shared" si="20"/>
        <v>0</v>
      </c>
      <c r="AQ13" s="49">
        <f t="shared" si="4"/>
        <v>0</v>
      </c>
      <c r="AR13" s="49">
        <f t="shared" si="5"/>
        <v>0</v>
      </c>
      <c r="AS13" s="49">
        <f t="shared" si="6"/>
        <v>0</v>
      </c>
      <c r="AT13" s="47">
        <f t="shared" si="7"/>
        <v>0</v>
      </c>
      <c r="AU13" s="118"/>
      <c r="AV13" s="32"/>
      <c r="AW13" s="107">
        <f t="shared" si="8"/>
        <v>35</v>
      </c>
      <c r="AX13" s="98">
        <f t="shared" si="9"/>
        <v>35</v>
      </c>
      <c r="AY13" s="98">
        <f t="shared" si="35"/>
        <v>5</v>
      </c>
      <c r="AZ13" s="108">
        <v>9</v>
      </c>
      <c r="BA13" s="98">
        <f t="shared" si="21"/>
        <v>5</v>
      </c>
      <c r="BB13" s="109">
        <f>MATCH(AZ13,$BA$5:BA37,0)</f>
        <v>12</v>
      </c>
      <c r="BC13" s="110" t="str">
        <f t="shared" ca="1" si="36"/>
        <v>Eddie Harrison</v>
      </c>
      <c r="BD13" s="110">
        <f t="shared" ca="1" si="22"/>
        <v>32</v>
      </c>
      <c r="BE13" s="110">
        <f t="shared" ca="1" si="23"/>
        <v>2</v>
      </c>
      <c r="BF13" s="15"/>
      <c r="BG13" s="15"/>
    </row>
    <row r="14" spans="1:59" ht="19.05" thickBot="1">
      <c r="A14" s="16">
        <v>9</v>
      </c>
      <c r="B14" s="17" t="str">
        <f>[1]Blank!$B$9</f>
        <v>Derek Griffiths</v>
      </c>
      <c r="C14" s="111">
        <f>[3]R5!C14</f>
        <v>25.500000000000004</v>
      </c>
      <c r="D14" s="112">
        <f t="shared" si="10"/>
        <v>26</v>
      </c>
      <c r="E14" s="113">
        <f>[4]C5!$EV$35</f>
        <v>34</v>
      </c>
      <c r="F14" s="107">
        <f t="shared" si="24"/>
        <v>34</v>
      </c>
      <c r="G14" s="114">
        <f t="shared" si="25"/>
        <v>0</v>
      </c>
      <c r="H14" s="114">
        <f t="shared" si="26"/>
        <v>0</v>
      </c>
      <c r="I14" s="20"/>
      <c r="J14" s="181"/>
      <c r="K14" s="115">
        <f>[5]P9!$H$52</f>
        <v>0</v>
      </c>
      <c r="L14" s="116">
        <f>[5]P9!$J$52</f>
        <v>25.500000000000004</v>
      </c>
      <c r="M14" s="117">
        <f t="shared" si="11"/>
        <v>26</v>
      </c>
      <c r="N14" s="44" t="str">
        <f t="shared" si="12"/>
        <v>H</v>
      </c>
      <c r="O14" s="150">
        <f t="shared" si="27"/>
        <v>0</v>
      </c>
      <c r="P14" s="84" t="b">
        <f t="shared" si="28"/>
        <v>0</v>
      </c>
      <c r="Q14" s="84" t="b">
        <f t="shared" si="29"/>
        <v>0</v>
      </c>
      <c r="R14" s="150"/>
      <c r="S14" s="17" t="str">
        <f t="shared" si="30"/>
        <v>Derek Griffiths</v>
      </c>
      <c r="T14" s="49">
        <f t="shared" si="13"/>
        <v>0</v>
      </c>
      <c r="U14" s="49">
        <f t="shared" si="14"/>
        <v>0</v>
      </c>
      <c r="V14" s="49">
        <f t="shared" si="15"/>
        <v>0</v>
      </c>
      <c r="W14" s="49">
        <f t="shared" si="16"/>
        <v>0</v>
      </c>
      <c r="X14" s="47">
        <f t="shared" si="17"/>
        <v>0</v>
      </c>
      <c r="Y14" s="118"/>
      <c r="Z14" s="32"/>
      <c r="AA14" s="107">
        <f t="shared" si="31"/>
        <v>34</v>
      </c>
      <c r="AB14" s="98">
        <f t="shared" si="0"/>
        <v>34</v>
      </c>
      <c r="AC14" s="98">
        <f t="shared" si="1"/>
        <v>6</v>
      </c>
      <c r="AD14" s="108">
        <v>10</v>
      </c>
      <c r="AE14" s="97">
        <f t="shared" si="2"/>
        <v>6</v>
      </c>
      <c r="AF14" s="119">
        <f>MATCH(AD14,$AE$5:AE37,0)</f>
        <v>23</v>
      </c>
      <c r="AG14" s="120" t="str">
        <f t="shared" ca="1" si="18"/>
        <v>Mark Wilson</v>
      </c>
      <c r="AH14" s="110">
        <f t="shared" ca="1" si="3"/>
        <v>31</v>
      </c>
      <c r="AI14" s="110">
        <f t="shared" ca="1" si="32"/>
        <v>1</v>
      </c>
      <c r="AJ14" s="15"/>
      <c r="AK14" s="16">
        <v>9</v>
      </c>
      <c r="AL14" s="17" t="str">
        <f t="shared" si="33"/>
        <v>Derek Griffiths</v>
      </c>
      <c r="AM14" s="106">
        <f t="shared" si="19"/>
        <v>34</v>
      </c>
      <c r="AN14" s="150"/>
      <c r="AO14" s="17" t="str">
        <f t="shared" si="34"/>
        <v>Derek Griffiths</v>
      </c>
      <c r="AP14" s="49">
        <f t="shared" si="20"/>
        <v>0</v>
      </c>
      <c r="AQ14" s="49">
        <f t="shared" si="4"/>
        <v>0</v>
      </c>
      <c r="AR14" s="49">
        <f t="shared" si="5"/>
        <v>0</v>
      </c>
      <c r="AS14" s="49">
        <f t="shared" si="6"/>
        <v>0</v>
      </c>
      <c r="AT14" s="47">
        <f t="shared" si="7"/>
        <v>0</v>
      </c>
      <c r="AU14" s="118"/>
      <c r="AV14" s="32"/>
      <c r="AW14" s="107">
        <f t="shared" si="8"/>
        <v>34</v>
      </c>
      <c r="AX14" s="98">
        <f t="shared" si="9"/>
        <v>34</v>
      </c>
      <c r="AY14" s="98">
        <f t="shared" si="35"/>
        <v>6</v>
      </c>
      <c r="AZ14" s="108">
        <v>10</v>
      </c>
      <c r="BA14" s="98">
        <f t="shared" si="21"/>
        <v>6</v>
      </c>
      <c r="BB14" s="109">
        <f>MATCH(AZ14,$BA$5:BA37,0)</f>
        <v>23</v>
      </c>
      <c r="BC14" s="110" t="str">
        <f t="shared" ca="1" si="36"/>
        <v>Mark Wilson</v>
      </c>
      <c r="BD14" s="110">
        <f t="shared" ca="1" si="22"/>
        <v>31</v>
      </c>
      <c r="BE14" s="110">
        <f t="shared" ca="1" si="23"/>
        <v>1</v>
      </c>
      <c r="BF14" s="15"/>
      <c r="BG14" s="15"/>
    </row>
    <row r="15" spans="1:59" ht="19.05" thickBot="1">
      <c r="A15" s="16">
        <v>10</v>
      </c>
      <c r="B15" s="17" t="str">
        <f>[1]Blank!$B$10</f>
        <v>Ian Gunn</v>
      </c>
      <c r="C15" s="111">
        <f>[3]R5!C15</f>
        <v>28</v>
      </c>
      <c r="D15" s="112">
        <f t="shared" si="10"/>
        <v>28</v>
      </c>
      <c r="E15" s="113">
        <f>[4]C5!$FM$35</f>
        <v>30</v>
      </c>
      <c r="F15" s="107">
        <f t="shared" si="24"/>
        <v>30</v>
      </c>
      <c r="G15" s="114">
        <f t="shared" si="25"/>
        <v>0</v>
      </c>
      <c r="H15" s="114">
        <f t="shared" si="26"/>
        <v>0</v>
      </c>
      <c r="I15" s="20" t="s">
        <v>54</v>
      </c>
      <c r="J15" s="181"/>
      <c r="K15" s="115">
        <f>[5]P10!$H$52</f>
        <v>0.2</v>
      </c>
      <c r="L15" s="116">
        <f>[5]P10!$J$52</f>
        <v>28</v>
      </c>
      <c r="M15" s="117">
        <f t="shared" si="11"/>
        <v>28</v>
      </c>
      <c r="N15" s="44" t="str">
        <f t="shared" si="12"/>
        <v>H</v>
      </c>
      <c r="O15" s="150">
        <f t="shared" si="27"/>
        <v>0</v>
      </c>
      <c r="P15" s="84" t="b">
        <f t="shared" si="28"/>
        <v>0</v>
      </c>
      <c r="Q15" s="84" t="b">
        <f t="shared" si="29"/>
        <v>0</v>
      </c>
      <c r="R15" s="150"/>
      <c r="S15" s="17" t="str">
        <f t="shared" si="30"/>
        <v>Ian Gunn</v>
      </c>
      <c r="T15" s="49">
        <f t="shared" si="13"/>
        <v>0</v>
      </c>
      <c r="U15" s="49">
        <f t="shared" si="14"/>
        <v>0.4</v>
      </c>
      <c r="V15" s="49">
        <f t="shared" si="15"/>
        <v>0</v>
      </c>
      <c r="W15" s="49">
        <f t="shared" si="16"/>
        <v>0</v>
      </c>
      <c r="X15" s="47">
        <f t="shared" si="17"/>
        <v>0</v>
      </c>
      <c r="Y15" s="118">
        <v>2</v>
      </c>
      <c r="Z15" s="32"/>
      <c r="AA15" s="107">
        <f t="shared" si="31"/>
        <v>30</v>
      </c>
      <c r="AB15" s="98">
        <f t="shared" si="0"/>
        <v>30.4</v>
      </c>
      <c r="AC15" s="98">
        <f t="shared" si="1"/>
        <v>13</v>
      </c>
      <c r="AD15" s="108">
        <v>11</v>
      </c>
      <c r="AE15" s="97">
        <f t="shared" si="2"/>
        <v>13</v>
      </c>
      <c r="AF15" s="119">
        <f>MATCH(AD15,$AE$5:AE37,0)</f>
        <v>14</v>
      </c>
      <c r="AG15" s="120" t="str">
        <f t="shared" ca="1" si="18"/>
        <v>Bryan Mountford</v>
      </c>
      <c r="AH15" s="110">
        <f t="shared" ca="1" si="3"/>
        <v>31</v>
      </c>
      <c r="AI15" s="110">
        <f t="shared" ca="1" si="32"/>
        <v>0</v>
      </c>
      <c r="AJ15" s="15"/>
      <c r="AK15" s="16">
        <v>10</v>
      </c>
      <c r="AL15" s="17" t="str">
        <f t="shared" si="33"/>
        <v>Ian Gunn</v>
      </c>
      <c r="AM15" s="106">
        <f t="shared" si="19"/>
        <v>30</v>
      </c>
      <c r="AN15" s="150"/>
      <c r="AO15" s="17" t="str">
        <f t="shared" si="34"/>
        <v>Ian Gunn</v>
      </c>
      <c r="AP15" s="49">
        <f t="shared" si="20"/>
        <v>0</v>
      </c>
      <c r="AQ15" s="49">
        <f t="shared" si="4"/>
        <v>0.4</v>
      </c>
      <c r="AR15" s="49">
        <f t="shared" si="5"/>
        <v>0</v>
      </c>
      <c r="AS15" s="49">
        <f t="shared" si="6"/>
        <v>0</v>
      </c>
      <c r="AT15" s="47">
        <f t="shared" si="7"/>
        <v>0</v>
      </c>
      <c r="AU15" s="118">
        <v>2</v>
      </c>
      <c r="AV15" s="32"/>
      <c r="AW15" s="107">
        <f t="shared" si="8"/>
        <v>30</v>
      </c>
      <c r="AX15" s="98">
        <f t="shared" si="9"/>
        <v>30.4</v>
      </c>
      <c r="AY15" s="98">
        <f t="shared" si="35"/>
        <v>13</v>
      </c>
      <c r="AZ15" s="108">
        <v>11</v>
      </c>
      <c r="BA15" s="98">
        <f t="shared" si="21"/>
        <v>13</v>
      </c>
      <c r="BB15" s="109">
        <f>MATCH(AZ15,$BA$5:BA37,0)</f>
        <v>14</v>
      </c>
      <c r="BC15" s="110" t="str">
        <f t="shared" ca="1" si="36"/>
        <v>Bryan Mountford</v>
      </c>
      <c r="BD15" s="110">
        <f t="shared" ca="1" si="22"/>
        <v>31</v>
      </c>
      <c r="BE15" s="110">
        <f t="shared" ca="1" si="23"/>
        <v>2</v>
      </c>
      <c r="BF15" s="15"/>
      <c r="BG15" s="15"/>
    </row>
    <row r="16" spans="1:59" ht="19.05" thickBot="1">
      <c r="A16" s="16">
        <v>11</v>
      </c>
      <c r="B16" s="17" t="str">
        <f>[1]Blank!$B$11</f>
        <v>Eddie Harrison</v>
      </c>
      <c r="C16" s="111">
        <f>[3]R5!C16</f>
        <v>12.1</v>
      </c>
      <c r="D16" s="112">
        <f t="shared" si="10"/>
        <v>12</v>
      </c>
      <c r="E16" s="113">
        <f>[4]C5!$GD$35</f>
        <v>32</v>
      </c>
      <c r="F16" s="107">
        <f t="shared" si="24"/>
        <v>32</v>
      </c>
      <c r="G16" s="114">
        <f t="shared" si="25"/>
        <v>0</v>
      </c>
      <c r="H16" s="114">
        <f t="shared" si="26"/>
        <v>0</v>
      </c>
      <c r="I16" s="20" t="s">
        <v>54</v>
      </c>
      <c r="J16" s="181"/>
      <c r="K16" s="115">
        <f>[5]P11!$H$52</f>
        <v>0</v>
      </c>
      <c r="L16" s="116">
        <f>[5]P11!$J$52</f>
        <v>12.1</v>
      </c>
      <c r="M16" s="117">
        <f t="shared" si="11"/>
        <v>12</v>
      </c>
      <c r="N16" s="44" t="str">
        <f t="shared" si="12"/>
        <v>M</v>
      </c>
      <c r="O16" s="150">
        <f t="shared" si="27"/>
        <v>0</v>
      </c>
      <c r="P16" s="84" t="b">
        <f t="shared" si="28"/>
        <v>0</v>
      </c>
      <c r="Q16" s="84" t="b">
        <f t="shared" si="29"/>
        <v>0</v>
      </c>
      <c r="R16" s="150"/>
      <c r="S16" s="17" t="str">
        <f t="shared" si="30"/>
        <v>Eddie Harrison</v>
      </c>
      <c r="T16" s="49">
        <f t="shared" si="13"/>
        <v>0</v>
      </c>
      <c r="U16" s="49">
        <f t="shared" si="14"/>
        <v>0.4</v>
      </c>
      <c r="V16" s="49">
        <f t="shared" si="15"/>
        <v>0</v>
      </c>
      <c r="W16" s="49">
        <f t="shared" si="16"/>
        <v>0</v>
      </c>
      <c r="X16" s="47">
        <f t="shared" si="17"/>
        <v>0</v>
      </c>
      <c r="Y16" s="118">
        <v>2</v>
      </c>
      <c r="Z16" s="32"/>
      <c r="AA16" s="107">
        <f t="shared" si="31"/>
        <v>32</v>
      </c>
      <c r="AB16" s="98">
        <f t="shared" si="0"/>
        <v>32.4</v>
      </c>
      <c r="AC16" s="98">
        <f t="shared" si="1"/>
        <v>9</v>
      </c>
      <c r="AD16" s="108">
        <v>12</v>
      </c>
      <c r="AE16" s="97">
        <f t="shared" si="2"/>
        <v>9</v>
      </c>
      <c r="AF16" s="119">
        <f>MATCH(AD16,$AE$5:AE37,0)</f>
        <v>18</v>
      </c>
      <c r="AG16" s="120" t="str">
        <f t="shared" ca="1" si="18"/>
        <v>Andy Trewick</v>
      </c>
      <c r="AH16" s="110">
        <f t="shared" ca="1" si="3"/>
        <v>30</v>
      </c>
      <c r="AI16" s="110">
        <f t="shared" ca="1" si="32"/>
        <v>1</v>
      </c>
      <c r="AJ16" s="15"/>
      <c r="AK16" s="16">
        <v>11</v>
      </c>
      <c r="AL16" s="17" t="str">
        <f t="shared" si="33"/>
        <v>Eddie Harrison</v>
      </c>
      <c r="AM16" s="106">
        <f t="shared" si="19"/>
        <v>32</v>
      </c>
      <c r="AN16" s="150"/>
      <c r="AO16" s="17" t="str">
        <f t="shared" si="34"/>
        <v>Eddie Harrison</v>
      </c>
      <c r="AP16" s="49">
        <f t="shared" si="20"/>
        <v>0</v>
      </c>
      <c r="AQ16" s="49">
        <f t="shared" si="4"/>
        <v>0.4</v>
      </c>
      <c r="AR16" s="49">
        <f t="shared" si="5"/>
        <v>0</v>
      </c>
      <c r="AS16" s="49">
        <f t="shared" si="6"/>
        <v>0</v>
      </c>
      <c r="AT16" s="47">
        <f t="shared" si="7"/>
        <v>0</v>
      </c>
      <c r="AU16" s="118">
        <v>2</v>
      </c>
      <c r="AV16" s="32"/>
      <c r="AW16" s="107">
        <f t="shared" si="8"/>
        <v>32</v>
      </c>
      <c r="AX16" s="98">
        <f t="shared" si="9"/>
        <v>32.4</v>
      </c>
      <c r="AY16" s="98">
        <f t="shared" si="35"/>
        <v>9</v>
      </c>
      <c r="AZ16" s="108">
        <v>12</v>
      </c>
      <c r="BA16" s="98">
        <f t="shared" si="21"/>
        <v>9</v>
      </c>
      <c r="BB16" s="109">
        <f>MATCH(AZ16,$BA$5:BA37,0)</f>
        <v>18</v>
      </c>
      <c r="BC16" s="110" t="str">
        <f t="shared" ca="1" si="36"/>
        <v>Andy Trewick</v>
      </c>
      <c r="BD16" s="110">
        <f t="shared" ca="1" si="22"/>
        <v>30</v>
      </c>
      <c r="BE16" s="110">
        <f t="shared" ca="1" si="23"/>
        <v>1</v>
      </c>
      <c r="BF16" s="15"/>
      <c r="BG16" s="15"/>
    </row>
    <row r="17" spans="1:59" ht="19.05" thickBot="1">
      <c r="A17" s="16">
        <v>12</v>
      </c>
      <c r="B17" s="17" t="str">
        <f>[1]Blank!$B$12</f>
        <v>Paul Marshall</v>
      </c>
      <c r="C17" s="111">
        <f>[3]R5!C17</f>
        <v>23.2</v>
      </c>
      <c r="D17" s="112">
        <f t="shared" si="10"/>
        <v>23</v>
      </c>
      <c r="E17" s="113">
        <f>[4]C5!$GU$35</f>
        <v>33</v>
      </c>
      <c r="F17" s="107">
        <f t="shared" si="24"/>
        <v>33</v>
      </c>
      <c r="G17" s="114">
        <f t="shared" si="25"/>
        <v>0</v>
      </c>
      <c r="H17" s="114">
        <f t="shared" si="26"/>
        <v>0</v>
      </c>
      <c r="I17" s="20"/>
      <c r="J17" s="181"/>
      <c r="K17" s="115">
        <f>[5]P12!$H$52</f>
        <v>0</v>
      </c>
      <c r="L17" s="116">
        <f>[5]P12!$J$52</f>
        <v>23.2</v>
      </c>
      <c r="M17" s="117">
        <f t="shared" si="11"/>
        <v>23</v>
      </c>
      <c r="N17" s="44" t="str">
        <f t="shared" si="12"/>
        <v>H</v>
      </c>
      <c r="O17" s="150">
        <f t="shared" si="27"/>
        <v>0</v>
      </c>
      <c r="P17" s="84" t="b">
        <f t="shared" si="28"/>
        <v>0</v>
      </c>
      <c r="Q17" s="84" t="b">
        <f t="shared" si="29"/>
        <v>0</v>
      </c>
      <c r="R17" s="150"/>
      <c r="S17" s="17" t="str">
        <f t="shared" si="30"/>
        <v>Paul Marshall</v>
      </c>
      <c r="T17" s="49">
        <f t="shared" si="13"/>
        <v>0</v>
      </c>
      <c r="U17" s="49">
        <f t="shared" si="14"/>
        <v>0</v>
      </c>
      <c r="V17" s="49">
        <f t="shared" si="15"/>
        <v>0</v>
      </c>
      <c r="W17" s="49">
        <f t="shared" si="16"/>
        <v>0</v>
      </c>
      <c r="X17" s="47">
        <f t="shared" si="17"/>
        <v>0</v>
      </c>
      <c r="Y17" s="118"/>
      <c r="Z17" s="32"/>
      <c r="AA17" s="107">
        <f t="shared" si="31"/>
        <v>33</v>
      </c>
      <c r="AB17" s="98">
        <f t="shared" si="0"/>
        <v>33</v>
      </c>
      <c r="AC17" s="98">
        <f t="shared" si="1"/>
        <v>7</v>
      </c>
      <c r="AD17" s="108">
        <v>13</v>
      </c>
      <c r="AE17" s="97">
        <f t="shared" si="2"/>
        <v>7</v>
      </c>
      <c r="AF17" s="119">
        <f>MATCH(AD17,$AE$5:AE37,0)</f>
        <v>11</v>
      </c>
      <c r="AG17" s="120" t="str">
        <f t="shared" ca="1" si="18"/>
        <v>Ian Gunn</v>
      </c>
      <c r="AH17" s="110">
        <f t="shared" ca="1" si="3"/>
        <v>30</v>
      </c>
      <c r="AI17" s="110">
        <f t="shared" ca="1" si="32"/>
        <v>2</v>
      </c>
      <c r="AJ17" s="15"/>
      <c r="AK17" s="16">
        <v>12</v>
      </c>
      <c r="AL17" s="17" t="str">
        <f t="shared" si="33"/>
        <v>Paul Marshall</v>
      </c>
      <c r="AM17" s="106">
        <f t="shared" si="19"/>
        <v>33</v>
      </c>
      <c r="AN17" s="150"/>
      <c r="AO17" s="17" t="str">
        <f t="shared" si="34"/>
        <v>Paul Marshall</v>
      </c>
      <c r="AP17" s="49">
        <f t="shared" si="20"/>
        <v>0</v>
      </c>
      <c r="AQ17" s="49">
        <f t="shared" si="4"/>
        <v>0</v>
      </c>
      <c r="AR17" s="49">
        <f t="shared" si="5"/>
        <v>0</v>
      </c>
      <c r="AS17" s="49">
        <f t="shared" si="6"/>
        <v>0</v>
      </c>
      <c r="AT17" s="47">
        <f t="shared" si="7"/>
        <v>0</v>
      </c>
      <c r="AU17" s="118"/>
      <c r="AV17" s="32"/>
      <c r="AW17" s="107">
        <f t="shared" si="8"/>
        <v>33</v>
      </c>
      <c r="AX17" s="98">
        <f t="shared" si="9"/>
        <v>33</v>
      </c>
      <c r="AY17" s="98">
        <f t="shared" si="35"/>
        <v>7</v>
      </c>
      <c r="AZ17" s="108">
        <v>13</v>
      </c>
      <c r="BA17" s="98">
        <f t="shared" si="21"/>
        <v>7</v>
      </c>
      <c r="BB17" s="109">
        <f>MATCH(AZ17,$BA$5:BA37,0)</f>
        <v>11</v>
      </c>
      <c r="BC17" s="110" t="str">
        <f t="shared" ca="1" si="36"/>
        <v>Ian Gunn</v>
      </c>
      <c r="BD17" s="110">
        <f t="shared" ca="1" si="22"/>
        <v>30</v>
      </c>
      <c r="BE17" s="110">
        <f t="shared" ca="1" si="23"/>
        <v>2</v>
      </c>
      <c r="BF17" s="15"/>
      <c r="BG17" s="15"/>
    </row>
    <row r="18" spans="1:59" ht="19.05" thickBot="1">
      <c r="A18" s="16">
        <v>13</v>
      </c>
      <c r="B18" s="17" t="str">
        <f>[1]Blank!$B$13</f>
        <v>Bryan Mountford</v>
      </c>
      <c r="C18" s="111">
        <f>[3]R5!C18</f>
        <v>21.099999999999998</v>
      </c>
      <c r="D18" s="112">
        <f t="shared" si="10"/>
        <v>21</v>
      </c>
      <c r="E18" s="113">
        <f>[4]C5!$P$74</f>
        <v>31</v>
      </c>
      <c r="F18" s="107">
        <f t="shared" si="24"/>
        <v>31</v>
      </c>
      <c r="G18" s="114">
        <f t="shared" si="25"/>
        <v>0</v>
      </c>
      <c r="H18" s="114">
        <f t="shared" si="26"/>
        <v>0</v>
      </c>
      <c r="I18" s="20" t="s">
        <v>54</v>
      </c>
      <c r="J18" s="181"/>
      <c r="K18" s="115">
        <f>[5]P13!$H$52</f>
        <v>0</v>
      </c>
      <c r="L18" s="116">
        <f>[5]P13!$J$52</f>
        <v>21.099999999999998</v>
      </c>
      <c r="M18" s="117">
        <f t="shared" si="11"/>
        <v>21</v>
      </c>
      <c r="N18" s="44" t="str">
        <f t="shared" si="12"/>
        <v>H</v>
      </c>
      <c r="O18" s="150">
        <f t="shared" si="27"/>
        <v>0</v>
      </c>
      <c r="P18" s="84" t="b">
        <f t="shared" si="28"/>
        <v>0</v>
      </c>
      <c r="Q18" s="84" t="b">
        <f t="shared" si="29"/>
        <v>0</v>
      </c>
      <c r="R18" s="150"/>
      <c r="S18" s="17" t="str">
        <f t="shared" si="30"/>
        <v>Bryan Mountford</v>
      </c>
      <c r="T18" s="49">
        <f t="shared" si="13"/>
        <v>0</v>
      </c>
      <c r="U18" s="49">
        <f t="shared" si="14"/>
        <v>0</v>
      </c>
      <c r="V18" s="49">
        <f t="shared" si="15"/>
        <v>0</v>
      </c>
      <c r="W18" s="49">
        <f t="shared" si="16"/>
        <v>0</v>
      </c>
      <c r="X18" s="47">
        <f t="shared" si="17"/>
        <v>0</v>
      </c>
      <c r="Y18" s="118"/>
      <c r="Z18" s="32"/>
      <c r="AA18" s="107">
        <f t="shared" si="31"/>
        <v>31</v>
      </c>
      <c r="AB18" s="98">
        <f t="shared" si="0"/>
        <v>31</v>
      </c>
      <c r="AC18" s="98">
        <f t="shared" si="1"/>
        <v>11</v>
      </c>
      <c r="AD18" s="108">
        <v>14</v>
      </c>
      <c r="AE18" s="97">
        <f t="shared" si="2"/>
        <v>11</v>
      </c>
      <c r="AF18" s="119">
        <f>MATCH(AD18,$AE$5:AE37,0)</f>
        <v>20</v>
      </c>
      <c r="AG18" s="120" t="str">
        <f t="shared" ca="1" si="18"/>
        <v>Alan Welsh</v>
      </c>
      <c r="AH18" s="110">
        <f t="shared" ca="1" si="3"/>
        <v>28</v>
      </c>
      <c r="AI18" s="110">
        <f t="shared" ca="1" si="32"/>
        <v>0</v>
      </c>
      <c r="AJ18" s="15"/>
      <c r="AK18" s="16">
        <v>13</v>
      </c>
      <c r="AL18" s="17" t="str">
        <f t="shared" si="33"/>
        <v>Bryan Mountford</v>
      </c>
      <c r="AM18" s="106">
        <f t="shared" si="19"/>
        <v>31</v>
      </c>
      <c r="AN18" s="150"/>
      <c r="AO18" s="17" t="str">
        <f t="shared" si="34"/>
        <v>Bryan Mountford</v>
      </c>
      <c r="AP18" s="49">
        <f t="shared" si="20"/>
        <v>0</v>
      </c>
      <c r="AQ18" s="49">
        <f t="shared" si="4"/>
        <v>0.4</v>
      </c>
      <c r="AR18" s="49">
        <f t="shared" si="5"/>
        <v>0</v>
      </c>
      <c r="AS18" s="49">
        <f t="shared" si="6"/>
        <v>0</v>
      </c>
      <c r="AT18" s="47">
        <f t="shared" si="7"/>
        <v>0</v>
      </c>
      <c r="AU18" s="118">
        <v>2</v>
      </c>
      <c r="AV18" s="32"/>
      <c r="AW18" s="107">
        <f t="shared" si="8"/>
        <v>31</v>
      </c>
      <c r="AX18" s="98">
        <f t="shared" si="9"/>
        <v>31.4</v>
      </c>
      <c r="AY18" s="98">
        <f t="shared" si="35"/>
        <v>11</v>
      </c>
      <c r="AZ18" s="108">
        <v>14</v>
      </c>
      <c r="BA18" s="98">
        <f t="shared" si="21"/>
        <v>11</v>
      </c>
      <c r="BB18" s="109">
        <f>MATCH(AZ18,$BA$5:BA37,0)</f>
        <v>20</v>
      </c>
      <c r="BC18" s="110" t="str">
        <f t="shared" ca="1" si="36"/>
        <v>Alan Welsh</v>
      </c>
      <c r="BD18" s="110">
        <f t="shared" ca="1" si="22"/>
        <v>28</v>
      </c>
      <c r="BE18" s="110">
        <f t="shared" ca="1" si="23"/>
        <v>0</v>
      </c>
      <c r="BF18" s="15"/>
      <c r="BG18" s="15"/>
    </row>
    <row r="19" spans="1:59" ht="19.05" thickBot="1">
      <c r="A19" s="16">
        <v>14</v>
      </c>
      <c r="B19" s="17" t="str">
        <f>[1]Blank!$B$14</f>
        <v>Jim Rooks</v>
      </c>
      <c r="C19" s="111">
        <f>[3]R5!C19</f>
        <v>10.6</v>
      </c>
      <c r="D19" s="112">
        <f t="shared" si="10"/>
        <v>11</v>
      </c>
      <c r="E19" s="113">
        <f>[4]C5!$AG$74</f>
        <v>27</v>
      </c>
      <c r="F19" s="107">
        <f t="shared" si="24"/>
        <v>27</v>
      </c>
      <c r="G19" s="114">
        <f t="shared" si="25"/>
        <v>0</v>
      </c>
      <c r="H19" s="114">
        <f t="shared" si="26"/>
        <v>0</v>
      </c>
      <c r="I19" s="20"/>
      <c r="J19" s="181"/>
      <c r="K19" s="115">
        <f>[5]P14!$H$52</f>
        <v>0.8</v>
      </c>
      <c r="L19" s="116">
        <f>[5]P14!$J$52</f>
        <v>11.4</v>
      </c>
      <c r="M19" s="117">
        <f t="shared" si="11"/>
        <v>11</v>
      </c>
      <c r="N19" s="44" t="str">
        <f t="shared" si="12"/>
        <v>M</v>
      </c>
      <c r="O19" s="150">
        <f t="shared" si="27"/>
        <v>0</v>
      </c>
      <c r="P19" s="84" t="b">
        <f t="shared" si="28"/>
        <v>0</v>
      </c>
      <c r="Q19" s="84" t="b">
        <f t="shared" si="29"/>
        <v>0</v>
      </c>
      <c r="R19" s="150"/>
      <c r="S19" s="17" t="str">
        <f t="shared" si="30"/>
        <v>Jim Rooks</v>
      </c>
      <c r="T19" s="49">
        <f t="shared" si="13"/>
        <v>0</v>
      </c>
      <c r="U19" s="49">
        <f t="shared" si="14"/>
        <v>0</v>
      </c>
      <c r="V19" s="49">
        <f t="shared" si="15"/>
        <v>0</v>
      </c>
      <c r="W19" s="49">
        <f t="shared" si="16"/>
        <v>0</v>
      </c>
      <c r="X19" s="47">
        <f t="shared" si="17"/>
        <v>0</v>
      </c>
      <c r="Y19" s="118"/>
      <c r="Z19" s="32"/>
      <c r="AA19" s="107">
        <f t="shared" si="31"/>
        <v>27</v>
      </c>
      <c r="AB19" s="98">
        <f t="shared" si="0"/>
        <v>27</v>
      </c>
      <c r="AC19" s="98">
        <f t="shared" si="1"/>
        <v>15</v>
      </c>
      <c r="AD19" s="108">
        <v>15</v>
      </c>
      <c r="AE19" s="97">
        <f t="shared" si="2"/>
        <v>15</v>
      </c>
      <c r="AF19" s="119">
        <f>MATCH(AD19,$AE$5:AE37,0)</f>
        <v>15</v>
      </c>
      <c r="AG19" s="120" t="str">
        <f t="shared" ca="1" si="18"/>
        <v>Jim Rooks</v>
      </c>
      <c r="AH19" s="110">
        <f t="shared" ca="1" si="3"/>
        <v>27</v>
      </c>
      <c r="AI19" s="110">
        <f t="shared" ca="1" si="32"/>
        <v>0</v>
      </c>
      <c r="AJ19" s="15"/>
      <c r="AK19" s="16">
        <v>14</v>
      </c>
      <c r="AL19" s="17" t="str">
        <f t="shared" si="33"/>
        <v>Jim Rooks</v>
      </c>
      <c r="AM19" s="106">
        <f t="shared" si="19"/>
        <v>27</v>
      </c>
      <c r="AN19" s="150"/>
      <c r="AO19" s="17" t="str">
        <f t="shared" si="34"/>
        <v>Jim Rooks</v>
      </c>
      <c r="AP19" s="49">
        <f t="shared" si="20"/>
        <v>0</v>
      </c>
      <c r="AQ19" s="49">
        <f t="shared" si="4"/>
        <v>0</v>
      </c>
      <c r="AR19" s="49">
        <f t="shared" si="5"/>
        <v>0</v>
      </c>
      <c r="AS19" s="49">
        <f t="shared" si="6"/>
        <v>0</v>
      </c>
      <c r="AT19" s="47">
        <f t="shared" si="7"/>
        <v>0</v>
      </c>
      <c r="AU19" s="118"/>
      <c r="AV19" s="32"/>
      <c r="AW19" s="107">
        <f t="shared" si="8"/>
        <v>27</v>
      </c>
      <c r="AX19" s="98">
        <f t="shared" si="9"/>
        <v>27</v>
      </c>
      <c r="AY19" s="98">
        <f t="shared" si="35"/>
        <v>15</v>
      </c>
      <c r="AZ19" s="108">
        <v>15</v>
      </c>
      <c r="BA19" s="98">
        <f t="shared" si="21"/>
        <v>15</v>
      </c>
      <c r="BB19" s="109">
        <f>MATCH(AZ19,$BA$5:BA37,0)</f>
        <v>15</v>
      </c>
      <c r="BC19" s="110" t="str">
        <f t="shared" ca="1" si="36"/>
        <v>Jim Rooks</v>
      </c>
      <c r="BD19" s="110">
        <f t="shared" ca="1" si="22"/>
        <v>27</v>
      </c>
      <c r="BE19" s="110">
        <f t="shared" ca="1" si="23"/>
        <v>0</v>
      </c>
      <c r="BF19" s="15"/>
      <c r="BG19" s="15"/>
    </row>
    <row r="20" spans="1:59" ht="19.05" thickBot="1">
      <c r="A20" s="16">
        <v>15</v>
      </c>
      <c r="B20" s="17" t="str">
        <f>[1]Blank!$B$15</f>
        <v>Dave Sanders</v>
      </c>
      <c r="C20" s="111">
        <f>[3]R5!C20</f>
        <v>16.600000000000001</v>
      </c>
      <c r="D20" s="112">
        <f t="shared" si="10"/>
        <v>17</v>
      </c>
      <c r="E20" s="113">
        <f>[4]C5!$AX$74</f>
        <v>36</v>
      </c>
      <c r="F20" s="107">
        <f t="shared" si="24"/>
        <v>36</v>
      </c>
      <c r="G20" s="114">
        <f t="shared" si="25"/>
        <v>0</v>
      </c>
      <c r="H20" s="114">
        <f t="shared" si="26"/>
        <v>0</v>
      </c>
      <c r="I20" s="20" t="s">
        <v>53</v>
      </c>
      <c r="J20" s="181"/>
      <c r="K20" s="115">
        <f>[5]P15!$H$52</f>
        <v>0</v>
      </c>
      <c r="L20" s="116">
        <f>[5]P15!$J$52</f>
        <v>16.600000000000001</v>
      </c>
      <c r="M20" s="117">
        <f t="shared" si="11"/>
        <v>17</v>
      </c>
      <c r="N20" s="44" t="str">
        <f t="shared" si="12"/>
        <v>M</v>
      </c>
      <c r="O20" s="150">
        <f t="shared" si="27"/>
        <v>0</v>
      </c>
      <c r="P20" s="84" t="b">
        <f t="shared" si="28"/>
        <v>0</v>
      </c>
      <c r="Q20" s="84" t="b">
        <f t="shared" si="29"/>
        <v>0</v>
      </c>
      <c r="R20" s="150"/>
      <c r="S20" s="17" t="str">
        <f t="shared" si="30"/>
        <v>Dave Sanders</v>
      </c>
      <c r="T20" s="49">
        <f t="shared" si="13"/>
        <v>0.5</v>
      </c>
      <c r="U20" s="49">
        <f t="shared" si="14"/>
        <v>0</v>
      </c>
      <c r="V20" s="49">
        <f t="shared" si="15"/>
        <v>0</v>
      </c>
      <c r="W20" s="49">
        <f t="shared" si="16"/>
        <v>0</v>
      </c>
      <c r="X20" s="47">
        <f t="shared" si="17"/>
        <v>0</v>
      </c>
      <c r="Y20" s="118">
        <v>1</v>
      </c>
      <c r="Z20" s="32"/>
      <c r="AA20" s="107">
        <f t="shared" si="31"/>
        <v>36</v>
      </c>
      <c r="AB20" s="98">
        <f t="shared" si="0"/>
        <v>36.5</v>
      </c>
      <c r="AC20" s="98">
        <f t="shared" si="1"/>
        <v>3</v>
      </c>
      <c r="AD20" s="108">
        <v>16</v>
      </c>
      <c r="AE20" s="97">
        <f t="shared" si="2"/>
        <v>3</v>
      </c>
      <c r="AF20" s="119">
        <f>MATCH(AD20,$AE$5:AE37,0)</f>
        <v>5</v>
      </c>
      <c r="AG20" s="120" t="str">
        <f t="shared" ca="1" si="18"/>
        <v>Andy Dodd</v>
      </c>
      <c r="AH20" s="110">
        <f t="shared" ca="1" si="3"/>
        <v>26</v>
      </c>
      <c r="AI20" s="110">
        <f t="shared" ca="1" si="32"/>
        <v>1</v>
      </c>
      <c r="AJ20" s="15"/>
      <c r="AK20" s="16">
        <v>15</v>
      </c>
      <c r="AL20" s="17" t="str">
        <f t="shared" si="33"/>
        <v>Dave Sanders</v>
      </c>
      <c r="AM20" s="106">
        <f t="shared" si="19"/>
        <v>36</v>
      </c>
      <c r="AN20" s="150"/>
      <c r="AO20" s="17" t="str">
        <f t="shared" si="34"/>
        <v>Dave Sanders</v>
      </c>
      <c r="AP20" s="49">
        <f t="shared" si="20"/>
        <v>0.5</v>
      </c>
      <c r="AQ20" s="49">
        <f t="shared" si="4"/>
        <v>0</v>
      </c>
      <c r="AR20" s="49">
        <f t="shared" si="5"/>
        <v>0</v>
      </c>
      <c r="AS20" s="49">
        <f t="shared" si="6"/>
        <v>0</v>
      </c>
      <c r="AT20" s="47">
        <f t="shared" si="7"/>
        <v>0</v>
      </c>
      <c r="AU20" s="118">
        <v>1</v>
      </c>
      <c r="AV20" s="32"/>
      <c r="AW20" s="107">
        <f t="shared" si="8"/>
        <v>36</v>
      </c>
      <c r="AX20" s="98">
        <f t="shared" si="9"/>
        <v>36.5</v>
      </c>
      <c r="AY20" s="98">
        <f t="shared" si="35"/>
        <v>3</v>
      </c>
      <c r="AZ20" s="108">
        <v>16</v>
      </c>
      <c r="BA20" s="98">
        <f t="shared" si="21"/>
        <v>3</v>
      </c>
      <c r="BB20" s="109">
        <f>MATCH(AZ20,$BA$5:BA37,0)</f>
        <v>5</v>
      </c>
      <c r="BC20" s="110" t="str">
        <f t="shared" ca="1" si="36"/>
        <v>Andy Dodd</v>
      </c>
      <c r="BD20" s="110">
        <f t="shared" ca="1" si="22"/>
        <v>26</v>
      </c>
      <c r="BE20" s="110">
        <f t="shared" ca="1" si="23"/>
        <v>1</v>
      </c>
      <c r="BF20" s="15"/>
      <c r="BG20" s="15"/>
    </row>
    <row r="21" spans="1:59" ht="19.05" thickBot="1">
      <c r="A21" s="16">
        <v>16</v>
      </c>
      <c r="B21" s="17" t="str">
        <f>[1]Blank!$B$16</f>
        <v>Brian Slack</v>
      </c>
      <c r="C21" s="111">
        <f>[3]R5!C21</f>
        <v>19.3</v>
      </c>
      <c r="D21" s="112">
        <f t="shared" si="10"/>
        <v>19</v>
      </c>
      <c r="E21" s="113">
        <f>[4]C5!$BO$74</f>
        <v>0</v>
      </c>
      <c r="F21" s="107">
        <f t="shared" si="24"/>
        <v>0</v>
      </c>
      <c r="G21" s="114">
        <f t="shared" si="25"/>
        <v>0</v>
      </c>
      <c r="H21" s="114">
        <f t="shared" si="26"/>
        <v>0</v>
      </c>
      <c r="I21" s="20" t="s">
        <v>51</v>
      </c>
      <c r="J21" s="181"/>
      <c r="K21" s="115">
        <f>[5]P16!$H$52</f>
        <v>0</v>
      </c>
      <c r="L21" s="116">
        <f>[5]P16!$J$52</f>
        <v>19.3</v>
      </c>
      <c r="M21" s="117">
        <f t="shared" si="11"/>
        <v>19</v>
      </c>
      <c r="N21" s="44" t="str">
        <f t="shared" si="12"/>
        <v>M</v>
      </c>
      <c r="O21" s="150">
        <f t="shared" si="27"/>
        <v>0</v>
      </c>
      <c r="P21" s="84" t="b">
        <f t="shared" si="28"/>
        <v>0</v>
      </c>
      <c r="Q21" s="84" t="b">
        <f t="shared" si="29"/>
        <v>0</v>
      </c>
      <c r="R21" s="150"/>
      <c r="S21" s="17" t="str">
        <f t="shared" si="30"/>
        <v>Brian Slack</v>
      </c>
      <c r="T21" s="49">
        <f t="shared" si="13"/>
        <v>0</v>
      </c>
      <c r="U21" s="49">
        <f t="shared" si="14"/>
        <v>0</v>
      </c>
      <c r="V21" s="49">
        <f t="shared" si="15"/>
        <v>0</v>
      </c>
      <c r="W21" s="49">
        <f t="shared" si="16"/>
        <v>0</v>
      </c>
      <c r="X21" s="47">
        <f t="shared" si="17"/>
        <v>0</v>
      </c>
      <c r="Y21" s="118"/>
      <c r="Z21" s="32"/>
      <c r="AA21" s="107">
        <f t="shared" si="31"/>
        <v>0</v>
      </c>
      <c r="AB21" s="98">
        <f t="shared" si="0"/>
        <v>0</v>
      </c>
      <c r="AC21" s="98">
        <f t="shared" si="1"/>
        <v>19</v>
      </c>
      <c r="AD21" s="108">
        <v>17</v>
      </c>
      <c r="AE21" s="97">
        <f t="shared" si="2"/>
        <v>19</v>
      </c>
      <c r="AF21" s="119">
        <f>MATCH(AD21,$AE$5:AE37,0)</f>
        <v>3</v>
      </c>
      <c r="AG21" s="120" t="str">
        <f t="shared" ca="1" si="18"/>
        <v>Stuart Barron</v>
      </c>
      <c r="AH21" s="110">
        <f t="shared" ca="1" si="3"/>
        <v>26</v>
      </c>
      <c r="AI21" s="110">
        <f t="shared" ca="1" si="32"/>
        <v>2</v>
      </c>
      <c r="AJ21" s="15"/>
      <c r="AK21" s="16">
        <v>16</v>
      </c>
      <c r="AL21" s="17" t="str">
        <f t="shared" si="33"/>
        <v>Brian Slack</v>
      </c>
      <c r="AM21" s="106">
        <f t="shared" si="19"/>
        <v>0</v>
      </c>
      <c r="AN21" s="150"/>
      <c r="AO21" s="17" t="str">
        <f t="shared" si="34"/>
        <v>Brian Slack</v>
      </c>
      <c r="AP21" s="49">
        <f t="shared" si="20"/>
        <v>0</v>
      </c>
      <c r="AQ21" s="49">
        <f t="shared" si="4"/>
        <v>0</v>
      </c>
      <c r="AR21" s="49">
        <f t="shared" si="5"/>
        <v>0</v>
      </c>
      <c r="AS21" s="49">
        <f t="shared" si="6"/>
        <v>0</v>
      </c>
      <c r="AT21" s="47">
        <f t="shared" si="7"/>
        <v>0</v>
      </c>
      <c r="AU21" s="118"/>
      <c r="AV21" s="32"/>
      <c r="AW21" s="107">
        <f t="shared" si="8"/>
        <v>0</v>
      </c>
      <c r="AX21" s="98">
        <f t="shared" si="9"/>
        <v>0</v>
      </c>
      <c r="AY21" s="98">
        <f t="shared" si="35"/>
        <v>19</v>
      </c>
      <c r="AZ21" s="121">
        <v>17</v>
      </c>
      <c r="BA21" s="98">
        <f t="shared" si="21"/>
        <v>19</v>
      </c>
      <c r="BB21" s="109">
        <f>MATCH(AZ21,$BA$5:BA37,0)</f>
        <v>3</v>
      </c>
      <c r="BC21" s="110" t="str">
        <f t="shared" ca="1" si="36"/>
        <v>Stuart Barron</v>
      </c>
      <c r="BD21" s="110">
        <f t="shared" ca="1" si="22"/>
        <v>26</v>
      </c>
      <c r="BE21" s="110">
        <f t="shared" ca="1" si="23"/>
        <v>2</v>
      </c>
      <c r="BF21" s="15"/>
      <c r="BG21" s="15"/>
    </row>
    <row r="22" spans="1:59" ht="19.05" thickBot="1">
      <c r="A22" s="16">
        <v>17</v>
      </c>
      <c r="B22" s="17" t="str">
        <f>[1]Blank!$B$17</f>
        <v>Andy Trewick</v>
      </c>
      <c r="C22" s="111">
        <f>[3]R5!C22</f>
        <v>19.8</v>
      </c>
      <c r="D22" s="112">
        <f t="shared" si="10"/>
        <v>20</v>
      </c>
      <c r="E22" s="113">
        <f>[4]C5!$CF$74</f>
        <v>30</v>
      </c>
      <c r="F22" s="107">
        <f t="shared" si="24"/>
        <v>30</v>
      </c>
      <c r="G22" s="114">
        <f t="shared" si="25"/>
        <v>0</v>
      </c>
      <c r="H22" s="114">
        <f t="shared" si="26"/>
        <v>0</v>
      </c>
      <c r="I22" s="20" t="s">
        <v>53</v>
      </c>
      <c r="J22" s="181"/>
      <c r="K22" s="115">
        <f>[5]P17!$H$52</f>
        <v>0.2</v>
      </c>
      <c r="L22" s="116">
        <f>[5]P17!$J$52</f>
        <v>20</v>
      </c>
      <c r="M22" s="117">
        <f t="shared" si="11"/>
        <v>20</v>
      </c>
      <c r="N22" s="44" t="str">
        <f t="shared" si="12"/>
        <v>H</v>
      </c>
      <c r="O22" s="150">
        <f t="shared" si="27"/>
        <v>0</v>
      </c>
      <c r="P22" s="84" t="b">
        <f t="shared" si="28"/>
        <v>0</v>
      </c>
      <c r="Q22" s="84" t="b">
        <f t="shared" si="29"/>
        <v>0</v>
      </c>
      <c r="R22" s="150"/>
      <c r="S22" s="17" t="str">
        <f t="shared" si="30"/>
        <v>Andy Trewick</v>
      </c>
      <c r="T22" s="49">
        <f t="shared" si="13"/>
        <v>0.5</v>
      </c>
      <c r="U22" s="49">
        <f t="shared" si="14"/>
        <v>0</v>
      </c>
      <c r="V22" s="49">
        <f t="shared" si="15"/>
        <v>0</v>
      </c>
      <c r="W22" s="49">
        <f t="shared" si="16"/>
        <v>0</v>
      </c>
      <c r="X22" s="47">
        <f t="shared" si="17"/>
        <v>0</v>
      </c>
      <c r="Y22" s="118">
        <v>1</v>
      </c>
      <c r="Z22" s="32"/>
      <c r="AA22" s="107">
        <f t="shared" si="31"/>
        <v>30</v>
      </c>
      <c r="AB22" s="98">
        <f t="shared" si="0"/>
        <v>30.5</v>
      </c>
      <c r="AC22" s="98">
        <f t="shared" si="1"/>
        <v>12</v>
      </c>
      <c r="AD22" s="108">
        <v>18</v>
      </c>
      <c r="AE22" s="97">
        <f t="shared" si="2"/>
        <v>12</v>
      </c>
      <c r="AF22" s="119">
        <f>MATCH(AD22,$AE$5:AE37,0)</f>
        <v>7</v>
      </c>
      <c r="AG22" s="120" t="str">
        <f t="shared" ca="1" si="18"/>
        <v>Bernie Fitzsimon</v>
      </c>
      <c r="AH22" s="110">
        <f t="shared" ca="1" si="3"/>
        <v>24</v>
      </c>
      <c r="AI22" s="110">
        <f t="shared" ca="1" si="32"/>
        <v>0</v>
      </c>
      <c r="AJ22" s="15"/>
      <c r="AK22" s="16">
        <v>17</v>
      </c>
      <c r="AL22" s="17" t="str">
        <f t="shared" si="33"/>
        <v>Andy Trewick</v>
      </c>
      <c r="AM22" s="106">
        <f t="shared" si="19"/>
        <v>30</v>
      </c>
      <c r="AN22" s="150"/>
      <c r="AO22" s="17" t="str">
        <f t="shared" si="34"/>
        <v>Andy Trewick</v>
      </c>
      <c r="AP22" s="49">
        <f t="shared" si="20"/>
        <v>0.5</v>
      </c>
      <c r="AQ22" s="49">
        <f t="shared" si="4"/>
        <v>0</v>
      </c>
      <c r="AR22" s="49">
        <f t="shared" si="5"/>
        <v>0</v>
      </c>
      <c r="AS22" s="49">
        <f t="shared" si="6"/>
        <v>0</v>
      </c>
      <c r="AT22" s="47">
        <f t="shared" si="7"/>
        <v>0</v>
      </c>
      <c r="AU22" s="118">
        <v>1</v>
      </c>
      <c r="AV22" s="32"/>
      <c r="AW22" s="107">
        <f t="shared" si="8"/>
        <v>30</v>
      </c>
      <c r="AX22" s="98">
        <f t="shared" si="9"/>
        <v>30.5</v>
      </c>
      <c r="AY22" s="98">
        <f t="shared" si="35"/>
        <v>12</v>
      </c>
      <c r="AZ22" s="121">
        <v>18</v>
      </c>
      <c r="BA22" s="98">
        <f t="shared" si="21"/>
        <v>12</v>
      </c>
      <c r="BB22" s="109">
        <f>MATCH(AZ22,$BA$5:BA37,0)</f>
        <v>7</v>
      </c>
      <c r="BC22" s="110" t="str">
        <f t="shared" ca="1" si="36"/>
        <v>Bernie Fitzsimon</v>
      </c>
      <c r="BD22" s="110">
        <f t="shared" ca="1" si="22"/>
        <v>24</v>
      </c>
      <c r="BE22" s="110">
        <f t="shared" ca="1" si="23"/>
        <v>0</v>
      </c>
      <c r="BF22" s="15"/>
      <c r="BG22" s="15"/>
    </row>
    <row r="23" spans="1:59" ht="19.05" thickBot="1">
      <c r="A23" s="16">
        <v>18</v>
      </c>
      <c r="B23" s="17" t="str">
        <f>[1]Blank!$B$18</f>
        <v>Dave Watts</v>
      </c>
      <c r="C23" s="111">
        <f>[3]R5!C23</f>
        <v>23.3</v>
      </c>
      <c r="D23" s="112">
        <f t="shared" si="10"/>
        <v>23</v>
      </c>
      <c r="E23" s="113">
        <f>[4]C5!$CW$74</f>
        <v>0</v>
      </c>
      <c r="F23" s="107">
        <f t="shared" si="24"/>
        <v>0</v>
      </c>
      <c r="G23" s="114">
        <f t="shared" si="25"/>
        <v>0</v>
      </c>
      <c r="H23" s="114">
        <f t="shared" si="26"/>
        <v>0</v>
      </c>
      <c r="I23" s="20" t="s">
        <v>51</v>
      </c>
      <c r="J23" s="181"/>
      <c r="K23" s="115">
        <f>[5]P18!$H$52</f>
        <v>0</v>
      </c>
      <c r="L23" s="116">
        <f>[5]P18!$J$52</f>
        <v>23.3</v>
      </c>
      <c r="M23" s="117">
        <f t="shared" si="11"/>
        <v>23</v>
      </c>
      <c r="N23" s="44" t="str">
        <f t="shared" si="12"/>
        <v>H</v>
      </c>
      <c r="O23" s="150">
        <f t="shared" si="27"/>
        <v>0</v>
      </c>
      <c r="P23" s="84" t="b">
        <f t="shared" si="28"/>
        <v>0</v>
      </c>
      <c r="Q23" s="84" t="b">
        <f t="shared" si="29"/>
        <v>0</v>
      </c>
      <c r="R23" s="150"/>
      <c r="S23" s="17" t="str">
        <f t="shared" si="30"/>
        <v>Dave Watts</v>
      </c>
      <c r="T23" s="49">
        <f t="shared" si="13"/>
        <v>0</v>
      </c>
      <c r="U23" s="49">
        <f t="shared" si="14"/>
        <v>0</v>
      </c>
      <c r="V23" s="49">
        <f t="shared" si="15"/>
        <v>0</v>
      </c>
      <c r="W23" s="49">
        <f t="shared" si="16"/>
        <v>0</v>
      </c>
      <c r="X23" s="47">
        <f t="shared" si="17"/>
        <v>0</v>
      </c>
      <c r="Y23" s="118"/>
      <c r="Z23" s="32"/>
      <c r="AA23" s="107">
        <f t="shared" si="31"/>
        <v>0</v>
      </c>
      <c r="AB23" s="98">
        <f t="shared" si="0"/>
        <v>0</v>
      </c>
      <c r="AC23" s="98">
        <f t="shared" si="1"/>
        <v>19</v>
      </c>
      <c r="AD23" s="108">
        <v>19</v>
      </c>
      <c r="AE23" s="97">
        <f t="shared" si="2"/>
        <v>19</v>
      </c>
      <c r="AF23" s="119">
        <f>MATCH(AD23,$AE$5:AE37,0)</f>
        <v>1</v>
      </c>
      <c r="AG23" s="120" t="str">
        <f t="shared" ca="1" si="18"/>
        <v>Bar the above</v>
      </c>
      <c r="AH23" s="110">
        <f t="shared" ca="1" si="3"/>
        <v>0</v>
      </c>
      <c r="AI23" s="110">
        <f t="shared" ca="1" si="32"/>
        <v>0</v>
      </c>
      <c r="AJ23" s="15"/>
      <c r="AK23" s="16">
        <v>18</v>
      </c>
      <c r="AL23" s="17" t="str">
        <f t="shared" si="33"/>
        <v>Dave Watts</v>
      </c>
      <c r="AM23" s="106">
        <f t="shared" si="19"/>
        <v>0</v>
      </c>
      <c r="AN23" s="150"/>
      <c r="AO23" s="17" t="str">
        <f t="shared" si="34"/>
        <v>Dave Watts</v>
      </c>
      <c r="AP23" s="49">
        <f t="shared" si="20"/>
        <v>0</v>
      </c>
      <c r="AQ23" s="49">
        <f t="shared" si="4"/>
        <v>0</v>
      </c>
      <c r="AR23" s="49">
        <f t="shared" si="5"/>
        <v>0</v>
      </c>
      <c r="AS23" s="49">
        <f t="shared" si="6"/>
        <v>0</v>
      </c>
      <c r="AT23" s="47">
        <f t="shared" si="7"/>
        <v>0</v>
      </c>
      <c r="AU23" s="118"/>
      <c r="AV23" s="32"/>
      <c r="AW23" s="107">
        <f t="shared" si="8"/>
        <v>0</v>
      </c>
      <c r="AX23" s="98">
        <f t="shared" si="9"/>
        <v>0</v>
      </c>
      <c r="AY23" s="98">
        <f t="shared" si="35"/>
        <v>19</v>
      </c>
      <c r="AZ23" s="121">
        <v>19</v>
      </c>
      <c r="BA23" s="98">
        <f t="shared" si="21"/>
        <v>19</v>
      </c>
      <c r="BB23" s="109">
        <f>MATCH(AZ23,$BA$5:BA37,0)</f>
        <v>1</v>
      </c>
      <c r="BC23" s="110" t="str">
        <f t="shared" ca="1" si="36"/>
        <v>Bar the above</v>
      </c>
      <c r="BD23" s="110">
        <f t="shared" ca="1" si="22"/>
        <v>0</v>
      </c>
      <c r="BE23" s="110">
        <f t="shared" ca="1" si="23"/>
        <v>0</v>
      </c>
      <c r="BF23" s="15"/>
      <c r="BG23" s="15"/>
    </row>
    <row r="24" spans="1:59" ht="19.05" thickBot="1">
      <c r="A24" s="16">
        <v>19</v>
      </c>
      <c r="B24" s="17" t="str">
        <f>[1]Blank!$B$19</f>
        <v>Alan Welsh</v>
      </c>
      <c r="C24" s="111">
        <f>[3]R5!C24</f>
        <v>16.399999999999999</v>
      </c>
      <c r="D24" s="112">
        <f t="shared" si="10"/>
        <v>16</v>
      </c>
      <c r="E24" s="113">
        <f>[4]C5!$DN$74</f>
        <v>28</v>
      </c>
      <c r="F24" s="107">
        <f t="shared" si="24"/>
        <v>28</v>
      </c>
      <c r="G24" s="114">
        <f t="shared" si="25"/>
        <v>0</v>
      </c>
      <c r="H24" s="114">
        <f t="shared" si="26"/>
        <v>0</v>
      </c>
      <c r="I24" s="20"/>
      <c r="J24" s="181"/>
      <c r="K24" s="115">
        <f>[5]P19!$H$52</f>
        <v>0.60000000000000009</v>
      </c>
      <c r="L24" s="116">
        <f>[5]P19!$J$52</f>
        <v>17</v>
      </c>
      <c r="M24" s="117">
        <f t="shared" si="11"/>
        <v>17</v>
      </c>
      <c r="N24" s="44" t="str">
        <f t="shared" si="12"/>
        <v>M</v>
      </c>
      <c r="O24" s="150">
        <f t="shared" si="27"/>
        <v>0</v>
      </c>
      <c r="P24" s="84" t="b">
        <f t="shared" si="28"/>
        <v>0</v>
      </c>
      <c r="Q24" s="84" t="b">
        <f t="shared" si="29"/>
        <v>0</v>
      </c>
      <c r="R24" s="150"/>
      <c r="S24" s="17" t="str">
        <f t="shared" si="30"/>
        <v>Alan Welsh</v>
      </c>
      <c r="T24" s="49">
        <f t="shared" si="13"/>
        <v>0</v>
      </c>
      <c r="U24" s="49">
        <f t="shared" si="14"/>
        <v>0</v>
      </c>
      <c r="V24" s="49">
        <f t="shared" si="15"/>
        <v>0</v>
      </c>
      <c r="W24" s="49">
        <f t="shared" si="16"/>
        <v>0</v>
      </c>
      <c r="X24" s="47">
        <f t="shared" si="17"/>
        <v>0</v>
      </c>
      <c r="Y24" s="118"/>
      <c r="Z24" s="32"/>
      <c r="AA24" s="107">
        <f t="shared" si="31"/>
        <v>28</v>
      </c>
      <c r="AB24" s="98">
        <f t="shared" si="0"/>
        <v>28</v>
      </c>
      <c r="AC24" s="98">
        <f t="shared" si="1"/>
        <v>14</v>
      </c>
      <c r="AD24" s="108">
        <v>20</v>
      </c>
      <c r="AE24" s="97">
        <f t="shared" si="2"/>
        <v>14</v>
      </c>
      <c r="AF24" s="119" t="e">
        <f>MATCH(AD24,$AE$5:AE37,0)</f>
        <v>#N/A</v>
      </c>
      <c r="AG24" s="120" t="e">
        <f t="shared" ca="1" si="18"/>
        <v>#N/A</v>
      </c>
      <c r="AH24" s="110" t="e">
        <f t="shared" ca="1" si="3"/>
        <v>#N/A</v>
      </c>
      <c r="AI24" s="110" t="e">
        <f t="shared" ca="1" si="32"/>
        <v>#N/A</v>
      </c>
      <c r="AJ24" s="15"/>
      <c r="AK24" s="16">
        <v>19</v>
      </c>
      <c r="AL24" s="17" t="str">
        <f t="shared" si="33"/>
        <v>Alan Welsh</v>
      </c>
      <c r="AM24" s="106">
        <f t="shared" si="19"/>
        <v>28</v>
      </c>
      <c r="AN24" s="150"/>
      <c r="AO24" s="17" t="str">
        <f t="shared" si="34"/>
        <v>Alan Welsh</v>
      </c>
      <c r="AP24" s="49">
        <f t="shared" si="20"/>
        <v>0</v>
      </c>
      <c r="AQ24" s="49">
        <f t="shared" si="4"/>
        <v>0</v>
      </c>
      <c r="AR24" s="49">
        <f t="shared" si="5"/>
        <v>0</v>
      </c>
      <c r="AS24" s="49">
        <f t="shared" si="6"/>
        <v>0</v>
      </c>
      <c r="AT24" s="47">
        <f t="shared" si="7"/>
        <v>0</v>
      </c>
      <c r="AU24" s="118"/>
      <c r="AV24" s="32"/>
      <c r="AW24" s="107">
        <f t="shared" si="8"/>
        <v>28</v>
      </c>
      <c r="AX24" s="98">
        <f t="shared" si="9"/>
        <v>28</v>
      </c>
      <c r="AY24" s="98">
        <f t="shared" si="35"/>
        <v>14</v>
      </c>
      <c r="AZ24" s="259">
        <v>20</v>
      </c>
      <c r="BA24" s="260">
        <f t="shared" si="21"/>
        <v>14</v>
      </c>
      <c r="BB24" s="261" t="e">
        <f>MATCH(AZ24,$BA$5:BA37,0)</f>
        <v>#N/A</v>
      </c>
      <c r="BC24" s="262" t="e">
        <f t="shared" ca="1" si="36"/>
        <v>#N/A</v>
      </c>
      <c r="BD24" s="262" t="e">
        <f t="shared" ca="1" si="22"/>
        <v>#N/A</v>
      </c>
      <c r="BE24" s="262" t="e">
        <f t="shared" ca="1" si="23"/>
        <v>#N/A</v>
      </c>
      <c r="BF24" s="15"/>
      <c r="BG24" s="15"/>
    </row>
    <row r="25" spans="1:59" ht="19.05" thickBot="1">
      <c r="A25" s="16">
        <v>20</v>
      </c>
      <c r="B25" s="17" t="str">
        <f>[1]Blank!$B$20</f>
        <v>Gary West</v>
      </c>
      <c r="C25" s="111">
        <f>[3]R5!C25</f>
        <v>10.100000000000001</v>
      </c>
      <c r="D25" s="112">
        <f t="shared" si="10"/>
        <v>10</v>
      </c>
      <c r="E25" s="113">
        <f>[4]C5!$EE$74</f>
        <v>0</v>
      </c>
      <c r="F25" s="107">
        <f t="shared" si="24"/>
        <v>0</v>
      </c>
      <c r="G25" s="114">
        <f t="shared" si="25"/>
        <v>0</v>
      </c>
      <c r="H25" s="114">
        <f t="shared" si="26"/>
        <v>0</v>
      </c>
      <c r="I25" s="20" t="s">
        <v>51</v>
      </c>
      <c r="J25" s="181"/>
      <c r="K25" s="115">
        <f>[5]P20!$H$52</f>
        <v>0</v>
      </c>
      <c r="L25" s="116">
        <f>[5]P20!$J$52</f>
        <v>10.100000000000001</v>
      </c>
      <c r="M25" s="117">
        <f t="shared" si="11"/>
        <v>10</v>
      </c>
      <c r="N25" s="44" t="str">
        <f t="shared" si="12"/>
        <v>M</v>
      </c>
      <c r="O25" s="150">
        <f t="shared" si="27"/>
        <v>0</v>
      </c>
      <c r="P25" s="84" t="b">
        <f t="shared" si="28"/>
        <v>0</v>
      </c>
      <c r="Q25" s="84" t="b">
        <f t="shared" si="29"/>
        <v>0</v>
      </c>
      <c r="R25" s="150"/>
      <c r="S25" s="17" t="str">
        <f t="shared" si="30"/>
        <v>Gary West</v>
      </c>
      <c r="T25" s="49">
        <f t="shared" si="13"/>
        <v>0</v>
      </c>
      <c r="U25" s="49">
        <f t="shared" si="14"/>
        <v>0</v>
      </c>
      <c r="V25" s="49">
        <f t="shared" si="15"/>
        <v>0</v>
      </c>
      <c r="W25" s="49">
        <f t="shared" si="16"/>
        <v>0</v>
      </c>
      <c r="X25" s="47">
        <f t="shared" si="17"/>
        <v>0</v>
      </c>
      <c r="Y25" s="118"/>
      <c r="Z25" s="32"/>
      <c r="AA25" s="107">
        <f t="shared" si="31"/>
        <v>0</v>
      </c>
      <c r="AB25" s="98">
        <f t="shared" si="0"/>
        <v>0</v>
      </c>
      <c r="AC25" s="98">
        <f t="shared" si="1"/>
        <v>19</v>
      </c>
      <c r="AD25" s="108">
        <v>21</v>
      </c>
      <c r="AE25" s="97">
        <f t="shared" si="2"/>
        <v>19</v>
      </c>
      <c r="AF25" s="119" t="e">
        <f>MATCH(AD25,$AE$5:AE37,0)</f>
        <v>#N/A</v>
      </c>
      <c r="AG25" s="120" t="e">
        <f t="shared" ca="1" si="18"/>
        <v>#N/A</v>
      </c>
      <c r="AH25" s="110" t="e">
        <f t="shared" ca="1" si="3"/>
        <v>#N/A</v>
      </c>
      <c r="AI25" s="110" t="e">
        <f t="shared" ca="1" si="32"/>
        <v>#N/A</v>
      </c>
      <c r="AJ25" s="15"/>
      <c r="AK25" s="16">
        <v>20</v>
      </c>
      <c r="AL25" s="17" t="str">
        <f t="shared" si="33"/>
        <v>Gary West</v>
      </c>
      <c r="AM25" s="106">
        <f t="shared" si="19"/>
        <v>0</v>
      </c>
      <c r="AN25" s="150"/>
      <c r="AO25" s="17" t="str">
        <f t="shared" si="34"/>
        <v>Gary West</v>
      </c>
      <c r="AP25" s="49">
        <f t="shared" si="20"/>
        <v>0</v>
      </c>
      <c r="AQ25" s="49">
        <f t="shared" si="4"/>
        <v>0</v>
      </c>
      <c r="AR25" s="49">
        <f t="shared" si="5"/>
        <v>0</v>
      </c>
      <c r="AS25" s="49">
        <f t="shared" si="6"/>
        <v>0</v>
      </c>
      <c r="AT25" s="47">
        <f t="shared" si="7"/>
        <v>0</v>
      </c>
      <c r="AU25" s="118"/>
      <c r="AV25" s="32"/>
      <c r="AW25" s="107">
        <f t="shared" si="8"/>
        <v>0</v>
      </c>
      <c r="AX25" s="98">
        <f t="shared" si="9"/>
        <v>0</v>
      </c>
      <c r="AY25" s="98">
        <f t="shared" si="35"/>
        <v>19</v>
      </c>
      <c r="AZ25" s="259">
        <v>21</v>
      </c>
      <c r="BA25" s="260">
        <f t="shared" si="21"/>
        <v>19</v>
      </c>
      <c r="BB25" s="261" t="e">
        <f>MATCH(AZ25,$BA$5:BA37,0)</f>
        <v>#N/A</v>
      </c>
      <c r="BC25" s="262" t="e">
        <f t="shared" ca="1" si="36"/>
        <v>#N/A</v>
      </c>
      <c r="BD25" s="262" t="e">
        <f t="shared" ca="1" si="22"/>
        <v>#N/A</v>
      </c>
      <c r="BE25" s="262" t="e">
        <f t="shared" ca="1" si="23"/>
        <v>#N/A</v>
      </c>
      <c r="BF25" s="15"/>
      <c r="BG25" s="15"/>
    </row>
    <row r="26" spans="1:59" ht="19.05" thickBot="1">
      <c r="A26" s="16">
        <v>21</v>
      </c>
      <c r="B26" s="17" t="str">
        <f>[1]Blank!$B$21</f>
        <v>Les West</v>
      </c>
      <c r="C26" s="111">
        <f>[3]R5!C26</f>
        <v>28</v>
      </c>
      <c r="D26" s="112">
        <f t="shared" si="10"/>
        <v>28</v>
      </c>
      <c r="E26" s="113">
        <f>[4]C5!$EV$74</f>
        <v>39</v>
      </c>
      <c r="F26" s="107">
        <f t="shared" si="24"/>
        <v>39</v>
      </c>
      <c r="G26" s="114">
        <f t="shared" si="25"/>
        <v>0</v>
      </c>
      <c r="H26" s="114">
        <f t="shared" si="26"/>
        <v>0</v>
      </c>
      <c r="I26" s="20"/>
      <c r="J26" s="181"/>
      <c r="K26" s="115">
        <f>[5]P21!$H$52</f>
        <v>-4.5</v>
      </c>
      <c r="L26" s="116">
        <f>[5]P21!$J$52</f>
        <v>23.5</v>
      </c>
      <c r="M26" s="117">
        <f t="shared" si="11"/>
        <v>24</v>
      </c>
      <c r="N26" s="44" t="str">
        <f t="shared" si="12"/>
        <v>H</v>
      </c>
      <c r="O26" s="150">
        <f t="shared" si="27"/>
        <v>0</v>
      </c>
      <c r="P26" s="84" t="b">
        <f t="shared" si="28"/>
        <v>0</v>
      </c>
      <c r="Q26" s="84" t="b">
        <f t="shared" si="29"/>
        <v>0</v>
      </c>
      <c r="R26" s="150"/>
      <c r="S26" s="17" t="str">
        <f t="shared" si="30"/>
        <v>Les West</v>
      </c>
      <c r="T26" s="49">
        <f t="shared" si="13"/>
        <v>0</v>
      </c>
      <c r="U26" s="49">
        <f t="shared" si="14"/>
        <v>0</v>
      </c>
      <c r="V26" s="49">
        <f t="shared" si="15"/>
        <v>0</v>
      </c>
      <c r="W26" s="49">
        <f t="shared" si="16"/>
        <v>0</v>
      </c>
      <c r="X26" s="47">
        <f t="shared" si="17"/>
        <v>0</v>
      </c>
      <c r="Y26" s="118"/>
      <c r="Z26" s="32"/>
      <c r="AA26" s="107">
        <f t="shared" si="31"/>
        <v>39</v>
      </c>
      <c r="AB26" s="98">
        <f t="shared" si="0"/>
        <v>39</v>
      </c>
      <c r="AC26" s="98">
        <f t="shared" si="1"/>
        <v>1</v>
      </c>
      <c r="AD26" s="108">
        <v>22</v>
      </c>
      <c r="AE26" s="97">
        <f t="shared" si="2"/>
        <v>1</v>
      </c>
      <c r="AF26" s="119" t="e">
        <f>MATCH(AD26,$AE$5:AE37,0)</f>
        <v>#N/A</v>
      </c>
      <c r="AG26" s="120" t="e">
        <f t="shared" ca="1" si="18"/>
        <v>#N/A</v>
      </c>
      <c r="AH26" s="110" t="e">
        <f t="shared" ca="1" si="3"/>
        <v>#N/A</v>
      </c>
      <c r="AI26" s="110" t="e">
        <f t="shared" ca="1" si="32"/>
        <v>#N/A</v>
      </c>
      <c r="AJ26" s="15"/>
      <c r="AK26" s="16">
        <v>21</v>
      </c>
      <c r="AL26" s="17" t="str">
        <f t="shared" si="33"/>
        <v>Les West</v>
      </c>
      <c r="AM26" s="106">
        <f t="shared" si="19"/>
        <v>39</v>
      </c>
      <c r="AN26" s="150"/>
      <c r="AO26" s="17" t="str">
        <f t="shared" si="34"/>
        <v>Les West</v>
      </c>
      <c r="AP26" s="49">
        <f t="shared" si="20"/>
        <v>0</v>
      </c>
      <c r="AQ26" s="49">
        <f t="shared" si="4"/>
        <v>0</v>
      </c>
      <c r="AR26" s="49">
        <f t="shared" si="5"/>
        <v>0</v>
      </c>
      <c r="AS26" s="49">
        <f t="shared" si="6"/>
        <v>0</v>
      </c>
      <c r="AT26" s="47">
        <f t="shared" si="7"/>
        <v>0</v>
      </c>
      <c r="AU26" s="118"/>
      <c r="AV26" s="32"/>
      <c r="AW26" s="107">
        <f t="shared" si="8"/>
        <v>39</v>
      </c>
      <c r="AX26" s="98">
        <f t="shared" si="9"/>
        <v>39</v>
      </c>
      <c r="AY26" s="98">
        <f t="shared" si="35"/>
        <v>1</v>
      </c>
      <c r="AZ26" s="259">
        <v>22</v>
      </c>
      <c r="BA26" s="260">
        <f t="shared" si="21"/>
        <v>1</v>
      </c>
      <c r="BB26" s="261" t="e">
        <f>MATCH(AZ26,$BA$5:BA37,0)</f>
        <v>#N/A</v>
      </c>
      <c r="BC26" s="262" t="e">
        <f t="shared" ca="1" si="36"/>
        <v>#N/A</v>
      </c>
      <c r="BD26" s="262" t="e">
        <f t="shared" ca="1" si="22"/>
        <v>#N/A</v>
      </c>
      <c r="BE26" s="262" t="e">
        <f t="shared" ca="1" si="23"/>
        <v>#N/A</v>
      </c>
      <c r="BF26" s="15"/>
      <c r="BG26" s="15"/>
    </row>
    <row r="27" spans="1:59" ht="19.05" thickBot="1">
      <c r="A27" s="23">
        <v>22</v>
      </c>
      <c r="B27" s="61" t="str">
        <f>[1]Blank!$B$22</f>
        <v>Mark Wilson</v>
      </c>
      <c r="C27" s="126">
        <f>[3]R5!C27</f>
        <v>21.7</v>
      </c>
      <c r="D27" s="127">
        <f t="shared" si="10"/>
        <v>22</v>
      </c>
      <c r="E27" s="128">
        <f>[4]C5!$FM$74</f>
        <v>31</v>
      </c>
      <c r="F27" s="137">
        <f t="shared" si="24"/>
        <v>31</v>
      </c>
      <c r="G27" s="129">
        <f t="shared" si="25"/>
        <v>0</v>
      </c>
      <c r="H27" s="129">
        <f t="shared" si="26"/>
        <v>0</v>
      </c>
      <c r="I27" s="42" t="s">
        <v>53</v>
      </c>
      <c r="J27" s="182"/>
      <c r="K27" s="130">
        <f>[5]P22!$H$52</f>
        <v>0</v>
      </c>
      <c r="L27" s="131">
        <f>[5]P22!$J$52</f>
        <v>21.7</v>
      </c>
      <c r="M27" s="132">
        <f t="shared" si="11"/>
        <v>22</v>
      </c>
      <c r="N27" s="168" t="str">
        <f t="shared" si="12"/>
        <v>H</v>
      </c>
      <c r="O27" s="22">
        <f t="shared" si="27"/>
        <v>0</v>
      </c>
      <c r="P27" s="169" t="b">
        <f t="shared" si="28"/>
        <v>0</v>
      </c>
      <c r="Q27" s="169" t="b">
        <f t="shared" si="29"/>
        <v>0</v>
      </c>
      <c r="R27" s="22"/>
      <c r="S27" s="61" t="str">
        <f t="shared" si="30"/>
        <v>Mark Wilson</v>
      </c>
      <c r="T27" s="134">
        <f t="shared" si="13"/>
        <v>0.5</v>
      </c>
      <c r="U27" s="134">
        <f t="shared" si="14"/>
        <v>0</v>
      </c>
      <c r="V27" s="134">
        <f t="shared" si="15"/>
        <v>0</v>
      </c>
      <c r="W27" s="134">
        <f t="shared" si="16"/>
        <v>0</v>
      </c>
      <c r="X27" s="135">
        <f t="shared" si="17"/>
        <v>0</v>
      </c>
      <c r="Y27" s="136">
        <v>1</v>
      </c>
      <c r="Z27" s="32"/>
      <c r="AA27" s="107">
        <f t="shared" si="31"/>
        <v>31</v>
      </c>
      <c r="AB27" s="98">
        <f t="shared" si="0"/>
        <v>31.5</v>
      </c>
      <c r="AC27" s="98">
        <f t="shared" si="1"/>
        <v>10</v>
      </c>
      <c r="AD27" s="138">
        <v>23</v>
      </c>
      <c r="AE27" s="238">
        <f t="shared" si="2"/>
        <v>10</v>
      </c>
      <c r="AF27" s="240" t="e">
        <f>MATCH(AD27,$AE$5:AE37,0)</f>
        <v>#N/A</v>
      </c>
      <c r="AG27" s="140" t="e">
        <f t="shared" ca="1" si="18"/>
        <v>#N/A</v>
      </c>
      <c r="AH27" s="141" t="e">
        <f t="shared" ca="1" si="3"/>
        <v>#N/A</v>
      </c>
      <c r="AI27" s="141" t="e">
        <f t="shared" ca="1" si="32"/>
        <v>#N/A</v>
      </c>
      <c r="AJ27" s="15"/>
      <c r="AK27" s="23">
        <v>22</v>
      </c>
      <c r="AL27" s="61" t="str">
        <f t="shared" si="33"/>
        <v>Mark Wilson</v>
      </c>
      <c r="AM27" s="142">
        <f t="shared" si="19"/>
        <v>31</v>
      </c>
      <c r="AN27" s="22"/>
      <c r="AO27" s="61" t="str">
        <f t="shared" si="34"/>
        <v>Mark Wilson</v>
      </c>
      <c r="AP27" s="134">
        <f t="shared" si="20"/>
        <v>0.5</v>
      </c>
      <c r="AQ27" s="134">
        <f t="shared" si="4"/>
        <v>0</v>
      </c>
      <c r="AR27" s="134">
        <f t="shared" si="5"/>
        <v>0</v>
      </c>
      <c r="AS27" s="134">
        <f t="shared" si="6"/>
        <v>0</v>
      </c>
      <c r="AT27" s="135">
        <f t="shared" si="7"/>
        <v>0</v>
      </c>
      <c r="AU27" s="136">
        <v>1</v>
      </c>
      <c r="AV27" s="32"/>
      <c r="AW27" s="107">
        <f t="shared" si="8"/>
        <v>31</v>
      </c>
      <c r="AX27" s="98">
        <f t="shared" si="9"/>
        <v>31.5</v>
      </c>
      <c r="AY27" s="98">
        <f t="shared" si="35"/>
        <v>10</v>
      </c>
      <c r="AZ27" s="263">
        <v>23</v>
      </c>
      <c r="BA27" s="264">
        <f t="shared" si="21"/>
        <v>10</v>
      </c>
      <c r="BB27" s="265" t="e">
        <f>MATCH(AZ27,$BA$5:BA37,0)</f>
        <v>#N/A</v>
      </c>
      <c r="BC27" s="266" t="e">
        <f t="shared" ca="1" si="36"/>
        <v>#N/A</v>
      </c>
      <c r="BD27" s="266" t="e">
        <f ca="1">OFFSET($AW$4,BB27,0)</f>
        <v>#N/A</v>
      </c>
      <c r="BE27" s="266" t="e">
        <f t="shared" ca="1" si="23"/>
        <v>#N/A</v>
      </c>
      <c r="BF27" s="15"/>
      <c r="BG27" s="15"/>
    </row>
    <row r="28" spans="1:59" hidden="1">
      <c r="A28" s="46">
        <v>23</v>
      </c>
      <c r="B28" s="63" t="str">
        <f>[1]Blank!$B$23</f>
        <v>TBC2</v>
      </c>
      <c r="C28" s="116">
        <f>[3]R4!L28</f>
        <v>0</v>
      </c>
      <c r="D28" s="96">
        <f t="shared" si="10"/>
        <v>0</v>
      </c>
      <c r="E28" s="97">
        <f>[4]C5!$GD$74</f>
        <v>0</v>
      </c>
      <c r="F28" s="98">
        <f t="shared" si="24"/>
        <v>0</v>
      </c>
      <c r="G28" s="99">
        <f t="shared" si="25"/>
        <v>0</v>
      </c>
      <c r="H28" s="99">
        <f t="shared" si="26"/>
        <v>0</v>
      </c>
      <c r="I28" s="21"/>
      <c r="J28" s="183"/>
      <c r="K28" s="115">
        <f>[5]P23!$H$52</f>
        <v>0</v>
      </c>
      <c r="L28" s="116">
        <f>[5]P23!$J$52</f>
        <v>0</v>
      </c>
      <c r="M28" s="101">
        <f t="shared" si="11"/>
        <v>0</v>
      </c>
      <c r="N28" s="44" t="str">
        <f t="shared" si="12"/>
        <v>L</v>
      </c>
      <c r="O28" s="150">
        <f t="shared" si="27"/>
        <v>0</v>
      </c>
      <c r="P28" s="84" t="b">
        <f t="shared" si="28"/>
        <v>0</v>
      </c>
      <c r="Q28" s="84" t="b">
        <f t="shared" si="29"/>
        <v>0</v>
      </c>
      <c r="R28" s="150"/>
      <c r="S28" s="63" t="str">
        <f t="shared" si="30"/>
        <v>TBC2</v>
      </c>
      <c r="T28" s="49">
        <f t="shared" si="13"/>
        <v>0</v>
      </c>
      <c r="U28" s="49">
        <f t="shared" si="14"/>
        <v>0</v>
      </c>
      <c r="V28" s="49">
        <f t="shared" si="15"/>
        <v>0</v>
      </c>
      <c r="W28" s="49">
        <f t="shared" si="16"/>
        <v>0</v>
      </c>
      <c r="X28" s="47">
        <f t="shared" si="17"/>
        <v>0</v>
      </c>
      <c r="Y28" s="122"/>
      <c r="Z28" s="32"/>
      <c r="AA28" s="107">
        <f t="shared" si="31"/>
        <v>0</v>
      </c>
      <c r="AB28" s="98">
        <f t="shared" si="0"/>
        <v>0</v>
      </c>
      <c r="AC28" s="98">
        <f t="shared" si="1"/>
        <v>19</v>
      </c>
      <c r="AD28" s="102">
        <v>24</v>
      </c>
      <c r="AE28" s="97">
        <f t="shared" si="2"/>
        <v>19</v>
      </c>
      <c r="AF28" s="103" t="e">
        <f>MATCH(AD28,$AE$5:AE37,0)</f>
        <v>#N/A</v>
      </c>
      <c r="AG28" s="104" t="e">
        <f t="shared" ca="1" si="18"/>
        <v>#N/A</v>
      </c>
      <c r="AH28" s="105" t="e">
        <f t="shared" ca="1" si="3"/>
        <v>#N/A</v>
      </c>
      <c r="AI28" s="105" t="e">
        <f t="shared" ca="1" si="32"/>
        <v>#N/A</v>
      </c>
      <c r="AJ28" s="15"/>
      <c r="AK28" s="46">
        <v>23</v>
      </c>
      <c r="AL28" s="63" t="str">
        <f t="shared" si="33"/>
        <v>TBC2</v>
      </c>
      <c r="AM28" s="176">
        <f>[6]S23!$I$8</f>
        <v>0</v>
      </c>
      <c r="AN28" s="150"/>
      <c r="AO28" s="63" t="str">
        <f t="shared" si="34"/>
        <v>TBC2</v>
      </c>
      <c r="AP28" s="49">
        <f t="shared" si="20"/>
        <v>0</v>
      </c>
      <c r="AQ28" s="49">
        <f t="shared" si="4"/>
        <v>0</v>
      </c>
      <c r="AR28" s="49">
        <f t="shared" si="5"/>
        <v>0</v>
      </c>
      <c r="AS28" s="49">
        <f t="shared" si="6"/>
        <v>0</v>
      </c>
      <c r="AT28" s="47">
        <f t="shared" si="7"/>
        <v>0</v>
      </c>
      <c r="AU28" s="122"/>
      <c r="AV28" s="32"/>
      <c r="AW28" s="107">
        <f t="shared" si="8"/>
        <v>0</v>
      </c>
      <c r="AX28" s="98">
        <f t="shared" si="9"/>
        <v>0</v>
      </c>
      <c r="AY28" s="98">
        <f t="shared" si="35"/>
        <v>19</v>
      </c>
      <c r="AZ28" s="174">
        <v>24</v>
      </c>
      <c r="BA28" s="98">
        <f t="shared" si="21"/>
        <v>19</v>
      </c>
      <c r="BB28" s="175" t="e">
        <f>MATCH(AZ28,$BA$5:BA37,0)</f>
        <v>#N/A</v>
      </c>
      <c r="BC28" s="105" t="e">
        <f t="shared" ca="1" si="36"/>
        <v>#N/A</v>
      </c>
      <c r="BD28" s="105" t="e">
        <f t="shared" ca="1" si="22"/>
        <v>#N/A</v>
      </c>
      <c r="BE28" s="105" t="e">
        <f t="shared" ca="1" si="23"/>
        <v>#N/A</v>
      </c>
      <c r="BF28" s="15"/>
      <c r="BG28" s="15"/>
    </row>
    <row r="29" spans="1:59" ht="19.05" hidden="1" thickBot="1">
      <c r="A29" s="23">
        <v>24</v>
      </c>
      <c r="B29" s="61" t="str">
        <f>[1]Blank!$B$24</f>
        <v>TBC3</v>
      </c>
      <c r="C29" s="126">
        <f>[3]R4!L29</f>
        <v>0</v>
      </c>
      <c r="D29" s="127">
        <f t="shared" si="10"/>
        <v>0</v>
      </c>
      <c r="E29" s="128">
        <f>[4]C5!$GU$74</f>
        <v>0</v>
      </c>
      <c r="F29" s="137">
        <f t="shared" si="24"/>
        <v>0</v>
      </c>
      <c r="G29" s="129">
        <f t="shared" si="25"/>
        <v>0</v>
      </c>
      <c r="H29" s="129">
        <f t="shared" si="26"/>
        <v>0</v>
      </c>
      <c r="I29" s="42"/>
      <c r="J29" s="182"/>
      <c r="K29" s="130">
        <f>[5]P24!$H$52</f>
        <v>0</v>
      </c>
      <c r="L29" s="131">
        <f>[5]P24!$J$52</f>
        <v>0</v>
      </c>
      <c r="M29" s="132">
        <f t="shared" si="11"/>
        <v>0</v>
      </c>
      <c r="N29" s="168" t="str">
        <f t="shared" si="12"/>
        <v>L</v>
      </c>
      <c r="O29" s="22">
        <f t="shared" si="27"/>
        <v>0</v>
      </c>
      <c r="P29" s="169" t="b">
        <f t="shared" si="28"/>
        <v>0</v>
      </c>
      <c r="Q29" s="169" t="b">
        <f t="shared" si="29"/>
        <v>0</v>
      </c>
      <c r="R29" s="22"/>
      <c r="S29" s="61" t="str">
        <f t="shared" si="30"/>
        <v>TBC3</v>
      </c>
      <c r="T29" s="29">
        <f t="shared" si="13"/>
        <v>0</v>
      </c>
      <c r="U29" s="29">
        <f t="shared" si="14"/>
        <v>0</v>
      </c>
      <c r="V29" s="29">
        <f t="shared" si="15"/>
        <v>0</v>
      </c>
      <c r="W29" s="29">
        <f t="shared" si="16"/>
        <v>0</v>
      </c>
      <c r="X29" s="241">
        <f t="shared" si="17"/>
        <v>0</v>
      </c>
      <c r="Y29" s="136"/>
      <c r="Z29" s="32"/>
      <c r="AA29" s="107">
        <f t="shared" si="31"/>
        <v>0</v>
      </c>
      <c r="AB29" s="98">
        <f t="shared" si="0"/>
        <v>0</v>
      </c>
      <c r="AC29" s="98">
        <f t="shared" si="1"/>
        <v>19</v>
      </c>
      <c r="AD29" s="138">
        <v>25</v>
      </c>
      <c r="AE29" s="238">
        <f t="shared" si="2"/>
        <v>19</v>
      </c>
      <c r="AF29" s="240" t="e">
        <f>MATCH(AD29,$AE$5:AE37,0)</f>
        <v>#N/A</v>
      </c>
      <c r="AG29" s="140" t="e">
        <f t="shared" ca="1" si="18"/>
        <v>#N/A</v>
      </c>
      <c r="AH29" s="141" t="e">
        <f t="shared" ca="1" si="3"/>
        <v>#N/A</v>
      </c>
      <c r="AI29" s="141" t="e">
        <f t="shared" ca="1" si="32"/>
        <v>#N/A</v>
      </c>
      <c r="AJ29" s="15"/>
      <c r="AK29" s="16">
        <v>24</v>
      </c>
      <c r="AL29" s="61" t="str">
        <f t="shared" si="33"/>
        <v>TBC3</v>
      </c>
      <c r="AM29" s="106">
        <f>[6]S24!$I$8</f>
        <v>0</v>
      </c>
      <c r="AN29" s="150"/>
      <c r="AO29" s="17" t="str">
        <f t="shared" si="34"/>
        <v>TBC3</v>
      </c>
      <c r="AP29" s="49">
        <f t="shared" si="20"/>
        <v>0</v>
      </c>
      <c r="AQ29" s="49">
        <f t="shared" si="4"/>
        <v>0</v>
      </c>
      <c r="AR29" s="49">
        <f t="shared" si="5"/>
        <v>0</v>
      </c>
      <c r="AS29" s="49">
        <f t="shared" si="6"/>
        <v>0</v>
      </c>
      <c r="AT29" s="47">
        <f t="shared" si="7"/>
        <v>0</v>
      </c>
      <c r="AU29" s="136"/>
      <c r="AV29" s="32"/>
      <c r="AW29" s="107">
        <f t="shared" si="8"/>
        <v>0</v>
      </c>
      <c r="AX29" s="107">
        <f t="shared" si="9"/>
        <v>0</v>
      </c>
      <c r="AY29" s="98">
        <f t="shared" si="35"/>
        <v>19</v>
      </c>
      <c r="AZ29" s="143">
        <v>25</v>
      </c>
      <c r="BA29" s="232">
        <f t="shared" si="21"/>
        <v>19</v>
      </c>
      <c r="BB29" s="144" t="e">
        <f>MATCH(AZ29,$BA$5:BA37,0)</f>
        <v>#N/A</v>
      </c>
      <c r="BC29" s="141" t="e">
        <f t="shared" ca="1" si="36"/>
        <v>#N/A</v>
      </c>
      <c r="BD29" s="141" t="e">
        <f t="shared" ca="1" si="22"/>
        <v>#N/A</v>
      </c>
      <c r="BE29" s="141" t="e">
        <f t="shared" ca="1" si="23"/>
        <v>#N/A</v>
      </c>
      <c r="BF29" s="15"/>
      <c r="BG29" s="15"/>
    </row>
    <row r="30" spans="1:59" hidden="1">
      <c r="A30" s="46">
        <v>25</v>
      </c>
      <c r="B30" s="63" t="str">
        <f>[1]Blank!$B$25</f>
        <v>Player 25</v>
      </c>
      <c r="C30" s="116">
        <f>[3]R4!L30</f>
        <v>0</v>
      </c>
      <c r="D30" s="160">
        <f t="shared" si="10"/>
        <v>0</v>
      </c>
      <c r="E30" s="97">
        <f>[4]C5!$P$113</f>
        <v>0</v>
      </c>
      <c r="F30" s="98">
        <f t="shared" si="24"/>
        <v>0</v>
      </c>
      <c r="G30" s="99">
        <f t="shared" si="25"/>
        <v>0</v>
      </c>
      <c r="H30" s="99">
        <f t="shared" si="26"/>
        <v>0</v>
      </c>
      <c r="I30" s="21"/>
      <c r="J30" s="183"/>
      <c r="K30" s="115">
        <f>[5]P25!$H$52</f>
        <v>0</v>
      </c>
      <c r="L30" s="116">
        <f>[5]P25!$J$52</f>
        <v>0</v>
      </c>
      <c r="M30" s="161">
        <f t="shared" si="11"/>
        <v>0</v>
      </c>
      <c r="N30" s="44" t="str">
        <f t="shared" si="12"/>
        <v>L</v>
      </c>
      <c r="O30" s="150">
        <f t="shared" si="27"/>
        <v>0</v>
      </c>
      <c r="P30" s="84" t="b">
        <f t="shared" si="28"/>
        <v>0</v>
      </c>
      <c r="Q30" s="84" t="b">
        <f t="shared" si="29"/>
        <v>0</v>
      </c>
      <c r="R30" s="150"/>
      <c r="S30" s="63" t="str">
        <f t="shared" si="30"/>
        <v>Player 25</v>
      </c>
      <c r="T30" s="49">
        <f t="shared" si="13"/>
        <v>0</v>
      </c>
      <c r="U30" s="49">
        <f t="shared" si="14"/>
        <v>0</v>
      </c>
      <c r="V30" s="49">
        <f t="shared" si="15"/>
        <v>0</v>
      </c>
      <c r="W30" s="49">
        <f t="shared" si="16"/>
        <v>0</v>
      </c>
      <c r="X30" s="47">
        <f t="shared" si="17"/>
        <v>0</v>
      </c>
      <c r="Y30" s="122"/>
      <c r="Z30" s="32"/>
      <c r="AA30" s="107">
        <f t="shared" si="31"/>
        <v>0</v>
      </c>
      <c r="AB30" s="107">
        <f t="shared" si="0"/>
        <v>0</v>
      </c>
      <c r="AC30" s="107">
        <f t="shared" si="1"/>
        <v>19</v>
      </c>
      <c r="AD30" s="102">
        <v>26</v>
      </c>
      <c r="AE30" s="97">
        <f t="shared" si="2"/>
        <v>19</v>
      </c>
      <c r="AF30" s="103" t="e">
        <f>MATCH(AD30,$AE$5:AE37,0)</f>
        <v>#N/A</v>
      </c>
      <c r="AG30" s="104" t="e">
        <f t="shared" ca="1" si="18"/>
        <v>#N/A</v>
      </c>
      <c r="AH30" s="105" t="e">
        <f t="shared" ca="1" si="3"/>
        <v>#N/A</v>
      </c>
      <c r="AI30" s="105" t="e">
        <f t="shared" ca="1" si="32"/>
        <v>#N/A</v>
      </c>
      <c r="AJ30" s="15"/>
      <c r="AK30" s="16">
        <v>25</v>
      </c>
      <c r="AL30" s="63" t="str">
        <f t="shared" si="33"/>
        <v>Player 25</v>
      </c>
      <c r="AM30" s="106">
        <f>[6]S25!$I$8</f>
        <v>0</v>
      </c>
      <c r="AN30" s="150"/>
      <c r="AO30" s="17" t="str">
        <f t="shared" si="34"/>
        <v>Player 25</v>
      </c>
      <c r="AP30" s="19">
        <f t="shared" si="20"/>
        <v>0</v>
      </c>
      <c r="AQ30" s="19">
        <f t="shared" si="4"/>
        <v>0</v>
      </c>
      <c r="AR30" s="19">
        <f t="shared" si="5"/>
        <v>0</v>
      </c>
      <c r="AS30" s="19">
        <f t="shared" si="6"/>
        <v>0</v>
      </c>
      <c r="AT30" s="18">
        <f t="shared" si="7"/>
        <v>0</v>
      </c>
      <c r="AU30" s="122"/>
      <c r="AV30" s="32"/>
      <c r="AW30" s="98">
        <f t="shared" si="8"/>
        <v>0</v>
      </c>
      <c r="AX30" s="98">
        <f t="shared" si="9"/>
        <v>0</v>
      </c>
      <c r="AY30" s="98">
        <f t="shared" si="35"/>
        <v>19</v>
      </c>
      <c r="AZ30" s="174">
        <v>26</v>
      </c>
      <c r="BA30" s="98">
        <f t="shared" si="21"/>
        <v>19</v>
      </c>
      <c r="BB30" s="175" t="e">
        <f>MATCH(AZ30,$BA$5:BA37,0)</f>
        <v>#N/A</v>
      </c>
      <c r="BC30" s="105" t="e">
        <f t="shared" ca="1" si="36"/>
        <v>#N/A</v>
      </c>
      <c r="BD30" s="105" t="e">
        <f t="shared" ca="1" si="22"/>
        <v>#N/A</v>
      </c>
      <c r="BE30" s="105" t="e">
        <f t="shared" ca="1" si="23"/>
        <v>#N/A</v>
      </c>
      <c r="BF30" s="15"/>
      <c r="BG30" s="15"/>
    </row>
    <row r="31" spans="1:59" hidden="1">
      <c r="A31" s="46">
        <v>26</v>
      </c>
      <c r="B31" s="17" t="str">
        <f>[1]Blank!$B$26</f>
        <v>Player 26</v>
      </c>
      <c r="C31" s="111">
        <f>[3]R4!L31</f>
        <v>0</v>
      </c>
      <c r="D31" s="96">
        <f t="shared" si="10"/>
        <v>0</v>
      </c>
      <c r="E31" s="97">
        <f>[4]C5!$AG$113</f>
        <v>0</v>
      </c>
      <c r="F31" s="107">
        <f t="shared" si="24"/>
        <v>0</v>
      </c>
      <c r="G31" s="114">
        <f t="shared" si="25"/>
        <v>0</v>
      </c>
      <c r="H31" s="114">
        <f t="shared" si="26"/>
        <v>0</v>
      </c>
      <c r="I31" s="21"/>
      <c r="J31" s="183"/>
      <c r="K31" s="115">
        <f>[5]P26!$H$52</f>
        <v>0</v>
      </c>
      <c r="L31" s="116">
        <f>[5]P26!$J$52</f>
        <v>0</v>
      </c>
      <c r="M31" s="101">
        <f t="shared" si="11"/>
        <v>0</v>
      </c>
      <c r="N31" s="44" t="str">
        <f t="shared" si="12"/>
        <v>L</v>
      </c>
      <c r="O31" s="150">
        <f t="shared" si="27"/>
        <v>0</v>
      </c>
      <c r="P31" s="84" t="b">
        <f t="shared" si="28"/>
        <v>0</v>
      </c>
      <c r="Q31" s="84" t="b">
        <f t="shared" si="29"/>
        <v>0</v>
      </c>
      <c r="R31" s="150"/>
      <c r="S31" s="63" t="str">
        <f t="shared" si="30"/>
        <v>Player 26</v>
      </c>
      <c r="T31" s="48">
        <f t="shared" si="13"/>
        <v>0</v>
      </c>
      <c r="U31" s="49">
        <f t="shared" si="14"/>
        <v>0</v>
      </c>
      <c r="V31" s="49">
        <f t="shared" si="15"/>
        <v>0</v>
      </c>
      <c r="W31" s="49">
        <f t="shared" si="16"/>
        <v>0</v>
      </c>
      <c r="X31" s="47">
        <f t="shared" si="17"/>
        <v>0</v>
      </c>
      <c r="Y31" s="122"/>
      <c r="Z31" s="32"/>
      <c r="AA31" s="98">
        <f t="shared" si="31"/>
        <v>0</v>
      </c>
      <c r="AB31" s="98">
        <f t="shared" si="0"/>
        <v>0</v>
      </c>
      <c r="AC31" s="98">
        <f t="shared" si="1"/>
        <v>19</v>
      </c>
      <c r="AD31" s="102">
        <v>27</v>
      </c>
      <c r="AE31" s="98">
        <f t="shared" si="2"/>
        <v>19</v>
      </c>
      <c r="AF31" s="123" t="e">
        <f>MATCH(AD31,$AE$5:AE37,0)</f>
        <v>#N/A</v>
      </c>
      <c r="AG31" s="104" t="e">
        <f t="shared" ca="1" si="18"/>
        <v>#N/A</v>
      </c>
      <c r="AH31" s="105" t="e">
        <f t="shared" ca="1" si="3"/>
        <v>#N/A</v>
      </c>
      <c r="AI31" s="105" t="e">
        <f t="shared" ca="1" si="32"/>
        <v>#N/A</v>
      </c>
      <c r="AJ31" s="15"/>
      <c r="AK31" s="46">
        <v>26</v>
      </c>
      <c r="AL31" s="63" t="str">
        <f t="shared" si="33"/>
        <v>Player 26</v>
      </c>
      <c r="AM31" s="106">
        <f>[6]S26!$I$8</f>
        <v>0</v>
      </c>
      <c r="AN31" s="150"/>
      <c r="AO31" s="17" t="str">
        <f t="shared" si="34"/>
        <v>Player 26</v>
      </c>
      <c r="AP31" s="49">
        <f t="shared" si="20"/>
        <v>0</v>
      </c>
      <c r="AQ31" s="49">
        <f t="shared" si="4"/>
        <v>0</v>
      </c>
      <c r="AR31" s="49">
        <f t="shared" si="5"/>
        <v>0</v>
      </c>
      <c r="AS31" s="49">
        <f t="shared" si="6"/>
        <v>0</v>
      </c>
      <c r="AT31" s="47">
        <f t="shared" si="7"/>
        <v>0</v>
      </c>
      <c r="AU31" s="122"/>
      <c r="AV31" s="32"/>
      <c r="AW31" s="107">
        <f t="shared" si="8"/>
        <v>0</v>
      </c>
      <c r="AX31" s="98">
        <f t="shared" si="9"/>
        <v>0</v>
      </c>
      <c r="AY31" s="98">
        <f t="shared" si="35"/>
        <v>19</v>
      </c>
      <c r="AZ31" s="121">
        <v>27</v>
      </c>
      <c r="BA31" s="98">
        <f t="shared" si="21"/>
        <v>19</v>
      </c>
      <c r="BB31" s="109" t="e">
        <f>MATCH(AZ31,$BA$5:BA37,0)</f>
        <v>#N/A</v>
      </c>
      <c r="BC31" s="110" t="e">
        <f t="shared" ca="1" si="36"/>
        <v>#N/A</v>
      </c>
      <c r="BD31" s="110" t="e">
        <f t="shared" ca="1" si="22"/>
        <v>#N/A</v>
      </c>
      <c r="BE31" s="110" t="e">
        <f t="shared" ca="1" si="23"/>
        <v>#N/A</v>
      </c>
      <c r="BF31" s="15"/>
      <c r="BG31" s="15"/>
    </row>
    <row r="32" spans="1:59" hidden="1">
      <c r="A32" s="16">
        <v>27</v>
      </c>
      <c r="B32" s="17" t="str">
        <f>[1]Blank!$B$27</f>
        <v>Player 27</v>
      </c>
      <c r="C32" s="111">
        <f>[3]R4!L32</f>
        <v>0</v>
      </c>
      <c r="D32" s="112">
        <f t="shared" si="10"/>
        <v>0</v>
      </c>
      <c r="E32" s="113">
        <f>[4]C5!$AX$113</f>
        <v>0</v>
      </c>
      <c r="F32" s="107">
        <f t="shared" si="24"/>
        <v>0</v>
      </c>
      <c r="G32" s="114">
        <f t="shared" si="25"/>
        <v>0</v>
      </c>
      <c r="H32" s="114">
        <f t="shared" si="26"/>
        <v>0</v>
      </c>
      <c r="I32" s="20"/>
      <c r="J32" s="181"/>
      <c r="K32" s="115">
        <f>[5]P27!$H$52</f>
        <v>0</v>
      </c>
      <c r="L32" s="116">
        <f>[5]P27!$J$52</f>
        <v>0</v>
      </c>
      <c r="M32" s="117">
        <f t="shared" si="11"/>
        <v>0</v>
      </c>
      <c r="N32" s="44" t="str">
        <f t="shared" si="12"/>
        <v>L</v>
      </c>
      <c r="O32" s="150">
        <f t="shared" si="27"/>
        <v>0</v>
      </c>
      <c r="P32" s="84" t="b">
        <f t="shared" si="28"/>
        <v>0</v>
      </c>
      <c r="Q32" s="84" t="b">
        <f t="shared" si="29"/>
        <v>0</v>
      </c>
      <c r="R32" s="150"/>
      <c r="S32" s="17" t="str">
        <f t="shared" si="30"/>
        <v>Player 27</v>
      </c>
      <c r="T32" s="48">
        <f t="shared" si="13"/>
        <v>0</v>
      </c>
      <c r="U32" s="49">
        <f t="shared" si="14"/>
        <v>0</v>
      </c>
      <c r="V32" s="49">
        <f t="shared" si="15"/>
        <v>0</v>
      </c>
      <c r="W32" s="49">
        <f t="shared" si="16"/>
        <v>0</v>
      </c>
      <c r="X32" s="47">
        <f t="shared" si="17"/>
        <v>0</v>
      </c>
      <c r="Y32" s="118"/>
      <c r="Z32" s="32"/>
      <c r="AA32" s="107">
        <f t="shared" si="31"/>
        <v>0</v>
      </c>
      <c r="AB32" s="98">
        <f t="shared" si="0"/>
        <v>0</v>
      </c>
      <c r="AC32" s="98">
        <f t="shared" si="1"/>
        <v>19</v>
      </c>
      <c r="AD32" s="108">
        <v>28</v>
      </c>
      <c r="AE32" s="98">
        <f t="shared" si="2"/>
        <v>19</v>
      </c>
      <c r="AF32" s="124" t="e">
        <f>MATCH(AD32,$AE$5:AE37,0)</f>
        <v>#N/A</v>
      </c>
      <c r="AG32" s="120" t="e">
        <f t="shared" ca="1" si="18"/>
        <v>#N/A</v>
      </c>
      <c r="AH32" s="110" t="e">
        <f t="shared" ca="1" si="3"/>
        <v>#N/A</v>
      </c>
      <c r="AI32" s="110" t="e">
        <f t="shared" ca="1" si="32"/>
        <v>#N/A</v>
      </c>
      <c r="AJ32" s="15"/>
      <c r="AK32" s="16">
        <v>27</v>
      </c>
      <c r="AL32" s="17" t="str">
        <f t="shared" si="33"/>
        <v>Player 27</v>
      </c>
      <c r="AM32" s="106">
        <f>[6]S27!$I$8</f>
        <v>0</v>
      </c>
      <c r="AN32" s="150"/>
      <c r="AO32" s="17" t="str">
        <f t="shared" si="34"/>
        <v>Player 27</v>
      </c>
      <c r="AP32" s="49">
        <f t="shared" si="20"/>
        <v>0</v>
      </c>
      <c r="AQ32" s="49">
        <f t="shared" si="4"/>
        <v>0</v>
      </c>
      <c r="AR32" s="49">
        <f t="shared" si="5"/>
        <v>0</v>
      </c>
      <c r="AS32" s="49">
        <f t="shared" si="6"/>
        <v>0</v>
      </c>
      <c r="AT32" s="47">
        <f t="shared" si="7"/>
        <v>0</v>
      </c>
      <c r="AU32" s="118"/>
      <c r="AV32" s="32"/>
      <c r="AW32" s="107">
        <f t="shared" si="8"/>
        <v>0</v>
      </c>
      <c r="AX32" s="98">
        <f t="shared" si="9"/>
        <v>0</v>
      </c>
      <c r="AY32" s="98">
        <f t="shared" si="35"/>
        <v>19</v>
      </c>
      <c r="AZ32" s="121">
        <v>28</v>
      </c>
      <c r="BA32" s="98">
        <f t="shared" si="21"/>
        <v>19</v>
      </c>
      <c r="BB32" s="109" t="e">
        <f>MATCH(AZ32,$BA$5:BA37,0)</f>
        <v>#N/A</v>
      </c>
      <c r="BC32" s="110" t="e">
        <f t="shared" ca="1" si="36"/>
        <v>#N/A</v>
      </c>
      <c r="BD32" s="110" t="e">
        <f t="shared" ca="1" si="22"/>
        <v>#N/A</v>
      </c>
      <c r="BE32" s="110" t="e">
        <f t="shared" ca="1" si="23"/>
        <v>#N/A</v>
      </c>
      <c r="BF32" s="15"/>
      <c r="BG32" s="15"/>
    </row>
    <row r="33" spans="1:59" hidden="1">
      <c r="A33" s="16">
        <v>28</v>
      </c>
      <c r="B33" s="17" t="str">
        <f>[1]Blank!$B$28</f>
        <v>Player 28</v>
      </c>
      <c r="C33" s="111">
        <f>[3]R4!L33</f>
        <v>0</v>
      </c>
      <c r="D33" s="112">
        <f t="shared" si="10"/>
        <v>0</v>
      </c>
      <c r="E33" s="113">
        <f>[4]C5!$BO$113</f>
        <v>0</v>
      </c>
      <c r="F33" s="107">
        <f t="shared" si="24"/>
        <v>0</v>
      </c>
      <c r="G33" s="114">
        <f t="shared" si="25"/>
        <v>0</v>
      </c>
      <c r="H33" s="114">
        <f t="shared" si="26"/>
        <v>0</v>
      </c>
      <c r="I33" s="20"/>
      <c r="J33" s="181"/>
      <c r="K33" s="115">
        <f>[5]P28!$H$52</f>
        <v>0</v>
      </c>
      <c r="L33" s="116">
        <f>[5]P28!$J$52</f>
        <v>0</v>
      </c>
      <c r="M33" s="117">
        <f t="shared" si="11"/>
        <v>0</v>
      </c>
      <c r="N33" s="44" t="str">
        <f t="shared" si="12"/>
        <v>L</v>
      </c>
      <c r="O33" s="150">
        <f t="shared" si="27"/>
        <v>0</v>
      </c>
      <c r="P33" s="84" t="b">
        <f t="shared" si="28"/>
        <v>0</v>
      </c>
      <c r="Q33" s="84" t="b">
        <f t="shared" si="29"/>
        <v>0</v>
      </c>
      <c r="R33" s="150"/>
      <c r="S33" s="17" t="str">
        <f t="shared" si="30"/>
        <v>Player 28</v>
      </c>
      <c r="T33" s="48">
        <f t="shared" si="13"/>
        <v>0</v>
      </c>
      <c r="U33" s="49">
        <f t="shared" si="14"/>
        <v>0</v>
      </c>
      <c r="V33" s="49">
        <f t="shared" si="15"/>
        <v>0</v>
      </c>
      <c r="W33" s="49">
        <f t="shared" si="16"/>
        <v>0</v>
      </c>
      <c r="X33" s="47">
        <f t="shared" si="17"/>
        <v>0</v>
      </c>
      <c r="Y33" s="118"/>
      <c r="Z33" s="32"/>
      <c r="AA33" s="107">
        <f t="shared" si="31"/>
        <v>0</v>
      </c>
      <c r="AB33" s="98">
        <f t="shared" si="0"/>
        <v>0</v>
      </c>
      <c r="AC33" s="98">
        <f t="shared" si="1"/>
        <v>19</v>
      </c>
      <c r="AD33" s="108">
        <v>29</v>
      </c>
      <c r="AE33" s="98">
        <f t="shared" si="2"/>
        <v>19</v>
      </c>
      <c r="AF33" s="124" t="e">
        <f>MATCH(AD33,$AE$5:AE37,0)</f>
        <v>#N/A</v>
      </c>
      <c r="AG33" s="120" t="e">
        <f t="shared" ca="1" si="18"/>
        <v>#N/A</v>
      </c>
      <c r="AH33" s="110" t="e">
        <f t="shared" ca="1" si="3"/>
        <v>#N/A</v>
      </c>
      <c r="AI33" s="110" t="e">
        <f t="shared" ca="1" si="32"/>
        <v>#N/A</v>
      </c>
      <c r="AJ33" s="15"/>
      <c r="AK33" s="16">
        <v>28</v>
      </c>
      <c r="AL33" s="17" t="str">
        <f t="shared" si="33"/>
        <v>Player 28</v>
      </c>
      <c r="AM33" s="106">
        <f>[6]S28!$I$8</f>
        <v>0</v>
      </c>
      <c r="AN33" s="150"/>
      <c r="AO33" s="17" t="str">
        <f t="shared" si="34"/>
        <v>Player 28</v>
      </c>
      <c r="AP33" s="49">
        <f t="shared" si="20"/>
        <v>0</v>
      </c>
      <c r="AQ33" s="49">
        <f t="shared" si="4"/>
        <v>0</v>
      </c>
      <c r="AR33" s="49">
        <f t="shared" si="5"/>
        <v>0</v>
      </c>
      <c r="AS33" s="49">
        <f t="shared" si="6"/>
        <v>0</v>
      </c>
      <c r="AT33" s="47">
        <f t="shared" si="7"/>
        <v>0</v>
      </c>
      <c r="AU33" s="118"/>
      <c r="AV33" s="32"/>
      <c r="AW33" s="107">
        <f t="shared" si="8"/>
        <v>0</v>
      </c>
      <c r="AX33" s="107">
        <f t="shared" si="9"/>
        <v>0</v>
      </c>
      <c r="AY33" s="98">
        <f t="shared" si="35"/>
        <v>19</v>
      </c>
      <c r="AZ33" s="121">
        <v>29</v>
      </c>
      <c r="BA33" s="98">
        <f t="shared" si="21"/>
        <v>19</v>
      </c>
      <c r="BB33" s="109" t="e">
        <f>MATCH(AZ33,$BA$5:BA37,0)</f>
        <v>#N/A</v>
      </c>
      <c r="BC33" s="110" t="e">
        <f t="shared" ca="1" si="36"/>
        <v>#N/A</v>
      </c>
      <c r="BD33" s="110" t="e">
        <f t="shared" ca="1" si="22"/>
        <v>#N/A</v>
      </c>
      <c r="BE33" s="110" t="e">
        <f t="shared" ca="1" si="23"/>
        <v>#N/A</v>
      </c>
      <c r="BF33" s="15"/>
      <c r="BG33" s="15"/>
    </row>
    <row r="34" spans="1:59" hidden="1">
      <c r="A34" s="16">
        <v>29</v>
      </c>
      <c r="B34" s="17" t="str">
        <f>[1]Blank!$B$29</f>
        <v>Player 29</v>
      </c>
      <c r="C34" s="111">
        <f>[3]R4!L34</f>
        <v>0</v>
      </c>
      <c r="D34" s="112">
        <f t="shared" si="10"/>
        <v>0</v>
      </c>
      <c r="E34" s="113">
        <f>[4]C5!$CF$113</f>
        <v>0</v>
      </c>
      <c r="F34" s="107">
        <f t="shared" si="24"/>
        <v>0</v>
      </c>
      <c r="G34" s="114">
        <f t="shared" si="25"/>
        <v>0</v>
      </c>
      <c r="H34" s="114">
        <f t="shared" si="26"/>
        <v>0</v>
      </c>
      <c r="I34" s="20"/>
      <c r="J34" s="181"/>
      <c r="K34" s="115">
        <f>[5]P29!$H$52</f>
        <v>0</v>
      </c>
      <c r="L34" s="116">
        <f>[5]P29!$J$52</f>
        <v>0</v>
      </c>
      <c r="M34" s="117">
        <f t="shared" si="11"/>
        <v>0</v>
      </c>
      <c r="N34" s="62" t="str">
        <f t="shared" si="12"/>
        <v>L</v>
      </c>
      <c r="O34" s="150">
        <f t="shared" si="27"/>
        <v>0</v>
      </c>
      <c r="P34" s="84" t="b">
        <f t="shared" si="28"/>
        <v>0</v>
      </c>
      <c r="Q34" s="84" t="b">
        <f t="shared" si="29"/>
        <v>0</v>
      </c>
      <c r="R34" s="150"/>
      <c r="S34" s="17" t="str">
        <f t="shared" si="30"/>
        <v>Player 29</v>
      </c>
      <c r="T34" s="48">
        <f t="shared" si="13"/>
        <v>0</v>
      </c>
      <c r="U34" s="49">
        <f t="shared" si="14"/>
        <v>0</v>
      </c>
      <c r="V34" s="49">
        <f t="shared" si="15"/>
        <v>0</v>
      </c>
      <c r="W34" s="49">
        <f t="shared" si="16"/>
        <v>0</v>
      </c>
      <c r="X34" s="47">
        <f t="shared" si="17"/>
        <v>0</v>
      </c>
      <c r="Y34" s="118"/>
      <c r="Z34" s="32"/>
      <c r="AA34" s="107">
        <f t="shared" si="31"/>
        <v>0</v>
      </c>
      <c r="AB34" s="98">
        <f t="shared" si="0"/>
        <v>0</v>
      </c>
      <c r="AC34" s="98">
        <f t="shared" si="1"/>
        <v>19</v>
      </c>
      <c r="AD34" s="108">
        <v>30</v>
      </c>
      <c r="AE34" s="98">
        <f t="shared" si="2"/>
        <v>19</v>
      </c>
      <c r="AF34" s="124" t="e">
        <f>MATCH(AD34,$AE$5:AE37,0)</f>
        <v>#N/A</v>
      </c>
      <c r="AG34" s="120" t="e">
        <f t="shared" ca="1" si="18"/>
        <v>#N/A</v>
      </c>
      <c r="AH34" s="110" t="e">
        <f t="shared" ca="1" si="3"/>
        <v>#N/A</v>
      </c>
      <c r="AI34" s="110" t="e">
        <f t="shared" ca="1" si="32"/>
        <v>#N/A</v>
      </c>
      <c r="AJ34" s="15"/>
      <c r="AK34" s="16">
        <v>29</v>
      </c>
      <c r="AL34" s="17" t="str">
        <f t="shared" si="33"/>
        <v>Player 29</v>
      </c>
      <c r="AM34" s="106">
        <f>[6]S29!$I$8</f>
        <v>0</v>
      </c>
      <c r="AN34" s="150"/>
      <c r="AO34" s="17" t="str">
        <f t="shared" si="34"/>
        <v>Player 29</v>
      </c>
      <c r="AP34" s="49">
        <f t="shared" si="20"/>
        <v>0</v>
      </c>
      <c r="AQ34" s="49">
        <f t="shared" si="4"/>
        <v>0</v>
      </c>
      <c r="AR34" s="49">
        <f t="shared" si="5"/>
        <v>0</v>
      </c>
      <c r="AS34" s="49">
        <f t="shared" si="6"/>
        <v>0</v>
      </c>
      <c r="AT34" s="47">
        <f t="shared" si="7"/>
        <v>0</v>
      </c>
      <c r="AU34" s="118"/>
      <c r="AV34" s="32"/>
      <c r="AW34" s="107">
        <f t="shared" si="8"/>
        <v>0</v>
      </c>
      <c r="AX34" s="107">
        <f t="shared" si="9"/>
        <v>0</v>
      </c>
      <c r="AY34" s="98">
        <f t="shared" si="35"/>
        <v>19</v>
      </c>
      <c r="AZ34" s="121">
        <v>30</v>
      </c>
      <c r="BA34" s="98">
        <f t="shared" si="21"/>
        <v>19</v>
      </c>
      <c r="BB34" s="109" t="e">
        <f>MATCH(AZ34,$BA$5:BA37,0)</f>
        <v>#N/A</v>
      </c>
      <c r="BC34" s="110" t="e">
        <f t="shared" ca="1" si="36"/>
        <v>#N/A</v>
      </c>
      <c r="BD34" s="110" t="e">
        <f t="shared" ca="1" si="22"/>
        <v>#N/A</v>
      </c>
      <c r="BE34" s="110" t="e">
        <f t="shared" ca="1" si="23"/>
        <v>#N/A</v>
      </c>
      <c r="BF34" s="15"/>
      <c r="BG34" s="15"/>
    </row>
    <row r="35" spans="1:59" hidden="1">
      <c r="A35" s="46">
        <v>30</v>
      </c>
      <c r="B35" s="17" t="str">
        <f>[1]Blank!$B$30</f>
        <v>Player 30</v>
      </c>
      <c r="C35" s="111">
        <f>[3]R4!L35</f>
        <v>0</v>
      </c>
      <c r="D35" s="96">
        <f t="shared" si="10"/>
        <v>0</v>
      </c>
      <c r="E35" s="97">
        <f>[4]C5!$CW$113</f>
        <v>0</v>
      </c>
      <c r="F35" s="107">
        <f t="shared" si="24"/>
        <v>0</v>
      </c>
      <c r="G35" s="114">
        <f t="shared" si="25"/>
        <v>0</v>
      </c>
      <c r="H35" s="114">
        <f t="shared" si="26"/>
        <v>0</v>
      </c>
      <c r="I35" s="21"/>
      <c r="J35" s="183"/>
      <c r="K35" s="115">
        <f>[5]P30!$H$52</f>
        <v>0</v>
      </c>
      <c r="L35" s="116">
        <f>[5]P30!$J$52</f>
        <v>0</v>
      </c>
      <c r="M35" s="101">
        <f t="shared" si="11"/>
        <v>0</v>
      </c>
      <c r="N35" s="44" t="str">
        <f t="shared" si="12"/>
        <v>L</v>
      </c>
      <c r="O35" s="150">
        <f t="shared" si="27"/>
        <v>0</v>
      </c>
      <c r="P35" s="84" t="b">
        <f t="shared" si="28"/>
        <v>0</v>
      </c>
      <c r="Q35" s="84" t="b">
        <f t="shared" si="29"/>
        <v>0</v>
      </c>
      <c r="R35" s="150"/>
      <c r="S35" s="17" t="str">
        <f t="shared" si="30"/>
        <v>Player 30</v>
      </c>
      <c r="T35" s="48">
        <f t="shared" si="13"/>
        <v>0</v>
      </c>
      <c r="U35" s="49">
        <f t="shared" si="14"/>
        <v>0</v>
      </c>
      <c r="V35" s="49">
        <f t="shared" si="15"/>
        <v>0</v>
      </c>
      <c r="W35" s="49">
        <f t="shared" si="16"/>
        <v>0</v>
      </c>
      <c r="X35" s="47">
        <f t="shared" si="17"/>
        <v>0</v>
      </c>
      <c r="Y35" s="118"/>
      <c r="Z35" s="32"/>
      <c r="AA35" s="107">
        <f t="shared" si="31"/>
        <v>0</v>
      </c>
      <c r="AB35" s="98">
        <f t="shared" si="0"/>
        <v>0</v>
      </c>
      <c r="AC35" s="98">
        <f t="shared" si="1"/>
        <v>19</v>
      </c>
      <c r="AD35" s="108">
        <v>31</v>
      </c>
      <c r="AE35" s="98">
        <f t="shared" si="2"/>
        <v>19</v>
      </c>
      <c r="AF35" s="124" t="e">
        <f>MATCH(AD35,$AE$5:AE37,0)</f>
        <v>#N/A</v>
      </c>
      <c r="AG35" s="120" t="e">
        <f ca="1">OFFSET($S$4,AF35,0)</f>
        <v>#N/A</v>
      </c>
      <c r="AH35" s="110" t="e">
        <f t="shared" ca="1" si="3"/>
        <v>#N/A</v>
      </c>
      <c r="AI35" s="110" t="e">
        <f t="shared" ca="1" si="32"/>
        <v>#N/A</v>
      </c>
      <c r="AJ35" s="15"/>
      <c r="AK35" s="16">
        <v>30</v>
      </c>
      <c r="AL35" s="17" t="str">
        <f t="shared" si="33"/>
        <v>Player 30</v>
      </c>
      <c r="AM35" s="106">
        <f>[6]S30!$I$8</f>
        <v>0</v>
      </c>
      <c r="AN35" s="15"/>
      <c r="AO35" s="17" t="str">
        <f t="shared" si="34"/>
        <v>Player 30</v>
      </c>
      <c r="AP35" s="49">
        <f t="shared" si="20"/>
        <v>0</v>
      </c>
      <c r="AQ35" s="49">
        <f t="shared" si="4"/>
        <v>0</v>
      </c>
      <c r="AR35" s="49">
        <f t="shared" si="5"/>
        <v>0</v>
      </c>
      <c r="AS35" s="49">
        <f t="shared" si="6"/>
        <v>0</v>
      </c>
      <c r="AT35" s="47">
        <f t="shared" si="7"/>
        <v>0</v>
      </c>
      <c r="AU35" s="118"/>
      <c r="AV35" s="28"/>
      <c r="AW35" s="107">
        <f t="shared" si="8"/>
        <v>0</v>
      </c>
      <c r="AX35" s="107">
        <f t="shared" si="9"/>
        <v>0</v>
      </c>
      <c r="AY35" s="98">
        <f t="shared" si="35"/>
        <v>19</v>
      </c>
      <c r="AZ35" s="121">
        <v>31</v>
      </c>
      <c r="BA35" s="98">
        <f t="shared" si="21"/>
        <v>19</v>
      </c>
      <c r="BB35" s="109" t="e">
        <f>MATCH(AZ35,$BA$5:BA37,0)</f>
        <v>#N/A</v>
      </c>
      <c r="BC35" s="110" t="e">
        <f t="shared" ca="1" si="36"/>
        <v>#N/A</v>
      </c>
      <c r="BD35" s="110" t="e">
        <f t="shared" ca="1" si="22"/>
        <v>#N/A</v>
      </c>
      <c r="BE35" s="110" t="e">
        <f t="shared" ca="1" si="23"/>
        <v>#N/A</v>
      </c>
      <c r="BF35" s="15"/>
      <c r="BG35" s="15"/>
    </row>
    <row r="36" spans="1:59" hidden="1">
      <c r="A36" s="16">
        <v>31</v>
      </c>
      <c r="B36" s="17" t="str">
        <f>[1]Blank!$B$31</f>
        <v>Player 31</v>
      </c>
      <c r="C36" s="111">
        <f>[3]R4!L36</f>
        <v>0</v>
      </c>
      <c r="D36" s="112">
        <f t="shared" si="10"/>
        <v>0</v>
      </c>
      <c r="E36" s="113">
        <f>[4]C5!$DN$113</f>
        <v>0</v>
      </c>
      <c r="F36" s="107">
        <f t="shared" si="24"/>
        <v>0</v>
      </c>
      <c r="G36" s="114">
        <f t="shared" si="25"/>
        <v>0</v>
      </c>
      <c r="H36" s="114">
        <f t="shared" si="26"/>
        <v>0</v>
      </c>
      <c r="I36" s="20"/>
      <c r="J36" s="181"/>
      <c r="K36" s="115">
        <f>[5]P31!$H$52</f>
        <v>0</v>
      </c>
      <c r="L36" s="116">
        <f>[5]P31!$J$52</f>
        <v>0</v>
      </c>
      <c r="M36" s="117">
        <f t="shared" si="11"/>
        <v>0</v>
      </c>
      <c r="N36" s="44" t="str">
        <f t="shared" si="12"/>
        <v>L</v>
      </c>
      <c r="O36" s="150">
        <f t="shared" si="27"/>
        <v>0</v>
      </c>
      <c r="P36" s="84" t="b">
        <f t="shared" si="28"/>
        <v>0</v>
      </c>
      <c r="Q36" s="84" t="b">
        <f t="shared" si="29"/>
        <v>0</v>
      </c>
      <c r="R36" s="150"/>
      <c r="S36" s="17" t="str">
        <f t="shared" si="30"/>
        <v>Player 31</v>
      </c>
      <c r="T36" s="48">
        <f t="shared" si="13"/>
        <v>0</v>
      </c>
      <c r="U36" s="49">
        <f t="shared" si="14"/>
        <v>0</v>
      </c>
      <c r="V36" s="49">
        <f t="shared" si="15"/>
        <v>0</v>
      </c>
      <c r="W36" s="49">
        <f t="shared" si="16"/>
        <v>0</v>
      </c>
      <c r="X36" s="47">
        <f t="shared" si="17"/>
        <v>0</v>
      </c>
      <c r="Y36" s="118"/>
      <c r="Z36" s="32"/>
      <c r="AA36" s="107">
        <f t="shared" si="31"/>
        <v>0</v>
      </c>
      <c r="AB36" s="98">
        <f t="shared" si="0"/>
        <v>0</v>
      </c>
      <c r="AC36" s="98">
        <f t="shared" si="1"/>
        <v>19</v>
      </c>
      <c r="AD36" s="108">
        <v>32</v>
      </c>
      <c r="AE36" s="98">
        <f t="shared" si="2"/>
        <v>19</v>
      </c>
      <c r="AF36" s="124" t="e">
        <f>MATCH(AD36,$AE$5:AE37,0)</f>
        <v>#N/A</v>
      </c>
      <c r="AG36" s="120" t="e">
        <f t="shared" ca="1" si="18"/>
        <v>#N/A</v>
      </c>
      <c r="AH36" s="110" t="e">
        <f t="shared" ca="1" si="3"/>
        <v>#N/A</v>
      </c>
      <c r="AI36" s="110" t="e">
        <f t="shared" ca="1" si="32"/>
        <v>#N/A</v>
      </c>
      <c r="AJ36" s="15"/>
      <c r="AK36" s="16">
        <v>31</v>
      </c>
      <c r="AL36" s="17" t="str">
        <f t="shared" si="33"/>
        <v>Player 31</v>
      </c>
      <c r="AM36" s="106">
        <f>[6]S31!$I$8</f>
        <v>0</v>
      </c>
      <c r="AO36" s="17" t="str">
        <f t="shared" si="34"/>
        <v>Player 31</v>
      </c>
      <c r="AP36" s="49">
        <f t="shared" si="20"/>
        <v>0</v>
      </c>
      <c r="AQ36" s="49">
        <f t="shared" si="4"/>
        <v>0</v>
      </c>
      <c r="AR36" s="49">
        <f t="shared" si="5"/>
        <v>0</v>
      </c>
      <c r="AS36" s="49">
        <f t="shared" si="6"/>
        <v>0</v>
      </c>
      <c r="AT36" s="47">
        <f t="shared" si="7"/>
        <v>0</v>
      </c>
      <c r="AU36" s="118"/>
      <c r="AW36" s="107">
        <f t="shared" si="8"/>
        <v>0</v>
      </c>
      <c r="AX36" s="107">
        <f t="shared" si="9"/>
        <v>0</v>
      </c>
      <c r="AY36" s="98">
        <f t="shared" si="35"/>
        <v>19</v>
      </c>
      <c r="AZ36" s="121">
        <v>32</v>
      </c>
      <c r="BA36" s="98">
        <f t="shared" si="21"/>
        <v>19</v>
      </c>
      <c r="BB36" s="109" t="e">
        <f>MATCH(AZ36,$BA$5:BA37,0)</f>
        <v>#N/A</v>
      </c>
      <c r="BC36" s="110" t="e">
        <f t="shared" ca="1" si="36"/>
        <v>#N/A</v>
      </c>
      <c r="BD36" s="110" t="e">
        <f t="shared" ca="1" si="22"/>
        <v>#N/A</v>
      </c>
      <c r="BE36" s="110" t="e">
        <f t="shared" ca="1" si="23"/>
        <v>#N/A</v>
      </c>
      <c r="BF36" s="15"/>
      <c r="BG36" s="15"/>
    </row>
    <row r="37" spans="1:59" ht="19.05" hidden="1" thickBot="1">
      <c r="A37" s="23">
        <v>32</v>
      </c>
      <c r="B37" s="61" t="str">
        <f>[1]Blank!$B$32</f>
        <v>Player 32</v>
      </c>
      <c r="C37" s="126">
        <f>[3]R4!L37</f>
        <v>0</v>
      </c>
      <c r="D37" s="127">
        <f t="shared" si="10"/>
        <v>0</v>
      </c>
      <c r="E37" s="128">
        <f>[4]C5!$EE$113</f>
        <v>0</v>
      </c>
      <c r="F37" s="107">
        <f t="shared" si="24"/>
        <v>0</v>
      </c>
      <c r="G37" s="114">
        <f t="shared" si="25"/>
        <v>0</v>
      </c>
      <c r="H37" s="114">
        <f t="shared" si="26"/>
        <v>0</v>
      </c>
      <c r="I37" s="42"/>
      <c r="J37" s="182"/>
      <c r="K37" s="130">
        <f>[5]P32!$H$52</f>
        <v>0</v>
      </c>
      <c r="L37" s="131">
        <f>[5]P32!$J$52</f>
        <v>0</v>
      </c>
      <c r="M37" s="132">
        <f t="shared" si="11"/>
        <v>0</v>
      </c>
      <c r="N37" s="45" t="str">
        <f t="shared" si="12"/>
        <v>L</v>
      </c>
      <c r="O37" s="150">
        <f t="shared" si="27"/>
        <v>0</v>
      </c>
      <c r="P37" s="84" t="b">
        <f t="shared" si="28"/>
        <v>0</v>
      </c>
      <c r="Q37" s="84" t="b">
        <f t="shared" si="29"/>
        <v>0</v>
      </c>
      <c r="R37" s="150"/>
      <c r="S37" s="61" t="str">
        <f t="shared" si="30"/>
        <v>Player 32</v>
      </c>
      <c r="T37" s="133">
        <f t="shared" si="13"/>
        <v>0</v>
      </c>
      <c r="U37" s="134">
        <f t="shared" si="14"/>
        <v>0</v>
      </c>
      <c r="V37" s="134">
        <f t="shared" si="15"/>
        <v>0</v>
      </c>
      <c r="W37" s="134">
        <f t="shared" si="16"/>
        <v>0</v>
      </c>
      <c r="X37" s="135">
        <f t="shared" si="17"/>
        <v>0</v>
      </c>
      <c r="Y37" s="136"/>
      <c r="Z37" s="32"/>
      <c r="AA37" s="137">
        <f t="shared" si="31"/>
        <v>0</v>
      </c>
      <c r="AB37" s="232">
        <f t="shared" si="0"/>
        <v>0</v>
      </c>
      <c r="AC37" s="232">
        <f t="shared" si="1"/>
        <v>19</v>
      </c>
      <c r="AD37" s="138">
        <v>33</v>
      </c>
      <c r="AE37" s="232">
        <f t="shared" si="2"/>
        <v>19</v>
      </c>
      <c r="AF37" s="139" t="e">
        <f>MATCH(AD37,$AE$5:AE37,0)</f>
        <v>#N/A</v>
      </c>
      <c r="AG37" s="140" t="e">
        <f ca="1">OFFSET($S$4,AF37,0)</f>
        <v>#N/A</v>
      </c>
      <c r="AH37" s="141" t="e">
        <f t="shared" ca="1" si="3"/>
        <v>#N/A</v>
      </c>
      <c r="AI37" s="141" t="e">
        <f t="shared" ca="1" si="32"/>
        <v>#N/A</v>
      </c>
      <c r="AJ37" s="15"/>
      <c r="AK37" s="23">
        <v>32</v>
      </c>
      <c r="AL37" s="61" t="str">
        <f t="shared" si="33"/>
        <v>Player 32</v>
      </c>
      <c r="AM37" s="142">
        <f>[6]S32!$I$8</f>
        <v>0</v>
      </c>
      <c r="AO37" s="61" t="str">
        <f t="shared" si="34"/>
        <v>Player 32</v>
      </c>
      <c r="AP37" s="134">
        <f t="shared" si="20"/>
        <v>0</v>
      </c>
      <c r="AQ37" s="134">
        <f t="shared" si="4"/>
        <v>0</v>
      </c>
      <c r="AR37" s="134">
        <f t="shared" si="5"/>
        <v>0</v>
      </c>
      <c r="AS37" s="134">
        <f t="shared" si="6"/>
        <v>0</v>
      </c>
      <c r="AT37" s="135">
        <f t="shared" si="7"/>
        <v>0</v>
      </c>
      <c r="AU37" s="136"/>
      <c r="AW37" s="137">
        <f t="shared" si="8"/>
        <v>0</v>
      </c>
      <c r="AX37" s="137">
        <f t="shared" si="9"/>
        <v>0</v>
      </c>
      <c r="AY37" s="232">
        <f t="shared" si="35"/>
        <v>19</v>
      </c>
      <c r="AZ37" s="143">
        <v>33</v>
      </c>
      <c r="BA37" s="232">
        <f t="shared" si="21"/>
        <v>19</v>
      </c>
      <c r="BB37" s="144" t="e">
        <f>MATCH(AZ37,$BA$5:BA37,0)</f>
        <v>#N/A</v>
      </c>
      <c r="BC37" s="141" t="e">
        <f t="shared" ca="1" si="36"/>
        <v>#N/A</v>
      </c>
      <c r="BD37" s="141" t="e">
        <f t="shared" ca="1" si="22"/>
        <v>#N/A</v>
      </c>
      <c r="BE37" s="141" t="e">
        <f t="shared" ca="1" si="23"/>
        <v>#N/A</v>
      </c>
      <c r="BF37" s="15"/>
      <c r="BG37" s="15"/>
    </row>
    <row r="38" spans="1:59">
      <c r="A38" s="15"/>
      <c r="B38" s="15"/>
      <c r="C38" s="50"/>
      <c r="D38" s="51"/>
      <c r="E38" s="24"/>
      <c r="F38" s="24"/>
      <c r="G38" s="24"/>
      <c r="H38" s="24"/>
      <c r="I38" s="25"/>
      <c r="J38" s="26"/>
      <c r="K38" s="27"/>
      <c r="L38" s="52"/>
      <c r="M38" s="15"/>
      <c r="N38" s="64"/>
      <c r="O38" s="15"/>
      <c r="P38" s="53"/>
      <c r="Q38" s="53"/>
      <c r="R38" s="15"/>
      <c r="S38" s="15"/>
      <c r="T38" s="15"/>
      <c r="U38" s="15"/>
      <c r="V38" s="15"/>
      <c r="W38" s="15"/>
      <c r="X38" s="15"/>
      <c r="Y38" s="28"/>
      <c r="Z38" s="28"/>
      <c r="AA38" s="15"/>
      <c r="AB38" s="15"/>
      <c r="AC38" s="15"/>
      <c r="AD38" s="145"/>
      <c r="AE38" s="15"/>
      <c r="AF38" s="15"/>
      <c r="AG38" s="145"/>
      <c r="AH38" s="145"/>
      <c r="AI38" s="145"/>
      <c r="AJ38" s="15"/>
      <c r="AK38" s="30"/>
      <c r="AL38" s="34"/>
      <c r="AM38" s="32"/>
      <c r="AN38" s="1"/>
      <c r="AO38" s="1"/>
      <c r="AP38" s="1"/>
      <c r="AQ38" s="1"/>
      <c r="AR38" s="1"/>
      <c r="AS38" s="1"/>
      <c r="AT38" s="1"/>
      <c r="AU38" s="146"/>
      <c r="AV38" s="146"/>
      <c r="AW38" s="1"/>
      <c r="AX38" s="1"/>
      <c r="AY38" s="1"/>
      <c r="AZ38" s="146"/>
      <c r="BA38" s="1"/>
      <c r="BB38" s="1"/>
      <c r="BC38" s="146"/>
      <c r="BD38" s="146"/>
      <c r="BE38" s="146"/>
      <c r="BF38" s="147"/>
      <c r="BG38" s="15"/>
    </row>
    <row r="39" spans="1:59" ht="19.05" hidden="1" thickBot="1">
      <c r="A39" s="184" t="s">
        <v>38</v>
      </c>
      <c r="B39" s="185"/>
      <c r="C39" s="186"/>
      <c r="D39" s="187"/>
      <c r="E39" s="150"/>
      <c r="F39" s="28"/>
      <c r="G39" s="28"/>
      <c r="H39" s="28"/>
      <c r="I39" s="25"/>
      <c r="J39" s="188"/>
      <c r="K39" s="27"/>
      <c r="L39" s="52"/>
      <c r="M39" s="15"/>
      <c r="N39" s="64"/>
      <c r="O39" s="15"/>
      <c r="P39" s="189"/>
      <c r="Q39" s="189"/>
      <c r="R39" s="15"/>
      <c r="S39" s="15"/>
      <c r="T39" s="15"/>
      <c r="U39" s="15"/>
      <c r="V39" s="15"/>
      <c r="W39" s="15"/>
      <c r="X39" s="15"/>
      <c r="Y39" s="28"/>
      <c r="Z39" s="28"/>
      <c r="AA39" s="15"/>
      <c r="AB39" s="15"/>
      <c r="AC39" s="15"/>
      <c r="AD39" s="145"/>
      <c r="AE39" s="15"/>
      <c r="AF39" s="15"/>
      <c r="AG39" s="145"/>
      <c r="AH39" s="145"/>
      <c r="AI39" s="145"/>
      <c r="AJ39" s="15"/>
      <c r="AK39" s="30"/>
      <c r="AL39" s="34"/>
      <c r="AM39" s="32"/>
      <c r="AN39" s="1"/>
      <c r="AO39" s="1"/>
      <c r="AP39" s="1"/>
      <c r="AQ39" s="1"/>
      <c r="AR39" s="1"/>
      <c r="AS39" s="1"/>
      <c r="AT39" s="1"/>
      <c r="AU39" s="146"/>
      <c r="AV39" s="146"/>
      <c r="AW39" s="1"/>
      <c r="AX39" s="1"/>
      <c r="AY39" s="1"/>
      <c r="AZ39" s="146"/>
      <c r="BA39" s="1"/>
      <c r="BB39" s="1"/>
      <c r="BC39" s="146"/>
      <c r="BD39" s="146"/>
      <c r="BE39" s="146"/>
      <c r="BF39" s="15"/>
      <c r="BG39" s="15"/>
    </row>
    <row r="40" spans="1:59" ht="19.05" hidden="1" thickBot="1">
      <c r="A40" s="288" t="s">
        <v>6</v>
      </c>
      <c r="B40" s="289"/>
      <c r="C40" s="279" t="s">
        <v>7</v>
      </c>
      <c r="D40" s="281"/>
      <c r="E40" s="286" t="s">
        <v>17</v>
      </c>
      <c r="F40" s="286" t="s">
        <v>8</v>
      </c>
      <c r="G40" s="190"/>
      <c r="H40" s="190"/>
      <c r="I40" s="277" t="s">
        <v>9</v>
      </c>
      <c r="J40" s="277" t="s">
        <v>39</v>
      </c>
      <c r="K40" s="279" t="s">
        <v>10</v>
      </c>
      <c r="L40" s="280"/>
      <c r="M40" s="280"/>
      <c r="N40" s="281"/>
      <c r="O40" s="1"/>
      <c r="P40" s="282" t="s">
        <v>39</v>
      </c>
      <c r="Q40" s="282" t="s">
        <v>39</v>
      </c>
      <c r="R40" s="1"/>
      <c r="S40" s="1"/>
      <c r="T40" s="1"/>
      <c r="U40" s="1"/>
      <c r="V40" s="1"/>
      <c r="W40" s="1"/>
      <c r="X40" s="1"/>
      <c r="Y40" s="146"/>
      <c r="Z40" s="146"/>
      <c r="AA40" s="1"/>
      <c r="AB40" s="1"/>
      <c r="AC40" s="1"/>
      <c r="AD40" s="146"/>
      <c r="AE40" s="1"/>
      <c r="AF40" s="1"/>
      <c r="AG40" s="146"/>
      <c r="AH40" s="146"/>
      <c r="AI40" s="146"/>
      <c r="AJ40" s="1"/>
      <c r="AK40" s="30"/>
      <c r="AL40" s="34"/>
      <c r="AM40" s="32"/>
      <c r="AN40" s="1"/>
      <c r="AO40" s="1"/>
      <c r="AP40" s="1"/>
      <c r="AQ40" s="1"/>
      <c r="AR40" s="1"/>
      <c r="AS40" s="1"/>
      <c r="AT40" s="1"/>
      <c r="AU40" s="146"/>
      <c r="AV40" s="146"/>
      <c r="AW40" s="1"/>
      <c r="AX40" s="1"/>
      <c r="AY40" s="1"/>
      <c r="AZ40" s="146"/>
      <c r="BA40" s="1"/>
      <c r="BB40" s="1"/>
      <c r="BC40" s="146"/>
      <c r="BD40" s="146"/>
      <c r="BE40" s="146"/>
      <c r="BF40" s="15"/>
      <c r="BG40" s="15"/>
    </row>
    <row r="41" spans="1:59" ht="19.05" hidden="1" thickBot="1">
      <c r="A41" s="290"/>
      <c r="B41" s="291"/>
      <c r="C41" s="191" t="s">
        <v>11</v>
      </c>
      <c r="D41" s="192" t="s">
        <v>12</v>
      </c>
      <c r="E41" s="292"/>
      <c r="F41" s="292"/>
      <c r="G41" s="193"/>
      <c r="H41" s="193"/>
      <c r="I41" s="278"/>
      <c r="J41" s="278"/>
      <c r="K41" s="10" t="s">
        <v>13</v>
      </c>
      <c r="L41" s="191" t="s">
        <v>14</v>
      </c>
      <c r="M41" s="10" t="s">
        <v>15</v>
      </c>
      <c r="N41" s="194" t="s">
        <v>16</v>
      </c>
      <c r="O41" s="1"/>
      <c r="P41" s="282"/>
      <c r="Q41" s="282"/>
      <c r="R41" s="1"/>
      <c r="S41" s="1"/>
      <c r="T41" s="1"/>
      <c r="U41" s="1"/>
      <c r="V41" s="1"/>
      <c r="W41" s="1"/>
      <c r="X41" s="1"/>
      <c r="Y41" s="146"/>
      <c r="Z41" s="146"/>
      <c r="AA41" s="1"/>
      <c r="AB41" s="1"/>
      <c r="AC41" s="1"/>
      <c r="AD41" s="146"/>
      <c r="AE41" s="1"/>
      <c r="AF41" s="1"/>
      <c r="AG41" s="146"/>
      <c r="AH41" s="146"/>
      <c r="AI41" s="146"/>
      <c r="AJ41" s="1"/>
      <c r="AK41" s="30"/>
      <c r="AL41" s="34"/>
      <c r="AM41" s="32"/>
      <c r="AN41" s="1"/>
      <c r="AO41" s="1"/>
      <c r="AP41" s="1"/>
      <c r="AQ41" s="1"/>
      <c r="AR41" s="1"/>
      <c r="AS41" s="1"/>
      <c r="AT41" s="1"/>
      <c r="AU41" s="146"/>
      <c r="AV41" s="146"/>
      <c r="AW41" s="1"/>
      <c r="AX41" s="1"/>
      <c r="AY41" s="1"/>
      <c r="AZ41" s="146"/>
      <c r="BA41" s="1"/>
      <c r="BB41" s="1"/>
      <c r="BC41" s="146"/>
      <c r="BD41" s="146"/>
      <c r="BE41" s="146"/>
      <c r="BF41" s="1"/>
      <c r="BG41" s="1"/>
    </row>
    <row r="42" spans="1:59" hidden="1">
      <c r="A42" s="275" t="s">
        <v>40</v>
      </c>
      <c r="B42" s="276"/>
      <c r="C42" s="195"/>
      <c r="D42" s="196">
        <f>ROUND(C42,0)</f>
        <v>0</v>
      </c>
      <c r="E42" s="197">
        <f>[4]C5!$EV$113</f>
        <v>31</v>
      </c>
      <c r="F42" s="13">
        <f>E42</f>
        <v>31</v>
      </c>
      <c r="G42" s="13"/>
      <c r="H42" s="13"/>
      <c r="I42" s="198"/>
      <c r="J42" s="14"/>
      <c r="K42" s="197"/>
      <c r="L42" s="199"/>
      <c r="M42" s="13"/>
      <c r="N42" s="200"/>
      <c r="O42" s="15"/>
      <c r="P42" s="233"/>
      <c r="Q42" s="233"/>
      <c r="R42" s="15"/>
      <c r="S42" s="15"/>
      <c r="T42" s="15"/>
      <c r="U42" s="15"/>
      <c r="V42" s="15"/>
      <c r="W42" s="15"/>
      <c r="X42" s="15"/>
      <c r="Y42" s="145"/>
      <c r="Z42" s="145"/>
      <c r="AA42" s="15"/>
      <c r="AB42" s="15"/>
      <c r="AC42" s="15"/>
      <c r="AD42" s="145"/>
      <c r="AE42" s="15"/>
      <c r="AF42" s="15"/>
      <c r="AG42" s="145"/>
      <c r="AH42" s="145"/>
      <c r="AI42" s="145"/>
      <c r="AJ42" s="15"/>
      <c r="AK42" s="30"/>
      <c r="AL42" s="34"/>
      <c r="AM42" s="32"/>
      <c r="AN42" s="1"/>
      <c r="AO42" s="1"/>
      <c r="AP42" s="1"/>
      <c r="AQ42" s="1"/>
      <c r="AR42" s="1"/>
      <c r="AS42" s="1"/>
      <c r="AT42" s="1"/>
      <c r="AU42" s="146"/>
      <c r="AV42" s="146"/>
      <c r="AW42" s="1"/>
      <c r="AX42" s="1"/>
      <c r="AY42" s="1"/>
      <c r="AZ42" s="146"/>
      <c r="BA42" s="1"/>
      <c r="BB42" s="1"/>
      <c r="BC42" s="146"/>
      <c r="BD42" s="146"/>
      <c r="BE42" s="146"/>
      <c r="BF42" s="1"/>
      <c r="BG42" s="1"/>
    </row>
    <row r="43" spans="1:59" hidden="1">
      <c r="A43" s="275" t="s">
        <v>41</v>
      </c>
      <c r="B43" s="276"/>
      <c r="C43" s="201"/>
      <c r="D43" s="202">
        <f>ROUND(C43,0)</f>
        <v>0</v>
      </c>
      <c r="E43" s="203">
        <f>[4]C5!$FM$113</f>
        <v>0</v>
      </c>
      <c r="F43" s="204">
        <f>E43</f>
        <v>0</v>
      </c>
      <c r="G43" s="204"/>
      <c r="H43" s="204"/>
      <c r="I43" s="205"/>
      <c r="J43" s="206"/>
      <c r="K43" s="207"/>
      <c r="L43" s="208"/>
      <c r="M43" s="209"/>
      <c r="N43" s="210"/>
      <c r="O43" s="15"/>
      <c r="P43" s="211"/>
      <c r="Q43" s="211"/>
      <c r="R43" s="15"/>
      <c r="S43" s="15"/>
      <c r="T43" s="15"/>
      <c r="U43" s="15"/>
      <c r="V43" s="15"/>
      <c r="W43" s="15"/>
      <c r="X43" s="15"/>
      <c r="Y43" s="145"/>
      <c r="Z43" s="145"/>
      <c r="AA43" s="15"/>
      <c r="AB43" s="15"/>
      <c r="AC43" s="15"/>
      <c r="AD43" s="145"/>
      <c r="AE43" s="15"/>
      <c r="AF43" s="15"/>
      <c r="AG43" s="145"/>
      <c r="AH43" s="145"/>
      <c r="AI43" s="145"/>
      <c r="AJ43" s="15"/>
      <c r="AK43" s="30"/>
      <c r="AL43" s="34"/>
      <c r="AM43" s="32"/>
      <c r="AN43" s="1"/>
      <c r="AO43" s="1"/>
      <c r="AP43" s="1"/>
      <c r="AQ43" s="1"/>
      <c r="AR43" s="1"/>
      <c r="AS43" s="1"/>
      <c r="AT43" s="1"/>
      <c r="AU43" s="146"/>
      <c r="AV43" s="146"/>
      <c r="AW43" s="1"/>
      <c r="AX43" s="1"/>
      <c r="AY43" s="1"/>
      <c r="AZ43" s="146"/>
      <c r="BA43" s="1"/>
      <c r="BB43" s="1"/>
      <c r="BC43" s="146"/>
      <c r="BD43" s="146"/>
      <c r="BE43" s="146"/>
      <c r="BF43" s="15"/>
      <c r="BG43" s="15"/>
    </row>
    <row r="44" spans="1:59" hidden="1">
      <c r="A44" s="275" t="s">
        <v>42</v>
      </c>
      <c r="B44" s="276"/>
      <c r="C44" s="201"/>
      <c r="D44" s="202">
        <f>ROUND(C44,0)</f>
        <v>0</v>
      </c>
      <c r="E44" s="203">
        <f>[4]C5!$GD$113</f>
        <v>0</v>
      </c>
      <c r="F44" s="204">
        <f>E44</f>
        <v>0</v>
      </c>
      <c r="G44" s="204"/>
      <c r="H44" s="204"/>
      <c r="I44" s="212"/>
      <c r="J44" s="206"/>
      <c r="K44" s="207"/>
      <c r="L44" s="213"/>
      <c r="M44" s="209"/>
      <c r="N44" s="214"/>
      <c r="O44" s="15"/>
      <c r="P44" s="211"/>
      <c r="Q44" s="211"/>
      <c r="R44" s="15"/>
      <c r="S44" s="15"/>
      <c r="T44" s="15"/>
      <c r="U44" s="15"/>
      <c r="V44" s="15"/>
      <c r="W44" s="15"/>
      <c r="X44" s="15"/>
      <c r="Y44" s="145"/>
      <c r="Z44" s="145"/>
      <c r="AA44" s="15"/>
      <c r="AB44" s="15"/>
      <c r="AC44" s="15"/>
      <c r="AD44" s="145"/>
      <c r="AE44" s="15"/>
      <c r="AF44" s="15"/>
      <c r="AG44" s="145"/>
      <c r="AH44" s="145"/>
      <c r="AI44" s="145"/>
      <c r="AJ44" s="15"/>
      <c r="AK44" s="30"/>
      <c r="AL44" s="34"/>
      <c r="AM44" s="32"/>
      <c r="AN44" s="1"/>
      <c r="AO44" s="1"/>
      <c r="AP44" s="1"/>
      <c r="AQ44" s="1"/>
      <c r="AR44" s="1"/>
      <c r="AS44" s="1"/>
      <c r="AT44" s="1"/>
      <c r="AU44" s="146"/>
      <c r="AV44" s="146"/>
      <c r="AW44" s="1"/>
      <c r="AX44" s="1"/>
      <c r="AY44" s="1"/>
      <c r="AZ44" s="146"/>
      <c r="BA44" s="1"/>
      <c r="BB44" s="1"/>
      <c r="BC44" s="146"/>
      <c r="BD44" s="146"/>
      <c r="BE44" s="146"/>
      <c r="BF44" s="15"/>
      <c r="BG44" s="15"/>
    </row>
    <row r="45" spans="1:59" hidden="1">
      <c r="A45" s="275" t="s">
        <v>43</v>
      </c>
      <c r="B45" s="276"/>
      <c r="C45" s="201"/>
      <c r="D45" s="202">
        <f>ROUND(C45,0)</f>
        <v>0</v>
      </c>
      <c r="E45" s="203">
        <f>[4]C5!$GU$113</f>
        <v>0</v>
      </c>
      <c r="F45" s="204">
        <f>E45</f>
        <v>0</v>
      </c>
      <c r="G45" s="204"/>
      <c r="H45" s="204"/>
      <c r="I45" s="212"/>
      <c r="J45" s="206"/>
      <c r="K45" s="207"/>
      <c r="L45" s="213"/>
      <c r="M45" s="209"/>
      <c r="N45" s="214"/>
      <c r="O45" s="15"/>
      <c r="P45" s="211"/>
      <c r="Q45" s="211"/>
      <c r="R45" s="15"/>
      <c r="S45" s="15"/>
      <c r="T45" s="15"/>
      <c r="U45" s="15"/>
      <c r="V45" s="15"/>
      <c r="W45" s="15"/>
      <c r="X45" s="15"/>
      <c r="Y45" s="145"/>
      <c r="Z45" s="145"/>
      <c r="AA45" s="15"/>
      <c r="AB45" s="15"/>
      <c r="AC45" s="15"/>
      <c r="AD45" s="145"/>
      <c r="AE45" s="15"/>
      <c r="AF45" s="15"/>
      <c r="AG45" s="145"/>
      <c r="AH45" s="145"/>
      <c r="AI45" s="145"/>
      <c r="AJ45" s="15"/>
      <c r="AK45" s="30"/>
      <c r="AL45" s="34"/>
      <c r="AM45" s="32"/>
      <c r="AN45" s="1"/>
      <c r="AO45" s="1"/>
      <c r="AP45" s="1"/>
      <c r="AQ45" s="1"/>
      <c r="AR45" s="1"/>
      <c r="AS45" s="1"/>
      <c r="AT45" s="1"/>
      <c r="AU45" s="146"/>
      <c r="AV45" s="146"/>
      <c r="AW45" s="1"/>
      <c r="AX45" s="1"/>
      <c r="AY45" s="1"/>
      <c r="AZ45" s="146"/>
      <c r="BA45" s="1"/>
      <c r="BB45" s="1"/>
      <c r="BC45" s="146"/>
      <c r="BD45" s="146"/>
      <c r="BE45" s="146"/>
      <c r="BF45" s="15"/>
      <c r="BG45" s="15"/>
    </row>
    <row r="46" spans="1:59" hidden="1">
      <c r="A46" s="275"/>
      <c r="B46" s="276"/>
      <c r="C46" s="215"/>
      <c r="D46" s="216"/>
      <c r="E46" s="217"/>
      <c r="F46" s="218"/>
      <c r="G46" s="218"/>
      <c r="H46" s="218"/>
      <c r="I46" s="205"/>
      <c r="J46" s="206"/>
      <c r="K46" s="207"/>
      <c r="L46" s="213"/>
      <c r="M46" s="209"/>
      <c r="N46" s="214"/>
      <c r="O46" s="15"/>
      <c r="P46" s="211"/>
      <c r="Q46" s="211"/>
      <c r="R46" s="15"/>
      <c r="S46" s="15"/>
      <c r="T46" s="15"/>
      <c r="U46" s="15"/>
      <c r="V46" s="15"/>
      <c r="W46" s="15"/>
      <c r="X46" s="15"/>
      <c r="Y46" s="145"/>
      <c r="Z46" s="145"/>
      <c r="AA46" s="15"/>
      <c r="AB46" s="15"/>
      <c r="AC46" s="15"/>
      <c r="AD46" s="145"/>
      <c r="AE46" s="15"/>
      <c r="AF46" s="15"/>
      <c r="AG46" s="145"/>
      <c r="AH46" s="145"/>
      <c r="AI46" s="145"/>
      <c r="AJ46" s="15"/>
      <c r="AK46" s="30"/>
      <c r="AL46" s="34"/>
      <c r="AM46" s="32"/>
      <c r="AN46" s="1"/>
      <c r="AO46" s="1"/>
      <c r="AP46" s="1"/>
      <c r="AQ46" s="1"/>
      <c r="AR46" s="1"/>
      <c r="AS46" s="1"/>
      <c r="AT46" s="1"/>
      <c r="AU46" s="146"/>
      <c r="AV46" s="146"/>
      <c r="AW46" s="1"/>
      <c r="AX46" s="1"/>
      <c r="AY46" s="1"/>
      <c r="AZ46" s="146"/>
      <c r="BA46" s="1"/>
      <c r="BB46" s="1"/>
      <c r="BC46" s="146"/>
      <c r="BD46" s="146"/>
      <c r="BE46" s="146"/>
      <c r="BF46" s="15"/>
      <c r="BG46" s="15"/>
    </row>
    <row r="47" spans="1:59" ht="19.05" hidden="1" thickBot="1">
      <c r="A47" s="273"/>
      <c r="B47" s="274"/>
      <c r="C47" s="219"/>
      <c r="D47" s="220"/>
      <c r="E47" s="221"/>
      <c r="F47" s="29"/>
      <c r="G47" s="29"/>
      <c r="H47" s="29"/>
      <c r="I47" s="222"/>
      <c r="J47" s="223"/>
      <c r="K47" s="221"/>
      <c r="L47" s="224"/>
      <c r="M47" s="225"/>
      <c r="N47" s="226"/>
      <c r="O47" s="15"/>
      <c r="P47" s="211"/>
      <c r="Q47" s="211"/>
      <c r="R47" s="15"/>
      <c r="S47" s="15"/>
      <c r="T47" s="15"/>
      <c r="U47" s="15"/>
      <c r="V47" s="15"/>
      <c r="W47" s="15"/>
      <c r="X47" s="15"/>
      <c r="Y47" s="145"/>
      <c r="Z47" s="145"/>
      <c r="AA47" s="15"/>
      <c r="AB47" s="15"/>
      <c r="AC47" s="15"/>
      <c r="AD47" s="145"/>
      <c r="AE47" s="15"/>
      <c r="AF47" s="15"/>
      <c r="AG47" s="145"/>
      <c r="AH47" s="145"/>
      <c r="AI47" s="145"/>
      <c r="AJ47" s="15"/>
      <c r="AK47" s="30"/>
      <c r="AL47" s="34"/>
      <c r="AM47" s="32"/>
      <c r="AN47" s="1"/>
      <c r="AO47" s="1"/>
      <c r="AP47" s="1"/>
      <c r="AQ47" s="1"/>
      <c r="AR47" s="1"/>
      <c r="AS47" s="1"/>
      <c r="AT47" s="1"/>
      <c r="AU47" s="146"/>
      <c r="AV47" s="146"/>
      <c r="AW47" s="1"/>
      <c r="AX47" s="1"/>
      <c r="AY47" s="1"/>
      <c r="AZ47" s="146"/>
      <c r="BA47" s="1"/>
      <c r="BB47" s="1"/>
      <c r="BC47" s="146"/>
      <c r="BD47" s="146"/>
      <c r="BE47" s="146"/>
      <c r="BF47" s="15"/>
      <c r="BG47" s="15"/>
    </row>
    <row r="48" spans="1:59">
      <c r="A48" s="30"/>
      <c r="B48" s="31"/>
      <c r="C48" s="54"/>
      <c r="D48" s="55"/>
      <c r="E48" s="25"/>
      <c r="F48" s="32"/>
      <c r="G48" s="32"/>
      <c r="H48" s="32"/>
      <c r="I48" s="33"/>
      <c r="J48" s="34"/>
      <c r="K48" s="35"/>
      <c r="L48" s="54"/>
      <c r="M48" s="25"/>
      <c r="N48" s="9"/>
      <c r="O48" s="1"/>
      <c r="P48" s="59"/>
      <c r="Q48" s="59"/>
      <c r="R48" s="1"/>
      <c r="S48" s="1"/>
      <c r="T48" s="1"/>
      <c r="U48" s="1"/>
      <c r="V48" s="1"/>
      <c r="W48" s="1"/>
      <c r="X48" s="1"/>
      <c r="Y48" s="146"/>
      <c r="Z48" s="146"/>
      <c r="AA48" s="1"/>
      <c r="AB48" s="1"/>
      <c r="AC48" s="1"/>
      <c r="AD48" s="146"/>
      <c r="AE48" s="1"/>
      <c r="AF48" s="1"/>
      <c r="AG48" s="146"/>
      <c r="AH48" s="146"/>
      <c r="AI48" s="146"/>
      <c r="AJ48" s="1"/>
      <c r="AK48" s="30"/>
      <c r="AL48" s="34"/>
      <c r="AM48" s="32"/>
      <c r="AN48" s="1"/>
      <c r="AO48" s="1"/>
      <c r="AP48" s="1"/>
      <c r="AQ48" s="1"/>
      <c r="AR48" s="1"/>
      <c r="AS48" s="1"/>
      <c r="AT48" s="1"/>
      <c r="AU48" s="146"/>
      <c r="AV48" s="146"/>
      <c r="AW48" s="1"/>
      <c r="AX48" s="1"/>
      <c r="AY48" s="1"/>
      <c r="AZ48" s="146"/>
      <c r="BA48" s="1"/>
      <c r="BB48" s="1"/>
      <c r="BC48" s="146"/>
      <c r="BD48" s="146"/>
      <c r="BE48" s="146"/>
      <c r="BF48" s="15"/>
      <c r="BG48" s="15"/>
    </row>
    <row r="49" spans="14:59" ht="1.4" customHeight="1">
      <c r="N49" s="40"/>
      <c r="BF49" s="1"/>
      <c r="BG49" s="1"/>
    </row>
  </sheetData>
  <mergeCells count="27">
    <mergeCell ref="A1:BE1"/>
    <mergeCell ref="C2:J2"/>
    <mergeCell ref="L2:N2"/>
    <mergeCell ref="K3:N3"/>
    <mergeCell ref="AD3:AI3"/>
    <mergeCell ref="AZ3:BE3"/>
    <mergeCell ref="J40:J41"/>
    <mergeCell ref="K40:N40"/>
    <mergeCell ref="P40:P41"/>
    <mergeCell ref="Q40:Q41"/>
    <mergeCell ref="A3:A4"/>
    <mergeCell ref="B3:B4"/>
    <mergeCell ref="I3:I4"/>
    <mergeCell ref="E3:E4"/>
    <mergeCell ref="A40:B41"/>
    <mergeCell ref="C40:D40"/>
    <mergeCell ref="E40:E41"/>
    <mergeCell ref="F40:F41"/>
    <mergeCell ref="I40:I41"/>
    <mergeCell ref="F3:F4"/>
    <mergeCell ref="C3:D3"/>
    <mergeCell ref="A47:B47"/>
    <mergeCell ref="A42:B42"/>
    <mergeCell ref="A43:B43"/>
    <mergeCell ref="A44:B44"/>
    <mergeCell ref="A45:B45"/>
    <mergeCell ref="A46:B46"/>
  </mergeCells>
  <conditionalFormatting sqref="C6:D38">
    <cfRule type="cellIs" dxfId="461" priority="711" operator="between">
      <formula>19.5</formula>
      <formula>28</formula>
    </cfRule>
    <cfRule type="cellIs" dxfId="460" priority="712" operator="between">
      <formula>9.5</formula>
      <formula>19.4</formula>
    </cfRule>
    <cfRule type="cellIs" dxfId="459" priority="713" operator="between">
      <formula>1</formula>
      <formula>9.4</formula>
    </cfRule>
    <cfRule type="cellIs" dxfId="458" priority="714" operator="between">
      <formula>1</formula>
      <formula>9.4</formula>
    </cfRule>
  </conditionalFormatting>
  <conditionalFormatting sqref="K5:L38 C5:D38">
    <cfRule type="cellIs" dxfId="457" priority="708" operator="between">
      <formula>19.5</formula>
      <formula>28</formula>
    </cfRule>
    <cfRule type="cellIs" dxfId="456" priority="709" operator="between">
      <formula>9.5</formula>
      <formula>19.4</formula>
    </cfRule>
    <cfRule type="cellIs" dxfId="455" priority="710" operator="between">
      <formula>1</formula>
      <formula>9.4</formula>
    </cfRule>
  </conditionalFormatting>
  <conditionalFormatting sqref="C5:C27">
    <cfRule type="cellIs" dxfId="454" priority="703" operator="between">
      <formula>1</formula>
      <formula>9.4</formula>
    </cfRule>
    <cfRule type="cellIs" dxfId="453" priority="704" operator="between">
      <formula>9.5</formula>
      <formula>19.4</formula>
    </cfRule>
  </conditionalFormatting>
  <conditionalFormatting sqref="K5:L37">
    <cfRule type="cellIs" dxfId="452" priority="694" operator="between">
      <formula>19.5</formula>
      <formula>28</formula>
    </cfRule>
    <cfRule type="cellIs" dxfId="451" priority="695" operator="between">
      <formula>9.5</formula>
      <formula>19.4</formula>
    </cfRule>
    <cfRule type="cellIs" dxfId="450" priority="696" operator="between">
      <formula>1</formula>
      <formula>9.4</formula>
    </cfRule>
    <cfRule type="cellIs" dxfId="449" priority="697" operator="between">
      <formula>9.5</formula>
      <formula>19.5</formula>
    </cfRule>
    <cfRule type="cellIs" dxfId="448" priority="698" operator="between">
      <formula>1</formula>
      <formula>9.4</formula>
    </cfRule>
    <cfRule type="cellIs" dxfId="447" priority="699" operator="between">
      <formula>19.5</formula>
      <formula>28</formula>
    </cfRule>
    <cfRule type="cellIs" dxfId="446" priority="700" operator="between">
      <formula>9.5</formula>
      <formula>19.4</formula>
    </cfRule>
    <cfRule type="cellIs" dxfId="445" priority="701" operator="between">
      <formula>1</formula>
      <formula>9.5</formula>
    </cfRule>
    <cfRule type="cellIs" dxfId="444" priority="702" operator="between">
      <formula>19.5</formula>
      <formula>28</formula>
    </cfRule>
  </conditionalFormatting>
  <conditionalFormatting sqref="M5:M37">
    <cfRule type="cellIs" dxfId="443" priority="689" operator="between">
      <formula>"B"</formula>
      <formula>"B"</formula>
    </cfRule>
    <cfRule type="cellIs" dxfId="442" priority="690" operator="between">
      <formula>"A"</formula>
      <formula>"A"</formula>
    </cfRule>
  </conditionalFormatting>
  <conditionalFormatting sqref="M5:M37">
    <cfRule type="cellIs" dxfId="441" priority="688" operator="between">
      <formula>"C"</formula>
      <formula>"C"</formula>
    </cfRule>
  </conditionalFormatting>
  <conditionalFormatting sqref="M5:M37">
    <cfRule type="cellIs" dxfId="440" priority="684" operator="equal">
      <formula>"H"</formula>
    </cfRule>
    <cfRule type="cellIs" dxfId="439" priority="685" operator="equal">
      <formula>"M"</formula>
    </cfRule>
    <cfRule type="cellIs" dxfId="438" priority="686" operator="equal">
      <formula>"L"</formula>
    </cfRule>
    <cfRule type="cellIs" dxfId="437" priority="687" operator="between">
      <formula>1</formula>
      <formula>9.4</formula>
    </cfRule>
  </conditionalFormatting>
  <conditionalFormatting sqref="AA5 AX4:AX37 F6:F37 AB3:AB5 AZ4:AZ37 AA6:AB37">
    <cfRule type="cellIs" dxfId="436" priority="664" operator="equal">
      <formula>0</formula>
    </cfRule>
  </conditionalFormatting>
  <conditionalFormatting sqref="M5:M37">
    <cfRule type="cellIs" dxfId="435" priority="653" operator="equal">
      <formula>"L"</formula>
    </cfRule>
    <cfRule type="cellIs" dxfId="434" priority="654" operator="equal">
      <formula>"M"</formula>
    </cfRule>
    <cfRule type="cellIs" dxfId="433" priority="655" operator="equal">
      <formula>"H"</formula>
    </cfRule>
  </conditionalFormatting>
  <conditionalFormatting sqref="M5:M37">
    <cfRule type="cellIs" dxfId="432" priority="648" operator="equal">
      <formula>"H"</formula>
    </cfRule>
    <cfRule type="cellIs" dxfId="431" priority="649" operator="equal">
      <formula>"M"</formula>
    </cfRule>
    <cfRule type="cellIs" dxfId="430" priority="650" operator="equal">
      <formula>"L"</formula>
    </cfRule>
    <cfRule type="cellIs" dxfId="429" priority="651" operator="between">
      <formula>"B"</formula>
      <formula>"B"</formula>
    </cfRule>
    <cfRule type="cellIs" dxfId="428" priority="652" operator="between">
      <formula>"A"</formula>
      <formula>"A"</formula>
    </cfRule>
  </conditionalFormatting>
  <conditionalFormatting sqref="M6:M37">
    <cfRule type="cellIs" dxfId="427" priority="641" operator="equal">
      <formula>"M"</formula>
    </cfRule>
    <cfRule type="cellIs" dxfId="426" priority="642" operator="equal">
      <formula>"L"</formula>
    </cfRule>
  </conditionalFormatting>
  <conditionalFormatting sqref="J5:J37">
    <cfRule type="cellIs" dxfId="425" priority="472" operator="lessThan">
      <formula>0</formula>
    </cfRule>
    <cfRule type="cellIs" dxfId="424" priority="473" operator="greaterThan">
      <formula>0</formula>
    </cfRule>
  </conditionalFormatting>
  <conditionalFormatting sqref="J5:J37">
    <cfRule type="cellIs" dxfId="423" priority="156" operator="greaterThan">
      <formula>0</formula>
    </cfRule>
    <cfRule type="cellIs" dxfId="422" priority="157" operator="lessThan">
      <formula>0</formula>
    </cfRule>
  </conditionalFormatting>
  <conditionalFormatting sqref="AD39:AD1048576 P5 AD2:AD37 BB4:BB37">
    <cfRule type="containsText" dxfId="421" priority="114" operator="containsText" text="Bar the above">
      <formula>NOT(ISERROR(SEARCH("Bar the above",P2)))</formula>
    </cfRule>
  </conditionalFormatting>
  <conditionalFormatting sqref="K7:K37">
    <cfRule type="cellIs" dxfId="420" priority="113" operator="equal">
      <formula>28</formula>
    </cfRule>
  </conditionalFormatting>
  <conditionalFormatting sqref="F6:F37">
    <cfRule type="cellIs" dxfId="419" priority="111" operator="equal">
      <formula>0</formula>
    </cfRule>
    <cfRule type="cellIs" dxfId="418" priority="112" operator="equal">
      <formula>0</formula>
    </cfRule>
  </conditionalFormatting>
  <conditionalFormatting sqref="AF5:AF37 BD5:BD37">
    <cfRule type="cellIs" dxfId="417" priority="110" operator="equal">
      <formula>0</formula>
    </cfRule>
  </conditionalFormatting>
  <conditionalFormatting sqref="H6:H29">
    <cfRule type="containsText" dxfId="416" priority="109" operator="containsText" text="DNP">
      <formula>NOT(ISERROR(SEARCH("DNP",H6)))</formula>
    </cfRule>
  </conditionalFormatting>
  <conditionalFormatting sqref="C5:C27">
    <cfRule type="cellIs" dxfId="415" priority="107" operator="between">
      <formula>1</formula>
      <formula>9.4</formula>
    </cfRule>
    <cfRule type="cellIs" dxfId="414" priority="108" operator="between">
      <formula>9.5</formula>
      <formula>19.4</formula>
    </cfRule>
  </conditionalFormatting>
  <conditionalFormatting sqref="L5:M37">
    <cfRule type="cellIs" dxfId="413" priority="98" operator="between">
      <formula>19.5</formula>
      <formula>28</formula>
    </cfRule>
    <cfRule type="cellIs" dxfId="412" priority="99" operator="between">
      <formula>9.5</formula>
      <formula>19.4</formula>
    </cfRule>
    <cfRule type="cellIs" dxfId="411" priority="100" operator="between">
      <formula>1</formula>
      <formula>9.4</formula>
    </cfRule>
    <cfRule type="cellIs" dxfId="410" priority="101" operator="between">
      <formula>9.5</formula>
      <formula>19.5</formula>
    </cfRule>
    <cfRule type="cellIs" dxfId="409" priority="102" operator="between">
      <formula>1</formula>
      <formula>9.4</formula>
    </cfRule>
    <cfRule type="cellIs" dxfId="408" priority="103" operator="between">
      <formula>19.5</formula>
      <formula>28</formula>
    </cfRule>
    <cfRule type="cellIs" dxfId="407" priority="104" operator="between">
      <formula>9.5</formula>
      <formula>19.4</formula>
    </cfRule>
    <cfRule type="cellIs" dxfId="406" priority="105" operator="between">
      <formula>1</formula>
      <formula>9.5</formula>
    </cfRule>
    <cfRule type="cellIs" dxfId="405" priority="106" operator="between">
      <formula>19.5</formula>
      <formula>28</formula>
    </cfRule>
  </conditionalFormatting>
  <conditionalFormatting sqref="L5:M37 C5:D37">
    <cfRule type="cellIs" dxfId="404" priority="95" operator="between">
      <formula>19.5</formula>
      <formula>28</formula>
    </cfRule>
    <cfRule type="cellIs" dxfId="403" priority="96" operator="between">
      <formula>9.5</formula>
      <formula>19.4</formula>
    </cfRule>
    <cfRule type="cellIs" dxfId="402" priority="97" operator="between">
      <formula>1</formula>
      <formula>9.4</formula>
    </cfRule>
  </conditionalFormatting>
  <conditionalFormatting sqref="N5:N37">
    <cfRule type="cellIs" dxfId="401" priority="90" operator="equal">
      <formula>"H"</formula>
    </cfRule>
    <cfRule type="cellIs" dxfId="400" priority="91" operator="equal">
      <formula>"M"</formula>
    </cfRule>
    <cfRule type="cellIs" dxfId="399" priority="92" operator="equal">
      <formula>"L"</formula>
    </cfRule>
    <cfRule type="cellIs" dxfId="398" priority="93" operator="between">
      <formula>"B"</formula>
      <formula>"B"</formula>
    </cfRule>
    <cfRule type="cellIs" dxfId="397" priority="94" operator="between">
      <formula>"A"</formula>
      <formula>"A"</formula>
    </cfRule>
  </conditionalFormatting>
  <conditionalFormatting sqref="N5:N37">
    <cfRule type="cellIs" dxfId="396" priority="89" operator="between">
      <formula>"C"</formula>
      <formula>"C"</formula>
    </cfRule>
  </conditionalFormatting>
  <conditionalFormatting sqref="N5:N37">
    <cfRule type="cellIs" dxfId="395" priority="85" operator="equal">
      <formula>"H"</formula>
    </cfRule>
    <cfRule type="cellIs" dxfId="394" priority="86" operator="equal">
      <formula>"M"</formula>
    </cfRule>
    <cfRule type="cellIs" dxfId="393" priority="87" operator="equal">
      <formula>"L"</formula>
    </cfRule>
    <cfRule type="cellIs" dxfId="392" priority="88" operator="between">
      <formula>1</formula>
      <formula>9.4</formula>
    </cfRule>
  </conditionalFormatting>
  <conditionalFormatting sqref="N6:N37">
    <cfRule type="cellIs" dxfId="391" priority="83" operator="equal">
      <formula>"M"</formula>
    </cfRule>
    <cfRule type="cellIs" dxfId="390" priority="84" operator="equal">
      <formula>"L"</formula>
    </cfRule>
  </conditionalFormatting>
  <conditionalFormatting sqref="N5:N37">
    <cfRule type="cellIs" dxfId="389" priority="81" operator="between">
      <formula>"B"</formula>
      <formula>"B"</formula>
    </cfRule>
    <cfRule type="cellIs" dxfId="388" priority="82" operator="between">
      <formula>"A"</formula>
      <formula>"A"</formula>
    </cfRule>
  </conditionalFormatting>
  <conditionalFormatting sqref="N5:N37">
    <cfRule type="cellIs" dxfId="387" priority="78" operator="equal">
      <formula>"L"</formula>
    </cfRule>
    <cfRule type="cellIs" dxfId="386" priority="79" operator="equal">
      <formula>"M"</formula>
    </cfRule>
    <cfRule type="cellIs" dxfId="385" priority="80" operator="equal">
      <formula>"H"</formula>
    </cfRule>
  </conditionalFormatting>
  <conditionalFormatting sqref="K5:K37">
    <cfRule type="cellIs" dxfId="384" priority="76" operator="greaterThan">
      <formula>0</formula>
    </cfRule>
    <cfRule type="cellIs" dxfId="383" priority="77" operator="lessThan">
      <formula>0</formula>
    </cfRule>
  </conditionalFormatting>
  <conditionalFormatting sqref="L7:L37">
    <cfRule type="cellIs" dxfId="382" priority="75" operator="equal">
      <formula>28</formula>
    </cfRule>
  </conditionalFormatting>
  <conditionalFormatting sqref="AC21 AB22:AC23">
    <cfRule type="cellIs" dxfId="381" priority="74" operator="between">
      <formula>19.5</formula>
      <formula>28</formula>
    </cfRule>
  </conditionalFormatting>
  <conditionalFormatting sqref="F6:F37">
    <cfRule type="cellIs" dxfId="380" priority="72" operator="equal">
      <formula>0</formula>
    </cfRule>
    <cfRule type="cellIs" dxfId="379" priority="73" operator="equal">
      <formula>0</formula>
    </cfRule>
  </conditionalFormatting>
  <conditionalFormatting sqref="AB4:AC37 AE3:AE37 BA4:BA37 AY4:AY37">
    <cfRule type="cellIs" dxfId="378" priority="71" operator="equal">
      <formula>0</formula>
    </cfRule>
  </conditionalFormatting>
  <conditionalFormatting sqref="C37:D37">
    <cfRule type="cellIs" dxfId="377" priority="67" operator="between">
      <formula>19.5</formula>
      <formula>28</formula>
    </cfRule>
    <cfRule type="cellIs" dxfId="376" priority="68" operator="between">
      <formula>9.5</formula>
      <formula>19.4</formula>
    </cfRule>
    <cfRule type="cellIs" dxfId="375" priority="69" operator="between">
      <formula>1</formula>
      <formula>9.4</formula>
    </cfRule>
    <cfRule type="cellIs" dxfId="374" priority="70" operator="between">
      <formula>1</formula>
      <formula>9.4</formula>
    </cfRule>
  </conditionalFormatting>
  <conditionalFormatting sqref="K5:K37">
    <cfRule type="cellIs" dxfId="373" priority="65" operator="lessThan">
      <formula>0</formula>
    </cfRule>
    <cfRule type="cellIs" dxfId="372" priority="66" operator="greaterThan">
      <formula>0</formula>
    </cfRule>
  </conditionalFormatting>
  <conditionalFormatting sqref="AG3:AG37 BC4:BC37">
    <cfRule type="containsText" dxfId="371" priority="64" operator="containsText" text="Bar the above">
      <formula>NOT(ISERROR(SEARCH("Bar the above",AG3)))</formula>
    </cfRule>
  </conditionalFormatting>
  <conditionalFormatting sqref="AI5:AI37 BE5:BE37">
    <cfRule type="cellIs" dxfId="370" priority="63" operator="equal">
      <formula>0</formula>
    </cfRule>
  </conditionalFormatting>
  <conditionalFormatting sqref="I6:I37">
    <cfRule type="containsText" dxfId="369" priority="62" operator="containsText" text="DNP">
      <formula>NOT(ISERROR(SEARCH("DNP",I6)))</formula>
    </cfRule>
  </conditionalFormatting>
  <conditionalFormatting sqref="J1:J2 J4:J1048576">
    <cfRule type="containsText" dxfId="368" priority="61" operator="containsText" text="WIN">
      <formula>NOT(ISERROR(SEARCH("WIN",J1)))</formula>
    </cfRule>
  </conditionalFormatting>
  <conditionalFormatting sqref="J1:J2 J4:J1048576">
    <cfRule type="containsText" dxfId="367" priority="60" operator="containsText" text="TIE">
      <formula>NOT(ISERROR(SEARCH("TIE",J1)))</formula>
    </cfRule>
  </conditionalFormatting>
  <conditionalFormatting sqref="M39:M45 L39:L42 L5:M37 C39:D41 C5:D37">
    <cfRule type="cellIs" dxfId="366" priority="57" operator="between">
      <formula>19.5</formula>
      <formula>28</formula>
    </cfRule>
    <cfRule type="cellIs" dxfId="365" priority="58" operator="between">
      <formula>9.5</formula>
      <formula>19.4</formula>
    </cfRule>
    <cfRule type="cellIs" dxfId="364" priority="59" operator="between">
      <formula>1</formula>
      <formula>9.4</formula>
    </cfRule>
  </conditionalFormatting>
  <conditionalFormatting sqref="C5:C27">
    <cfRule type="cellIs" dxfId="363" priority="55" operator="between">
      <formula>1</formula>
      <formula>9.4</formula>
    </cfRule>
    <cfRule type="cellIs" dxfId="362" priority="56" operator="between">
      <formula>9.5</formula>
      <formula>19.4</formula>
    </cfRule>
  </conditionalFormatting>
  <conditionalFormatting sqref="M42:M45 L5:M37">
    <cfRule type="cellIs" dxfId="361" priority="46" operator="between">
      <formula>19.5</formula>
      <formula>28</formula>
    </cfRule>
    <cfRule type="cellIs" dxfId="360" priority="47" operator="between">
      <formula>9.5</formula>
      <formula>19.4</formula>
    </cfRule>
    <cfRule type="cellIs" dxfId="359" priority="48" operator="between">
      <formula>1</formula>
      <formula>9.4</formula>
    </cfRule>
    <cfRule type="cellIs" dxfId="358" priority="49" operator="between">
      <formula>9.5</formula>
      <formula>19.5</formula>
    </cfRule>
    <cfRule type="cellIs" dxfId="357" priority="50" operator="between">
      <formula>1</formula>
      <formula>9.4</formula>
    </cfRule>
    <cfRule type="cellIs" dxfId="356" priority="51" operator="between">
      <formula>19.5</formula>
      <formula>28</formula>
    </cfRule>
    <cfRule type="cellIs" dxfId="355" priority="52" operator="between">
      <formula>9.5</formula>
      <formula>19.4</formula>
    </cfRule>
    <cfRule type="cellIs" dxfId="354" priority="53" operator="between">
      <formula>1</formula>
      <formula>9.5</formula>
    </cfRule>
    <cfRule type="cellIs" dxfId="353" priority="54" operator="between">
      <formula>19.5</formula>
      <formula>28</formula>
    </cfRule>
  </conditionalFormatting>
  <conditionalFormatting sqref="N5:N37">
    <cfRule type="cellIs" dxfId="352" priority="44" operator="between">
      <formula>"B"</formula>
      <formula>"B"</formula>
    </cfRule>
    <cfRule type="cellIs" dxfId="351" priority="45" operator="between">
      <formula>"A"</formula>
      <formula>"A"</formula>
    </cfRule>
  </conditionalFormatting>
  <conditionalFormatting sqref="N5:N37">
    <cfRule type="cellIs" dxfId="350" priority="43" operator="between">
      <formula>"C"</formula>
      <formula>"C"</formula>
    </cfRule>
  </conditionalFormatting>
  <conditionalFormatting sqref="N5:N37">
    <cfRule type="cellIs" dxfId="349" priority="39" operator="equal">
      <formula>"H"</formula>
    </cfRule>
    <cfRule type="cellIs" dxfId="348" priority="40" operator="equal">
      <formula>"M"</formula>
    </cfRule>
    <cfRule type="cellIs" dxfId="347" priority="41" operator="equal">
      <formula>"L"</formula>
    </cfRule>
    <cfRule type="cellIs" dxfId="346" priority="42" operator="between">
      <formula>1</formula>
      <formula>9.4</formula>
    </cfRule>
  </conditionalFormatting>
  <conditionalFormatting sqref="N5:N37">
    <cfRule type="cellIs" dxfId="345" priority="36" operator="equal">
      <formula>"L"</formula>
    </cfRule>
    <cfRule type="cellIs" dxfId="344" priority="37" operator="equal">
      <formula>"M"</formula>
    </cfRule>
    <cfRule type="cellIs" dxfId="343" priority="38" operator="equal">
      <formula>"H"</formula>
    </cfRule>
  </conditionalFormatting>
  <conditionalFormatting sqref="AB6:AE37 AC5:AD5 AC4 AB4:AB5 AE3:AE5 BA4:BA37 AY4:AY37 F6:F37">
    <cfRule type="cellIs" dxfId="342" priority="35" operator="equal">
      <formula>0</formula>
    </cfRule>
  </conditionalFormatting>
  <conditionalFormatting sqref="N5:N37">
    <cfRule type="cellIs" dxfId="341" priority="30" operator="equal">
      <formula>"H"</formula>
    </cfRule>
    <cfRule type="cellIs" dxfId="340" priority="31" operator="equal">
      <formula>"M"</formula>
    </cfRule>
    <cfRule type="cellIs" dxfId="339" priority="32" operator="equal">
      <formula>"L"</formula>
    </cfRule>
    <cfRule type="cellIs" dxfId="338" priority="33" operator="between">
      <formula>"B"</formula>
      <formula>"B"</formula>
    </cfRule>
    <cfRule type="cellIs" dxfId="337" priority="34" operator="between">
      <formula>"A"</formula>
      <formula>"A"</formula>
    </cfRule>
  </conditionalFormatting>
  <conditionalFormatting sqref="N6:N37">
    <cfRule type="cellIs" dxfId="336" priority="28" operator="equal">
      <formula>"M"</formula>
    </cfRule>
    <cfRule type="cellIs" dxfId="335" priority="29" operator="equal">
      <formula>"L"</formula>
    </cfRule>
  </conditionalFormatting>
  <conditionalFormatting sqref="K5:K37">
    <cfRule type="cellIs" dxfId="334" priority="26" operator="lessThan">
      <formula>0</formula>
    </cfRule>
    <cfRule type="cellIs" dxfId="333" priority="27" operator="greaterThan">
      <formula>0</formula>
    </cfRule>
  </conditionalFormatting>
  <conditionalFormatting sqref="K5:K37">
    <cfRule type="cellIs" dxfId="332" priority="24" operator="greaterThan">
      <formula>0</formula>
    </cfRule>
    <cfRule type="cellIs" dxfId="331" priority="25" operator="lessThan">
      <formula>0</formula>
    </cfRule>
  </conditionalFormatting>
  <conditionalFormatting sqref="AC21 AB22:AC23">
    <cfRule type="cellIs" dxfId="330" priority="23" operator="between">
      <formula>19.5</formula>
      <formula>28</formula>
    </cfRule>
  </conditionalFormatting>
  <conditionalFormatting sqref="AG39:AG1048576 S5 AG2:AG37 BC4:BC37">
    <cfRule type="containsText" dxfId="329" priority="22" operator="containsText" text="Bar the above">
      <formula>NOT(ISERROR(SEARCH("Bar the above",S2)))</formula>
    </cfRule>
  </conditionalFormatting>
  <conditionalFormatting sqref="C37:D37">
    <cfRule type="cellIs" dxfId="328" priority="18" operator="between">
      <formula>19.5</formula>
      <formula>28</formula>
    </cfRule>
    <cfRule type="cellIs" dxfId="327" priority="19" operator="between">
      <formula>9.5</formula>
      <formula>19.4</formula>
    </cfRule>
    <cfRule type="cellIs" dxfId="326" priority="20" operator="between">
      <formula>1</formula>
      <formula>9.4</formula>
    </cfRule>
    <cfRule type="cellIs" dxfId="325" priority="21" operator="between">
      <formula>1</formula>
      <formula>9.4</formula>
    </cfRule>
  </conditionalFormatting>
  <conditionalFormatting sqref="L7:L37">
    <cfRule type="cellIs" dxfId="324" priority="17" operator="equal">
      <formula>28</formula>
    </cfRule>
  </conditionalFormatting>
  <conditionalFormatting sqref="F6:F37">
    <cfRule type="cellIs" dxfId="323" priority="15" operator="equal">
      <formula>0</formula>
    </cfRule>
    <cfRule type="cellIs" dxfId="322" priority="16" operator="equal">
      <formula>0</formula>
    </cfRule>
  </conditionalFormatting>
  <conditionalFormatting sqref="AI5:AI37 BE5:BE37">
    <cfRule type="cellIs" dxfId="321" priority="14" operator="equal">
      <formula>0</formula>
    </cfRule>
  </conditionalFormatting>
  <conditionalFormatting sqref="I6:I37">
    <cfRule type="containsText" dxfId="320" priority="13" operator="containsText" text="DNP">
      <formula>NOT(ISERROR(SEARCH("DNP",I6)))</formula>
    </cfRule>
  </conditionalFormatting>
  <conditionalFormatting sqref="J6:J37">
    <cfRule type="containsText" dxfId="319" priority="11" operator="containsText" text="TIE">
      <formula>NOT(ISERROR(SEARCH("TIE",J6)))</formula>
    </cfRule>
    <cfRule type="containsText" dxfId="318" priority="12" operator="containsText" text="WIN">
      <formula>NOT(ISERROR(SEARCH("WIN",J6)))</formula>
    </cfRule>
  </conditionalFormatting>
  <conditionalFormatting sqref="J6:J29">
    <cfRule type="containsText" dxfId="317" priority="9" operator="containsText" text="TIE">
      <formula>NOT(ISERROR(SEARCH("TIE",J6)))</formula>
    </cfRule>
    <cfRule type="containsText" dxfId="316" priority="10" operator="containsText" text="WIN">
      <formula>NOT(ISERROR(SEARCH("WIN",J6)))</formula>
    </cfRule>
  </conditionalFormatting>
  <conditionalFormatting sqref="AE3">
    <cfRule type="cellIs" dxfId="315" priority="8" operator="equal">
      <formula>0</formula>
    </cfRule>
  </conditionalFormatting>
  <conditionalFormatting sqref="AG3">
    <cfRule type="containsText" dxfId="314" priority="7" operator="containsText" text="Bar the above">
      <formula>NOT(ISERROR(SEARCH("Bar the above",AG3)))</formula>
    </cfRule>
  </conditionalFormatting>
  <conditionalFormatting sqref="J1">
    <cfRule type="containsText" dxfId="313" priority="6" operator="containsText" text="WIN">
      <formula>NOT(ISERROR(SEARCH("WIN",J1)))</formula>
    </cfRule>
  </conditionalFormatting>
  <conditionalFormatting sqref="J1">
    <cfRule type="containsText" dxfId="312" priority="5" operator="containsText" text="TIE">
      <formula>NOT(ISERROR(SEARCH("TIE",J1)))</formula>
    </cfRule>
  </conditionalFormatting>
  <conditionalFormatting sqref="J1">
    <cfRule type="containsText" dxfId="311" priority="4" operator="containsText" text="WIN">
      <formula>NOT(ISERROR(SEARCH("WIN",J1)))</formula>
    </cfRule>
  </conditionalFormatting>
  <conditionalFormatting sqref="J1">
    <cfRule type="containsText" dxfId="310" priority="3" operator="containsText" text="WIN">
      <formula>NOT(ISERROR(SEARCH("WIN",J1)))</formula>
    </cfRule>
  </conditionalFormatting>
  <conditionalFormatting sqref="J1">
    <cfRule type="containsText" dxfId="309" priority="2" operator="containsText" text="WIN">
      <formula>NOT(ISERROR(SEARCH("WIN",J1)))</formula>
    </cfRule>
  </conditionalFormatting>
  <conditionalFormatting sqref="J1:J2 J4:J1048576">
    <cfRule type="containsText" dxfId="308" priority="1" operator="containsText" text="WIN">
      <formula>NOT(ISERROR(SEARCH("WIN",J1)))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BJ49"/>
  <sheetViews>
    <sheetView zoomScale="62" zoomScaleNormal="62" workbookViewId="0">
      <selection sqref="A1:BH1"/>
    </sheetView>
  </sheetViews>
  <sheetFormatPr defaultRowHeight="18.350000000000001"/>
  <cols>
    <col min="1" max="1" width="4.25" style="36" customWidth="1"/>
    <col min="2" max="2" width="26.25" style="37" customWidth="1"/>
    <col min="3" max="3" width="8.375" style="56" customWidth="1"/>
    <col min="4" max="4" width="8.375" style="57" customWidth="1"/>
    <col min="5" max="5" width="9" style="39" customWidth="1"/>
    <col min="6" max="6" width="9" style="38" hidden="1" customWidth="1"/>
    <col min="7" max="8" width="8.5" style="38" hidden="1" customWidth="1"/>
    <col min="9" max="9" width="13.375" style="37" customWidth="1"/>
    <col min="10" max="10" width="10.25" style="37" hidden="1" customWidth="1"/>
    <col min="11" max="11" width="9.75" style="37" hidden="1" customWidth="1"/>
    <col min="12" max="12" width="11.625" style="56" hidden="1" customWidth="1"/>
    <col min="13" max="13" width="11.625" style="37" hidden="1" customWidth="1"/>
    <col min="14" max="14" width="7.25" style="41" hidden="1" customWidth="1"/>
    <col min="15" max="15" width="3.625" hidden="1" customWidth="1"/>
    <col min="16" max="17" width="2.625" style="60" hidden="1" customWidth="1"/>
    <col min="18" max="18" width="3.625" hidden="1" customWidth="1"/>
    <col min="19" max="19" width="24.125" hidden="1" customWidth="1"/>
    <col min="20" max="24" width="9" hidden="1" customWidth="1"/>
    <col min="25" max="25" width="4.875" style="125" hidden="1" customWidth="1"/>
    <col min="26" max="26" width="3.625" style="125" hidden="1" customWidth="1"/>
    <col min="27" max="27" width="9" hidden="1" customWidth="1"/>
    <col min="28" max="28" width="8.875" hidden="1" customWidth="1"/>
    <col min="29" max="29" width="9" hidden="1" customWidth="1"/>
    <col min="30" max="30" width="10.75" style="125" hidden="1" customWidth="1"/>
    <col min="31" max="31" width="10.75" hidden="1" customWidth="1"/>
    <col min="32" max="32" width="8.875" hidden="1" customWidth="1"/>
    <col min="33" max="33" width="23.625" style="125" hidden="1" customWidth="1"/>
    <col min="34" max="34" width="8.125" style="125" hidden="1" customWidth="1"/>
    <col min="35" max="35" width="13.875" style="125" hidden="1" customWidth="1"/>
    <col min="36" max="36" width="3.625" hidden="1" customWidth="1"/>
    <col min="37" max="37" width="4.25" style="36" hidden="1" customWidth="1"/>
    <col min="38" max="38" width="26.25" style="37" hidden="1" customWidth="1"/>
    <col min="39" max="41" width="4.5" style="38" hidden="1" customWidth="1"/>
    <col min="42" max="42" width="9" style="38" hidden="1" customWidth="1"/>
    <col min="43" max="43" width="2.625" hidden="1" customWidth="1"/>
    <col min="44" max="44" width="24.625" hidden="1" customWidth="1"/>
    <col min="45" max="49" width="9" hidden="1" customWidth="1"/>
    <col min="50" max="50" width="4.875" style="125" hidden="1" customWidth="1"/>
    <col min="51" max="51" width="3.625" style="125" customWidth="1"/>
    <col min="52" max="52" width="9" hidden="1" customWidth="1"/>
    <col min="53" max="53" width="8.875" hidden="1" customWidth="1"/>
    <col min="54" max="54" width="9" hidden="1" customWidth="1"/>
    <col min="55" max="55" width="10.75" style="125" customWidth="1"/>
    <col min="56" max="56" width="10.75" hidden="1" customWidth="1"/>
    <col min="57" max="57" width="8.875" hidden="1" customWidth="1"/>
    <col min="58" max="58" width="22.625" style="125" customWidth="1"/>
    <col min="59" max="59" width="8.125" style="125" customWidth="1"/>
    <col min="60" max="60" width="13.875" style="125" customWidth="1"/>
    <col min="61" max="61" width="5.625" customWidth="1"/>
    <col min="62" max="62" width="5.125" customWidth="1"/>
  </cols>
  <sheetData>
    <row r="1" spans="1:62" s="65" customFormat="1" ht="50.95" customHeight="1">
      <c r="A1" s="299" t="s">
        <v>45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  <c r="BE1" s="299"/>
      <c r="BF1" s="299"/>
      <c r="BG1" s="299"/>
      <c r="BH1" s="299"/>
      <c r="BI1" s="170"/>
      <c r="BJ1" s="177"/>
    </row>
    <row r="2" spans="1:62" ht="21.75" thickBot="1">
      <c r="A2" s="66"/>
      <c r="B2" s="67" t="s">
        <v>3</v>
      </c>
      <c r="C2" s="294" t="str">
        <f>[1]Blank!$D$7</f>
        <v>Newbiggin</v>
      </c>
      <c r="D2" s="294"/>
      <c r="E2" s="294"/>
      <c r="F2" s="294"/>
      <c r="G2" s="294"/>
      <c r="H2" s="294"/>
      <c r="I2" s="294"/>
      <c r="J2" s="294"/>
      <c r="K2" s="67" t="s">
        <v>4</v>
      </c>
      <c r="L2" s="295">
        <f>[1]Blank!$E$5</f>
        <v>44031</v>
      </c>
      <c r="M2" s="295"/>
      <c r="N2" s="295"/>
      <c r="O2" s="8"/>
      <c r="P2" s="58"/>
      <c r="Q2" s="58"/>
      <c r="R2" s="8"/>
      <c r="S2" s="8"/>
      <c r="T2" s="8"/>
      <c r="U2" s="8"/>
      <c r="V2" s="8"/>
      <c r="W2" s="8"/>
      <c r="X2" s="8"/>
      <c r="Y2" s="68"/>
      <c r="Z2" s="68"/>
      <c r="AA2" s="8"/>
      <c r="AB2" s="8"/>
      <c r="AC2" s="8"/>
      <c r="AD2" s="69"/>
      <c r="AE2" s="8"/>
      <c r="AF2" s="8"/>
      <c r="AG2" s="69"/>
      <c r="AH2" s="69"/>
      <c r="AI2" s="69"/>
      <c r="AJ2" s="8"/>
      <c r="AK2" s="66"/>
      <c r="AL2" s="67"/>
      <c r="AM2" s="70"/>
      <c r="AN2" s="70"/>
      <c r="AO2" s="70"/>
      <c r="AP2" s="70"/>
      <c r="AQ2" s="8"/>
      <c r="AR2" s="8"/>
      <c r="AS2" s="8"/>
      <c r="AT2" s="8"/>
      <c r="AU2" s="8"/>
      <c r="AV2" s="8"/>
      <c r="AW2" s="8"/>
      <c r="AX2" s="68"/>
      <c r="AY2" s="68"/>
      <c r="AZ2" s="8"/>
      <c r="BA2" s="8"/>
      <c r="BB2" s="8"/>
      <c r="BC2" s="69"/>
      <c r="BD2" s="8"/>
      <c r="BE2" s="8"/>
      <c r="BF2" s="69"/>
      <c r="BG2" s="69"/>
      <c r="BH2" s="69"/>
      <c r="BI2" s="1"/>
      <c r="BJ2" s="1"/>
    </row>
    <row r="3" spans="1:62" ht="19.05" customHeight="1" thickBot="1">
      <c r="A3" s="283" t="s">
        <v>5</v>
      </c>
      <c r="B3" s="277" t="s">
        <v>6</v>
      </c>
      <c r="C3" s="279" t="s">
        <v>7</v>
      </c>
      <c r="D3" s="281"/>
      <c r="E3" s="286" t="s">
        <v>17</v>
      </c>
      <c r="F3" s="286" t="s">
        <v>8</v>
      </c>
      <c r="G3" s="250" t="s">
        <v>18</v>
      </c>
      <c r="H3" s="250" t="s">
        <v>26</v>
      </c>
      <c r="I3" s="277" t="s">
        <v>9</v>
      </c>
      <c r="J3" s="178" t="s">
        <v>35</v>
      </c>
      <c r="K3" s="279" t="s">
        <v>10</v>
      </c>
      <c r="L3" s="280"/>
      <c r="M3" s="280"/>
      <c r="N3" s="281"/>
      <c r="O3" s="1"/>
      <c r="P3" s="179"/>
      <c r="Q3" s="179"/>
      <c r="R3" s="1"/>
      <c r="S3" s="1"/>
      <c r="T3" s="1"/>
      <c r="U3" s="1"/>
      <c r="V3" s="1"/>
      <c r="W3" s="1"/>
      <c r="X3" s="1"/>
      <c r="Y3" s="71"/>
      <c r="Z3" s="71"/>
      <c r="AA3" s="1"/>
      <c r="AB3" s="1"/>
      <c r="AC3" s="1"/>
      <c r="AD3" s="296" t="s">
        <v>34</v>
      </c>
      <c r="AE3" s="297"/>
      <c r="AF3" s="297"/>
      <c r="AG3" s="297"/>
      <c r="AH3" s="297"/>
      <c r="AI3" s="298"/>
      <c r="AJ3" s="1"/>
      <c r="AK3" s="30"/>
      <c r="AL3" s="34"/>
      <c r="AM3" s="32"/>
      <c r="AN3" s="32"/>
      <c r="AO3" s="32"/>
      <c r="AP3" s="32"/>
      <c r="AQ3" s="1"/>
      <c r="AR3" s="1"/>
      <c r="AS3" s="1"/>
      <c r="AT3" s="1"/>
      <c r="AU3" s="1"/>
      <c r="AV3" s="1"/>
      <c r="AW3" s="1"/>
      <c r="AX3" s="71"/>
      <c r="AY3" s="71"/>
      <c r="AZ3" s="1"/>
      <c r="BA3" s="1"/>
      <c r="BB3" s="1"/>
      <c r="BC3" s="296" t="s">
        <v>36</v>
      </c>
      <c r="BD3" s="297"/>
      <c r="BE3" s="297"/>
      <c r="BF3" s="297"/>
      <c r="BG3" s="297"/>
      <c r="BH3" s="298"/>
      <c r="BI3" s="8"/>
      <c r="BJ3" s="8"/>
    </row>
    <row r="4" spans="1:62" ht="19.05" thickBot="1">
      <c r="A4" s="284"/>
      <c r="B4" s="285"/>
      <c r="C4" s="72" t="s">
        <v>11</v>
      </c>
      <c r="D4" s="73" t="s">
        <v>12</v>
      </c>
      <c r="E4" s="287"/>
      <c r="F4" s="287"/>
      <c r="G4" s="251" t="s">
        <v>19</v>
      </c>
      <c r="H4" s="251" t="s">
        <v>19</v>
      </c>
      <c r="I4" s="285"/>
      <c r="J4" s="253" t="s">
        <v>19</v>
      </c>
      <c r="K4" s="74" t="s">
        <v>13</v>
      </c>
      <c r="L4" s="72" t="s">
        <v>14</v>
      </c>
      <c r="M4" s="74" t="s">
        <v>15</v>
      </c>
      <c r="N4" s="75" t="s">
        <v>16</v>
      </c>
      <c r="O4" s="28"/>
      <c r="P4" s="84" t="s">
        <v>20</v>
      </c>
      <c r="Q4" s="84" t="s">
        <v>37</v>
      </c>
      <c r="R4" s="28"/>
      <c r="S4" s="10" t="s">
        <v>6</v>
      </c>
      <c r="T4" s="76" t="s">
        <v>21</v>
      </c>
      <c r="U4" s="76" t="s">
        <v>22</v>
      </c>
      <c r="V4" s="76" t="s">
        <v>23</v>
      </c>
      <c r="W4" s="76" t="s">
        <v>24</v>
      </c>
      <c r="X4" s="77" t="s">
        <v>25</v>
      </c>
      <c r="Y4" s="78" t="s">
        <v>26</v>
      </c>
      <c r="Z4" s="32"/>
      <c r="AA4" s="79" t="s">
        <v>17</v>
      </c>
      <c r="AB4" s="76" t="s">
        <v>8</v>
      </c>
      <c r="AC4" s="76" t="s">
        <v>27</v>
      </c>
      <c r="AD4" s="248" t="s">
        <v>28</v>
      </c>
      <c r="AE4" s="76" t="s">
        <v>28</v>
      </c>
      <c r="AF4" s="76" t="s">
        <v>29</v>
      </c>
      <c r="AG4" s="250" t="s">
        <v>30</v>
      </c>
      <c r="AH4" s="250" t="s">
        <v>17</v>
      </c>
      <c r="AI4" s="80" t="s">
        <v>9</v>
      </c>
      <c r="AJ4" s="1"/>
      <c r="AK4" s="248" t="s">
        <v>5</v>
      </c>
      <c r="AL4" s="245" t="s">
        <v>6</v>
      </c>
      <c r="AM4" s="250" t="s">
        <v>47</v>
      </c>
      <c r="AN4" s="82" t="s">
        <v>48</v>
      </c>
      <c r="AO4" s="82" t="s">
        <v>49</v>
      </c>
      <c r="AP4" s="82" t="s">
        <v>0</v>
      </c>
      <c r="AQ4" s="28"/>
      <c r="AR4" s="74" t="s">
        <v>6</v>
      </c>
      <c r="AS4" s="76" t="s">
        <v>21</v>
      </c>
      <c r="AT4" s="76" t="s">
        <v>22</v>
      </c>
      <c r="AU4" s="76" t="s">
        <v>23</v>
      </c>
      <c r="AV4" s="76" t="s">
        <v>24</v>
      </c>
      <c r="AW4" s="77" t="s">
        <v>25</v>
      </c>
      <c r="AX4" s="78" t="s">
        <v>26</v>
      </c>
      <c r="AY4" s="32"/>
      <c r="AZ4" s="76" t="s">
        <v>17</v>
      </c>
      <c r="BA4" s="76" t="s">
        <v>8</v>
      </c>
      <c r="BB4" s="76" t="s">
        <v>27</v>
      </c>
      <c r="BC4" s="81" t="s">
        <v>28</v>
      </c>
      <c r="BD4" s="79" t="s">
        <v>28</v>
      </c>
      <c r="BE4" s="79" t="s">
        <v>29</v>
      </c>
      <c r="BF4" s="82" t="s">
        <v>30</v>
      </c>
      <c r="BG4" s="82" t="s">
        <v>17</v>
      </c>
      <c r="BH4" s="83" t="s">
        <v>9</v>
      </c>
      <c r="BI4" s="1"/>
      <c r="BJ4" s="1"/>
    </row>
    <row r="5" spans="1:62" ht="19.05" thickBot="1">
      <c r="A5" s="151"/>
      <c r="B5" s="152" t="s">
        <v>31</v>
      </c>
      <c r="C5" s="153">
        <f>[2]Blank!$C$33</f>
        <v>0</v>
      </c>
      <c r="D5" s="154"/>
      <c r="E5" s="155"/>
      <c r="F5" s="155"/>
      <c r="G5" s="155"/>
      <c r="H5" s="155"/>
      <c r="I5" s="156"/>
      <c r="J5" s="155"/>
      <c r="K5" s="157"/>
      <c r="L5" s="158"/>
      <c r="M5" s="157"/>
      <c r="N5" s="159"/>
      <c r="O5" s="28"/>
      <c r="P5" s="84"/>
      <c r="Q5" s="84"/>
      <c r="R5" s="28"/>
      <c r="S5" s="249" t="str">
        <f>B5</f>
        <v>Bar the above</v>
      </c>
      <c r="T5" s="85"/>
      <c r="U5" s="85"/>
      <c r="V5" s="85"/>
      <c r="W5" s="85"/>
      <c r="X5" s="85"/>
      <c r="Y5" s="78"/>
      <c r="Z5" s="32"/>
      <c r="AA5" s="86">
        <f>F5</f>
        <v>0</v>
      </c>
      <c r="AB5" s="87">
        <f t="shared" ref="AB5:AB37" si="0">AA5+(T5+U5+V5+W5+X5)</f>
        <v>0</v>
      </c>
      <c r="AC5" s="87">
        <f t="shared" ref="AC5:AC37" si="1">RANK(AB5,$AB$5:$AB$37,0)</f>
        <v>16</v>
      </c>
      <c r="AD5" s="88">
        <v>1</v>
      </c>
      <c r="AE5" s="89">
        <f t="shared" ref="AE5:AE37" si="2">RANK(AB5,$AB$5:$AB$37,0)</f>
        <v>16</v>
      </c>
      <c r="AF5" s="90">
        <f>MATCH(AD5,$AE$5:AE37,0)</f>
        <v>18</v>
      </c>
      <c r="AG5" s="91" t="str">
        <f ca="1">OFFSET($S$4,AF5,0)</f>
        <v>Andy Trewick</v>
      </c>
      <c r="AH5" s="88">
        <f t="shared" ref="AH5:AH37" ca="1" si="3">OFFSET($AA$4,AF5,0)</f>
        <v>41</v>
      </c>
      <c r="AI5" s="88">
        <f ca="1">OFFSET($Y$4,AF5,0)</f>
        <v>0</v>
      </c>
      <c r="AJ5" s="15"/>
      <c r="AK5" s="227"/>
      <c r="AL5" s="268" t="str">
        <f>B5</f>
        <v>Bar the above</v>
      </c>
      <c r="AM5" s="228"/>
      <c r="AN5" s="142"/>
      <c r="AO5" s="142"/>
      <c r="AP5" s="142"/>
      <c r="AQ5" s="150"/>
      <c r="AR5" s="254" t="str">
        <f>B5</f>
        <v>Bar the above</v>
      </c>
      <c r="AS5" s="229">
        <f>IF(AX5=1,0.5)+0</f>
        <v>0</v>
      </c>
      <c r="AT5" s="229">
        <f t="shared" ref="AT5:AT37" si="4">IF(AX5=2,0.4)+0</f>
        <v>0</v>
      </c>
      <c r="AU5" s="229">
        <f t="shared" ref="AU5:AU37" si="5">IF(AX5=3,0.3)+0</f>
        <v>0</v>
      </c>
      <c r="AV5" s="229">
        <f t="shared" ref="AV5:AV37" si="6">IF(AX5=4,0.2)+0</f>
        <v>0</v>
      </c>
      <c r="AW5" s="230">
        <f t="shared" ref="AW5:AW37" si="7">IF(AX5=5,0.1)+0</f>
        <v>0</v>
      </c>
      <c r="AX5" s="78"/>
      <c r="AY5" s="32"/>
      <c r="AZ5" s="87">
        <f>AP5</f>
        <v>0</v>
      </c>
      <c r="BA5" s="87">
        <f t="shared" ref="BA5:BA37" si="8">AZ5+(AS5+AT5+AU5+AV5+AW5)</f>
        <v>0</v>
      </c>
      <c r="BB5" s="87">
        <f>RANK(BA5,$BA$5:$BA$37,0)</f>
        <v>20</v>
      </c>
      <c r="BC5" s="93">
        <v>1</v>
      </c>
      <c r="BD5" s="87">
        <f>RANK(BA5,$BA$5:$BA$37,0)</f>
        <v>20</v>
      </c>
      <c r="BE5" s="94">
        <f>MATCH(BC5,$BD$5:BD37,0)</f>
        <v>8</v>
      </c>
      <c r="BF5" s="88" t="str">
        <f ca="1">OFFSET($AL$4,BE5,0)</f>
        <v>John Ford</v>
      </c>
      <c r="BG5" s="88">
        <f ca="1">OFFSET($AZ$4,BE5,0)</f>
        <v>76</v>
      </c>
      <c r="BH5" s="88">
        <f ca="1">OFFSET($AX$4,BE5,0)</f>
        <v>0</v>
      </c>
      <c r="BI5" s="1"/>
      <c r="BJ5" s="1"/>
    </row>
    <row r="6" spans="1:62" ht="19.05" thickBot="1">
      <c r="A6" s="11">
        <v>1</v>
      </c>
      <c r="B6" s="43" t="str">
        <f>[1]Blank!$B$1</f>
        <v>Paul Baker</v>
      </c>
      <c r="C6" s="255">
        <f>[3]R7!C6</f>
        <v>14.799999999999999</v>
      </c>
      <c r="D6" s="162">
        <f t="shared" ref="D6:D37" si="9">ROUND(C6,0)</f>
        <v>15</v>
      </c>
      <c r="E6" s="89">
        <f>[4]C7!$P$35</f>
        <v>36</v>
      </c>
      <c r="F6" s="87">
        <f>E6+G6+H6</f>
        <v>36</v>
      </c>
      <c r="G6" s="163">
        <f>IF(J6="WIN",5)+0</f>
        <v>0</v>
      </c>
      <c r="H6" s="163">
        <f>IF(J6="TIE",5)+0</f>
        <v>0</v>
      </c>
      <c r="I6" s="149"/>
      <c r="J6" s="180"/>
      <c r="K6" s="100">
        <f>[5]P1!$H$52</f>
        <v>0</v>
      </c>
      <c r="L6" s="95">
        <f>[5]P1!$J$52</f>
        <v>14.799999999999999</v>
      </c>
      <c r="M6" s="164">
        <f t="shared" ref="M6:M37" si="10">ROUND(L6,0)</f>
        <v>15</v>
      </c>
      <c r="N6" s="165" t="str">
        <f t="shared" ref="N6:N37" si="11">IF(M6&lt;9.4,"L",IF(M6&lt;19.4,"M",IF(M6&lt;29,"H")))</f>
        <v>M</v>
      </c>
      <c r="O6" s="167">
        <f>P6+Q6</f>
        <v>0</v>
      </c>
      <c r="P6" s="166" t="b">
        <f>IF(J6="WIN",1)</f>
        <v>0</v>
      </c>
      <c r="Q6" s="166" t="b">
        <f>IF(J6="TIE",1)</f>
        <v>0</v>
      </c>
      <c r="R6" s="167"/>
      <c r="S6" s="43" t="str">
        <f>B6</f>
        <v>Paul Baker</v>
      </c>
      <c r="T6" s="13">
        <f t="shared" ref="T6:T37" si="12">IF(Y6=1,0.5)+0</f>
        <v>0</v>
      </c>
      <c r="U6" s="13">
        <f t="shared" ref="U6:U37" si="13">IF(Y6=2,0.4)+0</f>
        <v>0</v>
      </c>
      <c r="V6" s="13">
        <f t="shared" ref="V6:V37" si="14">IF(Y6=3,0.3)+0</f>
        <v>0</v>
      </c>
      <c r="W6" s="13">
        <f t="shared" ref="W6:W37" si="15">IF(Y6=4,0.2)+0</f>
        <v>0</v>
      </c>
      <c r="X6" s="12">
        <f t="shared" ref="X6:X37" si="16">IF(Y6=5,0.1)+0</f>
        <v>0</v>
      </c>
      <c r="Y6" s="92"/>
      <c r="Z6" s="32"/>
      <c r="AA6" s="98">
        <f>F6</f>
        <v>36</v>
      </c>
      <c r="AB6" s="98">
        <f t="shared" si="0"/>
        <v>36</v>
      </c>
      <c r="AC6" s="98">
        <f t="shared" si="1"/>
        <v>4</v>
      </c>
      <c r="AD6" s="102">
        <v>2</v>
      </c>
      <c r="AE6" s="97">
        <f t="shared" si="2"/>
        <v>4</v>
      </c>
      <c r="AF6" s="103">
        <f>MATCH(AD6,$AE$5:AE37,0)</f>
        <v>8</v>
      </c>
      <c r="AG6" s="104" t="str">
        <f ca="1">OFFSET($S$4,AF6,0)</f>
        <v>John Ford</v>
      </c>
      <c r="AH6" s="105">
        <f t="shared" ca="1" si="3"/>
        <v>40</v>
      </c>
      <c r="AI6" s="105">
        <f ca="1">OFFSET($Y$4,AF6,0)</f>
        <v>0</v>
      </c>
      <c r="AJ6" s="15"/>
      <c r="AK6" s="11">
        <v>1</v>
      </c>
      <c r="AL6" s="43" t="str">
        <f>B6</f>
        <v>Paul Baker</v>
      </c>
      <c r="AM6" s="106">
        <f>'Round 1'!E6</f>
        <v>32</v>
      </c>
      <c r="AN6" s="142">
        <f>E6</f>
        <v>36</v>
      </c>
      <c r="AO6" s="106">
        <f>'Round 3'!G6</f>
        <v>0</v>
      </c>
      <c r="AP6" s="142">
        <f>AM6+AN6+AO6</f>
        <v>68</v>
      </c>
      <c r="AQ6" s="150"/>
      <c r="AR6" s="43" t="str">
        <f>B6</f>
        <v>Paul Baker</v>
      </c>
      <c r="AS6" s="13">
        <f>IF(AX6=1,0.5)+0</f>
        <v>0.5</v>
      </c>
      <c r="AT6" s="13">
        <f t="shared" si="4"/>
        <v>0</v>
      </c>
      <c r="AU6" s="13">
        <f t="shared" si="5"/>
        <v>0</v>
      </c>
      <c r="AV6" s="13">
        <f t="shared" si="6"/>
        <v>0</v>
      </c>
      <c r="AW6" s="12">
        <f t="shared" si="7"/>
        <v>0</v>
      </c>
      <c r="AX6" s="92">
        <v>1</v>
      </c>
      <c r="AY6" s="32"/>
      <c r="AZ6" s="107">
        <f>AP6</f>
        <v>68</v>
      </c>
      <c r="BA6" s="98">
        <f t="shared" si="8"/>
        <v>68.5</v>
      </c>
      <c r="BB6" s="98">
        <f>RANK(BA6,$BA$5:$BA$37,0)</f>
        <v>5</v>
      </c>
      <c r="BC6" s="108">
        <v>2</v>
      </c>
      <c r="BD6" s="98">
        <f>RANK(BA6,$BA$5:$BA$37,0)</f>
        <v>5</v>
      </c>
      <c r="BE6" s="109">
        <f>MATCH(BC6,$BD$5:BD37,0)</f>
        <v>16</v>
      </c>
      <c r="BF6" s="110" t="str">
        <f ca="1">OFFSET($AL$4,BE6,0)</f>
        <v>Dave Sanders</v>
      </c>
      <c r="BG6" s="110">
        <f ca="1">OFFSET($AZ$4,BE6,0)</f>
        <v>74</v>
      </c>
      <c r="BH6" s="110">
        <f ca="1">OFFSET($AX$4,BE6,0)</f>
        <v>0</v>
      </c>
      <c r="BI6" s="15"/>
      <c r="BJ6" s="15"/>
    </row>
    <row r="7" spans="1:62" ht="19.05" thickBot="1">
      <c r="A7" s="16">
        <v>2</v>
      </c>
      <c r="B7" s="17" t="str">
        <f>[1]Blank!$B$2</f>
        <v>Stuart Barron</v>
      </c>
      <c r="C7" s="111">
        <f>[3]R7!C7</f>
        <v>22.6</v>
      </c>
      <c r="D7" s="112">
        <f t="shared" si="9"/>
        <v>23</v>
      </c>
      <c r="E7" s="113">
        <f>[4]C7!$AG$35</f>
        <v>0</v>
      </c>
      <c r="F7" s="107">
        <f>E7+G7+H7</f>
        <v>0</v>
      </c>
      <c r="G7" s="114">
        <f>IF(J7="WIN",5)+0</f>
        <v>0</v>
      </c>
      <c r="H7" s="114">
        <f>IF(J7="TIE",5)+0</f>
        <v>0</v>
      </c>
      <c r="I7" s="20" t="s">
        <v>51</v>
      </c>
      <c r="J7" s="181"/>
      <c r="K7" s="115">
        <f>[5]P2!$H$52</f>
        <v>1</v>
      </c>
      <c r="L7" s="116">
        <f>[5]P2!$J$52</f>
        <v>21.6</v>
      </c>
      <c r="M7" s="117">
        <f t="shared" si="10"/>
        <v>22</v>
      </c>
      <c r="N7" s="44" t="str">
        <f t="shared" si="11"/>
        <v>H</v>
      </c>
      <c r="O7" s="150">
        <f>P7+Q7</f>
        <v>0</v>
      </c>
      <c r="P7" s="84" t="b">
        <f>IF(J7="WIN",1)</f>
        <v>0</v>
      </c>
      <c r="Q7" s="84" t="b">
        <f>IF(J7="TIE",1)</f>
        <v>0</v>
      </c>
      <c r="R7" s="150"/>
      <c r="S7" s="17" t="str">
        <f>B7</f>
        <v>Stuart Barron</v>
      </c>
      <c r="T7" s="49">
        <f t="shared" si="12"/>
        <v>0</v>
      </c>
      <c r="U7" s="49">
        <f t="shared" si="13"/>
        <v>0</v>
      </c>
      <c r="V7" s="49">
        <f t="shared" si="14"/>
        <v>0</v>
      </c>
      <c r="W7" s="49">
        <f t="shared" si="15"/>
        <v>0</v>
      </c>
      <c r="X7" s="47">
        <f t="shared" si="16"/>
        <v>0</v>
      </c>
      <c r="Y7" s="118"/>
      <c r="Z7" s="32"/>
      <c r="AA7" s="107">
        <f>F7</f>
        <v>0</v>
      </c>
      <c r="AB7" s="98">
        <f t="shared" si="0"/>
        <v>0</v>
      </c>
      <c r="AC7" s="98">
        <f t="shared" si="1"/>
        <v>16</v>
      </c>
      <c r="AD7" s="108">
        <v>3</v>
      </c>
      <c r="AE7" s="97">
        <f t="shared" si="2"/>
        <v>16</v>
      </c>
      <c r="AF7" s="119">
        <f>MATCH(AD7,$AE$5:AE37,0)</f>
        <v>16</v>
      </c>
      <c r="AG7" s="120" t="str">
        <f t="shared" ref="AG7:AG36" ca="1" si="17">OFFSET($S$4,AF7,0)</f>
        <v>Dave Sanders</v>
      </c>
      <c r="AH7" s="110">
        <f t="shared" ca="1" si="3"/>
        <v>38</v>
      </c>
      <c r="AI7" s="110">
        <f ca="1">OFFSET($Y$4,AF7,0)</f>
        <v>0</v>
      </c>
      <c r="AJ7" s="15"/>
      <c r="AK7" s="16">
        <v>2</v>
      </c>
      <c r="AL7" s="17" t="str">
        <f>B7</f>
        <v>Stuart Barron</v>
      </c>
      <c r="AM7" s="106">
        <f>'Round 1'!E7</f>
        <v>26</v>
      </c>
      <c r="AN7" s="142">
        <f t="shared" ref="AN7:AN27" si="18">E7</f>
        <v>0</v>
      </c>
      <c r="AO7" s="106">
        <f>'Round 3'!G7</f>
        <v>0</v>
      </c>
      <c r="AP7" s="142">
        <f t="shared" ref="AP7:AP27" si="19">AM7+AN7+AO7</f>
        <v>26</v>
      </c>
      <c r="AQ7" s="150"/>
      <c r="AR7" s="17" t="str">
        <f>B7</f>
        <v>Stuart Barron</v>
      </c>
      <c r="AS7" s="49">
        <f t="shared" ref="AS7:AS37" si="20">IF(AX7=1,0.5)+0</f>
        <v>0.5</v>
      </c>
      <c r="AT7" s="49">
        <f t="shared" si="4"/>
        <v>0</v>
      </c>
      <c r="AU7" s="49">
        <f t="shared" si="5"/>
        <v>0</v>
      </c>
      <c r="AV7" s="49">
        <f t="shared" si="6"/>
        <v>0</v>
      </c>
      <c r="AW7" s="47">
        <f t="shared" si="7"/>
        <v>0</v>
      </c>
      <c r="AX7" s="118">
        <v>1</v>
      </c>
      <c r="AY7" s="32"/>
      <c r="AZ7" s="107">
        <f>AP7</f>
        <v>26</v>
      </c>
      <c r="BA7" s="98">
        <f t="shared" si="8"/>
        <v>26.5</v>
      </c>
      <c r="BB7" s="98">
        <f>RANK(BA7,$BA$5:$BA$37,0)</f>
        <v>17</v>
      </c>
      <c r="BC7" s="108">
        <v>3</v>
      </c>
      <c r="BD7" s="98">
        <f t="shared" ref="BD7:BD37" si="21">RANK(BA7,$BA$5:$BA$37,0)</f>
        <v>17</v>
      </c>
      <c r="BE7" s="109">
        <f>MATCH(BC7,$BD$5:BD37,0)</f>
        <v>18</v>
      </c>
      <c r="BF7" s="110" t="str">
        <f ca="1">OFFSET($AL$4,BE7,0)</f>
        <v>Andy Trewick</v>
      </c>
      <c r="BG7" s="110">
        <f t="shared" ref="BG7:BG37" ca="1" si="22">OFFSET($AZ$4,BE7,0)</f>
        <v>71</v>
      </c>
      <c r="BH7" s="110">
        <f t="shared" ref="BH7:BH37" ca="1" si="23">OFFSET($AX$4,BE7,0)</f>
        <v>0</v>
      </c>
      <c r="BI7" s="15"/>
      <c r="BJ7" s="15"/>
    </row>
    <row r="8" spans="1:62" ht="19.05" thickBot="1">
      <c r="A8" s="16">
        <v>3</v>
      </c>
      <c r="B8" s="17" t="str">
        <f>[1]Blank!$B$3</f>
        <v>Dave Coates</v>
      </c>
      <c r="C8" s="111">
        <f>[3]R7!C8</f>
        <v>25.6</v>
      </c>
      <c r="D8" s="112">
        <f t="shared" si="9"/>
        <v>26</v>
      </c>
      <c r="E8" s="113">
        <f>[4]C7!$AX$35</f>
        <v>32</v>
      </c>
      <c r="F8" s="107">
        <f t="shared" ref="F8:F37" si="24">E8+G8+H8</f>
        <v>32</v>
      </c>
      <c r="G8" s="114">
        <f t="shared" ref="G8:G37" si="25">IF(J8="WIN",5)+0</f>
        <v>0</v>
      </c>
      <c r="H8" s="114">
        <f t="shared" ref="H8:H37" si="26">IF(J8="TIE",5)+0</f>
        <v>0</v>
      </c>
      <c r="I8" s="20" t="s">
        <v>53</v>
      </c>
      <c r="J8" s="181"/>
      <c r="K8" s="115">
        <f>[5]P3!$H$52</f>
        <v>-1</v>
      </c>
      <c r="L8" s="116">
        <f>[5]P3!$J$52</f>
        <v>25.6</v>
      </c>
      <c r="M8" s="117">
        <f t="shared" si="10"/>
        <v>26</v>
      </c>
      <c r="N8" s="44" t="str">
        <f t="shared" si="11"/>
        <v>H</v>
      </c>
      <c r="O8" s="150">
        <f t="shared" ref="O8:O37" si="27">P8+Q8</f>
        <v>0</v>
      </c>
      <c r="P8" s="84" t="b">
        <f t="shared" ref="P8:P37" si="28">IF(J8="WIN",1)</f>
        <v>0</v>
      </c>
      <c r="Q8" s="84" t="b">
        <f t="shared" ref="Q8:Q37" si="29">IF(J8="TIE",1)</f>
        <v>0</v>
      </c>
      <c r="R8" s="150"/>
      <c r="S8" s="17" t="str">
        <f t="shared" ref="S8:S37" si="30">B8</f>
        <v>Dave Coates</v>
      </c>
      <c r="T8" s="49">
        <f t="shared" si="12"/>
        <v>0.5</v>
      </c>
      <c r="U8" s="49">
        <f t="shared" si="13"/>
        <v>0</v>
      </c>
      <c r="V8" s="49">
        <f t="shared" si="14"/>
        <v>0</v>
      </c>
      <c r="W8" s="49">
        <f t="shared" si="15"/>
        <v>0</v>
      </c>
      <c r="X8" s="47">
        <f t="shared" si="16"/>
        <v>0</v>
      </c>
      <c r="Y8" s="118">
        <v>1</v>
      </c>
      <c r="Z8" s="32"/>
      <c r="AA8" s="107">
        <f t="shared" ref="AA8:AA37" si="31">F8</f>
        <v>32</v>
      </c>
      <c r="AB8" s="98">
        <f t="shared" si="0"/>
        <v>32.5</v>
      </c>
      <c r="AC8" s="98">
        <f t="shared" si="1"/>
        <v>8</v>
      </c>
      <c r="AD8" s="108">
        <v>4</v>
      </c>
      <c r="AE8" s="97">
        <f t="shared" si="2"/>
        <v>8</v>
      </c>
      <c r="AF8" s="119">
        <f>MATCH(AD8,$AE$5:AE37,0)</f>
        <v>2</v>
      </c>
      <c r="AG8" s="120" t="str">
        <f t="shared" ca="1" si="17"/>
        <v>Paul Baker</v>
      </c>
      <c r="AH8" s="110">
        <f t="shared" ca="1" si="3"/>
        <v>36</v>
      </c>
      <c r="AI8" s="110">
        <f t="shared" ref="AI8:AI37" ca="1" si="32">OFFSET($Y$4,AF8,0)</f>
        <v>0</v>
      </c>
      <c r="AJ8" s="15"/>
      <c r="AK8" s="16">
        <v>3</v>
      </c>
      <c r="AL8" s="17" t="str">
        <f t="shared" ref="AL8:AL37" si="33">B8</f>
        <v>Dave Coates</v>
      </c>
      <c r="AM8" s="106">
        <f>'Round 1'!E8</f>
        <v>38</v>
      </c>
      <c r="AN8" s="142">
        <f t="shared" si="18"/>
        <v>32</v>
      </c>
      <c r="AO8" s="106">
        <f>'Round 3'!G8</f>
        <v>0</v>
      </c>
      <c r="AP8" s="142">
        <f t="shared" si="19"/>
        <v>70</v>
      </c>
      <c r="AQ8" s="150"/>
      <c r="AR8" s="17" t="str">
        <f t="shared" ref="AR8:AR37" si="34">B8</f>
        <v>Dave Coates</v>
      </c>
      <c r="AS8" s="49">
        <f t="shared" si="20"/>
        <v>0</v>
      </c>
      <c r="AT8" s="49">
        <f t="shared" si="4"/>
        <v>0</v>
      </c>
      <c r="AU8" s="49">
        <f t="shared" si="5"/>
        <v>0</v>
      </c>
      <c r="AV8" s="49">
        <f t="shared" si="6"/>
        <v>0</v>
      </c>
      <c r="AW8" s="47">
        <f t="shared" si="7"/>
        <v>0</v>
      </c>
      <c r="AX8" s="118"/>
      <c r="AY8" s="32"/>
      <c r="AZ8" s="107">
        <f t="shared" ref="AZ8:AZ27" si="35">AP8</f>
        <v>70</v>
      </c>
      <c r="BA8" s="98">
        <f t="shared" si="8"/>
        <v>70</v>
      </c>
      <c r="BB8" s="98">
        <f t="shared" ref="BB8:BB37" si="36">RANK(BA8,$BA$5:$BA$37,0)</f>
        <v>4</v>
      </c>
      <c r="BC8" s="108">
        <v>4</v>
      </c>
      <c r="BD8" s="98">
        <f t="shared" si="21"/>
        <v>4</v>
      </c>
      <c r="BE8" s="109">
        <f>MATCH(BC8,$BD$5:BD37,0)</f>
        <v>4</v>
      </c>
      <c r="BF8" s="110" t="str">
        <f t="shared" ref="BF8:BF37" ca="1" si="37">OFFSET($AL$4,BE8,0)</f>
        <v>Dave Coates</v>
      </c>
      <c r="BG8" s="110">
        <f t="shared" ca="1" si="22"/>
        <v>70</v>
      </c>
      <c r="BH8" s="110">
        <f t="shared" ca="1" si="23"/>
        <v>0</v>
      </c>
      <c r="BI8" s="15"/>
      <c r="BJ8" s="15"/>
    </row>
    <row r="9" spans="1:62" ht="19.05" thickBot="1">
      <c r="A9" s="16">
        <v>4</v>
      </c>
      <c r="B9" s="17" t="str">
        <f>[1]Blank!$B$4</f>
        <v>Andy Dodd</v>
      </c>
      <c r="C9" s="111">
        <f>[3]R7!C9</f>
        <v>9.7999999999999989</v>
      </c>
      <c r="D9" s="112">
        <f t="shared" si="9"/>
        <v>10</v>
      </c>
      <c r="E9" s="113">
        <f>[4]C7!$BO$35</f>
        <v>0</v>
      </c>
      <c r="F9" s="107">
        <f t="shared" si="24"/>
        <v>0</v>
      </c>
      <c r="G9" s="114">
        <f t="shared" si="25"/>
        <v>0</v>
      </c>
      <c r="H9" s="114">
        <f t="shared" si="26"/>
        <v>0</v>
      </c>
      <c r="I9" s="20" t="s">
        <v>51</v>
      </c>
      <c r="J9" s="181"/>
      <c r="K9" s="115">
        <f>[5]P4!$H$52</f>
        <v>1</v>
      </c>
      <c r="L9" s="116">
        <f>[5]P4!$J$52</f>
        <v>10.1</v>
      </c>
      <c r="M9" s="117">
        <f t="shared" si="10"/>
        <v>10</v>
      </c>
      <c r="N9" s="44" t="str">
        <f t="shared" si="11"/>
        <v>M</v>
      </c>
      <c r="O9" s="150">
        <f t="shared" si="27"/>
        <v>0</v>
      </c>
      <c r="P9" s="84" t="b">
        <f t="shared" si="28"/>
        <v>0</v>
      </c>
      <c r="Q9" s="84" t="b">
        <f t="shared" si="29"/>
        <v>0</v>
      </c>
      <c r="R9" s="150"/>
      <c r="S9" s="17" t="str">
        <f t="shared" si="30"/>
        <v>Andy Dodd</v>
      </c>
      <c r="T9" s="49">
        <f t="shared" si="12"/>
        <v>0</v>
      </c>
      <c r="U9" s="49">
        <f t="shared" si="13"/>
        <v>0</v>
      </c>
      <c r="V9" s="49">
        <f t="shared" si="14"/>
        <v>0</v>
      </c>
      <c r="W9" s="49">
        <f t="shared" si="15"/>
        <v>0</v>
      </c>
      <c r="X9" s="47">
        <f t="shared" si="16"/>
        <v>0</v>
      </c>
      <c r="Y9" s="118"/>
      <c r="Z9" s="32"/>
      <c r="AA9" s="107">
        <f t="shared" si="31"/>
        <v>0</v>
      </c>
      <c r="AB9" s="98">
        <f t="shared" si="0"/>
        <v>0</v>
      </c>
      <c r="AC9" s="98">
        <f t="shared" si="1"/>
        <v>16</v>
      </c>
      <c r="AD9" s="108">
        <v>5</v>
      </c>
      <c r="AE9" s="97">
        <f t="shared" si="2"/>
        <v>16</v>
      </c>
      <c r="AF9" s="119">
        <f>MATCH(AD9,$AE$5:AE39,0)</f>
        <v>13</v>
      </c>
      <c r="AG9" s="120" t="str">
        <f t="shared" ca="1" si="17"/>
        <v>Paul Marshall</v>
      </c>
      <c r="AH9" s="110">
        <f t="shared" ca="1" si="3"/>
        <v>35</v>
      </c>
      <c r="AI9" s="110">
        <f t="shared" ca="1" si="32"/>
        <v>0</v>
      </c>
      <c r="AJ9" s="15"/>
      <c r="AK9" s="16">
        <v>4</v>
      </c>
      <c r="AL9" s="17" t="str">
        <f t="shared" si="33"/>
        <v>Andy Dodd</v>
      </c>
      <c r="AM9" s="106">
        <f>'Round 1'!E9</f>
        <v>26</v>
      </c>
      <c r="AN9" s="142">
        <f t="shared" si="18"/>
        <v>0</v>
      </c>
      <c r="AO9" s="106">
        <f>'Round 3'!G9</f>
        <v>0</v>
      </c>
      <c r="AP9" s="142">
        <f t="shared" si="19"/>
        <v>26</v>
      </c>
      <c r="AQ9" s="150"/>
      <c r="AR9" s="17" t="str">
        <f t="shared" si="34"/>
        <v>Andy Dodd</v>
      </c>
      <c r="AS9" s="49">
        <f t="shared" si="20"/>
        <v>0</v>
      </c>
      <c r="AT9" s="49">
        <f t="shared" si="4"/>
        <v>0.4</v>
      </c>
      <c r="AU9" s="49">
        <f t="shared" si="5"/>
        <v>0</v>
      </c>
      <c r="AV9" s="49">
        <f t="shared" si="6"/>
        <v>0</v>
      </c>
      <c r="AW9" s="47">
        <f t="shared" si="7"/>
        <v>0</v>
      </c>
      <c r="AX9" s="118">
        <v>2</v>
      </c>
      <c r="AY9" s="32"/>
      <c r="AZ9" s="107">
        <f t="shared" si="35"/>
        <v>26</v>
      </c>
      <c r="BA9" s="98">
        <f t="shared" si="8"/>
        <v>26.4</v>
      </c>
      <c r="BB9" s="98">
        <f t="shared" si="36"/>
        <v>18</v>
      </c>
      <c r="BC9" s="108">
        <v>5</v>
      </c>
      <c r="BD9" s="98">
        <f t="shared" si="21"/>
        <v>18</v>
      </c>
      <c r="BE9" s="109">
        <f>MATCH(BC9,$BD$5:BD37,0)</f>
        <v>2</v>
      </c>
      <c r="BF9" s="110" t="str">
        <f t="shared" ca="1" si="37"/>
        <v>Paul Baker</v>
      </c>
      <c r="BG9" s="110">
        <f t="shared" ca="1" si="22"/>
        <v>68</v>
      </c>
      <c r="BH9" s="110">
        <f t="shared" ca="1" si="23"/>
        <v>1</v>
      </c>
      <c r="BI9" s="15"/>
      <c r="BJ9" s="15"/>
    </row>
    <row r="10" spans="1:62" ht="19.05" thickBot="1">
      <c r="A10" s="16">
        <v>5</v>
      </c>
      <c r="B10" s="17" t="str">
        <f>[1]Blank!$B$5</f>
        <v>Craig English</v>
      </c>
      <c r="C10" s="111">
        <f>[3]R7!C10</f>
        <v>26.400000000000002</v>
      </c>
      <c r="D10" s="112">
        <f t="shared" si="9"/>
        <v>26</v>
      </c>
      <c r="E10" s="113">
        <f>[4]C7!$CF$35</f>
        <v>0</v>
      </c>
      <c r="F10" s="107">
        <f t="shared" si="24"/>
        <v>0</v>
      </c>
      <c r="G10" s="114">
        <f t="shared" si="25"/>
        <v>0</v>
      </c>
      <c r="H10" s="114">
        <f t="shared" si="26"/>
        <v>0</v>
      </c>
      <c r="I10" s="20" t="s">
        <v>51</v>
      </c>
      <c r="J10" s="181"/>
      <c r="K10" s="115">
        <f>[5]P5!$H$52</f>
        <v>0</v>
      </c>
      <c r="L10" s="116">
        <f>[5]P5!$J$52</f>
        <v>25.8</v>
      </c>
      <c r="M10" s="117">
        <f t="shared" si="10"/>
        <v>26</v>
      </c>
      <c r="N10" s="44" t="str">
        <f t="shared" si="11"/>
        <v>H</v>
      </c>
      <c r="O10" s="150">
        <f t="shared" si="27"/>
        <v>0</v>
      </c>
      <c r="P10" s="84" t="b">
        <f t="shared" si="28"/>
        <v>0</v>
      </c>
      <c r="Q10" s="84" t="b">
        <f t="shared" si="29"/>
        <v>0</v>
      </c>
      <c r="R10" s="150"/>
      <c r="S10" s="17" t="str">
        <f t="shared" si="30"/>
        <v>Craig English</v>
      </c>
      <c r="T10" s="49">
        <f t="shared" si="12"/>
        <v>0</v>
      </c>
      <c r="U10" s="49">
        <f t="shared" si="13"/>
        <v>0</v>
      </c>
      <c r="V10" s="49">
        <f t="shared" si="14"/>
        <v>0</v>
      </c>
      <c r="W10" s="49">
        <f t="shared" si="15"/>
        <v>0</v>
      </c>
      <c r="X10" s="47">
        <f t="shared" si="16"/>
        <v>0</v>
      </c>
      <c r="Y10" s="118"/>
      <c r="Z10" s="32"/>
      <c r="AA10" s="107">
        <f t="shared" si="31"/>
        <v>0</v>
      </c>
      <c r="AB10" s="98">
        <f t="shared" si="0"/>
        <v>0</v>
      </c>
      <c r="AC10" s="98">
        <f t="shared" si="1"/>
        <v>16</v>
      </c>
      <c r="AD10" s="108">
        <v>6</v>
      </c>
      <c r="AE10" s="97">
        <f t="shared" si="2"/>
        <v>16</v>
      </c>
      <c r="AF10" s="119">
        <f>MATCH(AD10,$AE$5:AE37,0)</f>
        <v>14</v>
      </c>
      <c r="AG10" s="120" t="str">
        <f t="shared" ca="1" si="17"/>
        <v>Bryan Mountford</v>
      </c>
      <c r="AH10" s="110">
        <f t="shared" ca="1" si="3"/>
        <v>34</v>
      </c>
      <c r="AI10" s="110">
        <f t="shared" ca="1" si="32"/>
        <v>1</v>
      </c>
      <c r="AJ10" s="15"/>
      <c r="AK10" s="16">
        <v>5</v>
      </c>
      <c r="AL10" s="17" t="str">
        <f t="shared" si="33"/>
        <v>Craig English</v>
      </c>
      <c r="AM10" s="106">
        <f>'Round 1'!E10</f>
        <v>0</v>
      </c>
      <c r="AN10" s="142">
        <f t="shared" si="18"/>
        <v>0</v>
      </c>
      <c r="AO10" s="106">
        <f>'Round 3'!G10</f>
        <v>0</v>
      </c>
      <c r="AP10" s="142">
        <f t="shared" si="19"/>
        <v>0</v>
      </c>
      <c r="AQ10" s="150"/>
      <c r="AR10" s="17" t="str">
        <f t="shared" si="34"/>
        <v>Craig English</v>
      </c>
      <c r="AS10" s="49">
        <f t="shared" si="20"/>
        <v>0</v>
      </c>
      <c r="AT10" s="49">
        <f t="shared" si="4"/>
        <v>0</v>
      </c>
      <c r="AU10" s="49">
        <f t="shared" si="5"/>
        <v>0</v>
      </c>
      <c r="AV10" s="49">
        <f t="shared" si="6"/>
        <v>0</v>
      </c>
      <c r="AW10" s="47">
        <f t="shared" si="7"/>
        <v>0</v>
      </c>
      <c r="AX10" s="118"/>
      <c r="AY10" s="32"/>
      <c r="AZ10" s="107">
        <f t="shared" si="35"/>
        <v>0</v>
      </c>
      <c r="BA10" s="98">
        <f t="shared" si="8"/>
        <v>0</v>
      </c>
      <c r="BB10" s="98">
        <f t="shared" si="36"/>
        <v>20</v>
      </c>
      <c r="BC10" s="108">
        <v>6</v>
      </c>
      <c r="BD10" s="98">
        <f t="shared" si="21"/>
        <v>20</v>
      </c>
      <c r="BE10" s="109">
        <f>MATCH(BC10,$BD$5:BD37,0)</f>
        <v>13</v>
      </c>
      <c r="BF10" s="110" t="str">
        <f t="shared" ca="1" si="37"/>
        <v>Paul Marshall</v>
      </c>
      <c r="BG10" s="110">
        <f t="shared" ca="1" si="22"/>
        <v>68</v>
      </c>
      <c r="BH10" s="110">
        <f t="shared" ca="1" si="23"/>
        <v>2</v>
      </c>
      <c r="BI10" s="15"/>
      <c r="BJ10" s="15"/>
    </row>
    <row r="11" spans="1:62" ht="19.05" thickBot="1">
      <c r="A11" s="16">
        <v>6</v>
      </c>
      <c r="B11" s="17" t="str">
        <f>[1]Blank!$B$6</f>
        <v>Bernie Fitzsimon</v>
      </c>
      <c r="C11" s="111">
        <f>[3]R7!C11</f>
        <v>28</v>
      </c>
      <c r="D11" s="112">
        <f t="shared" si="9"/>
        <v>28</v>
      </c>
      <c r="E11" s="113">
        <f>[4]C7!$CW$35</f>
        <v>20</v>
      </c>
      <c r="F11" s="107">
        <f t="shared" si="24"/>
        <v>20</v>
      </c>
      <c r="G11" s="114">
        <f t="shared" si="25"/>
        <v>0</v>
      </c>
      <c r="H11" s="114">
        <f t="shared" si="26"/>
        <v>0</v>
      </c>
      <c r="I11" s="20"/>
      <c r="J11" s="181"/>
      <c r="K11" s="115">
        <f>[5]P6!$H$52</f>
        <v>1</v>
      </c>
      <c r="L11" s="116">
        <f>[5]P6!$J$52</f>
        <v>28</v>
      </c>
      <c r="M11" s="117">
        <f t="shared" si="10"/>
        <v>28</v>
      </c>
      <c r="N11" s="44" t="str">
        <f t="shared" si="11"/>
        <v>H</v>
      </c>
      <c r="O11" s="150">
        <f t="shared" si="27"/>
        <v>0</v>
      </c>
      <c r="P11" s="84" t="b">
        <f t="shared" si="28"/>
        <v>0</v>
      </c>
      <c r="Q11" s="84" t="b">
        <f t="shared" si="29"/>
        <v>0</v>
      </c>
      <c r="R11" s="150"/>
      <c r="S11" s="17" t="str">
        <f t="shared" si="30"/>
        <v>Bernie Fitzsimon</v>
      </c>
      <c r="T11" s="49">
        <f t="shared" si="12"/>
        <v>0</v>
      </c>
      <c r="U11" s="49">
        <f t="shared" si="13"/>
        <v>0</v>
      </c>
      <c r="V11" s="49">
        <f t="shared" si="14"/>
        <v>0</v>
      </c>
      <c r="W11" s="49">
        <f t="shared" si="15"/>
        <v>0</v>
      </c>
      <c r="X11" s="47">
        <f t="shared" si="16"/>
        <v>0</v>
      </c>
      <c r="Y11" s="118"/>
      <c r="Z11" s="32"/>
      <c r="AA11" s="107">
        <f t="shared" si="31"/>
        <v>20</v>
      </c>
      <c r="AB11" s="98">
        <f t="shared" si="0"/>
        <v>20</v>
      </c>
      <c r="AC11" s="98">
        <f t="shared" si="1"/>
        <v>14</v>
      </c>
      <c r="AD11" s="108">
        <v>7</v>
      </c>
      <c r="AE11" s="97">
        <f t="shared" si="2"/>
        <v>14</v>
      </c>
      <c r="AF11" s="119">
        <f>MATCH(AD11,$AE$5:AE37,0)</f>
        <v>15</v>
      </c>
      <c r="AG11" s="120" t="str">
        <f t="shared" ca="1" si="17"/>
        <v>Jim Rooks</v>
      </c>
      <c r="AH11" s="110">
        <f t="shared" ca="1" si="3"/>
        <v>34</v>
      </c>
      <c r="AI11" s="110">
        <f t="shared" ca="1" si="32"/>
        <v>2</v>
      </c>
      <c r="AJ11" s="15"/>
      <c r="AK11" s="16">
        <v>6</v>
      </c>
      <c r="AL11" s="17" t="str">
        <f t="shared" si="33"/>
        <v>Bernie Fitzsimon</v>
      </c>
      <c r="AM11" s="106">
        <f>'Round 1'!E11</f>
        <v>24</v>
      </c>
      <c r="AN11" s="142">
        <f t="shared" si="18"/>
        <v>20</v>
      </c>
      <c r="AO11" s="106">
        <f>'Round 3'!G11</f>
        <v>0</v>
      </c>
      <c r="AP11" s="142">
        <f t="shared" si="19"/>
        <v>44</v>
      </c>
      <c r="AQ11" s="150"/>
      <c r="AR11" s="17" t="str">
        <f t="shared" si="34"/>
        <v>Bernie Fitzsimon</v>
      </c>
      <c r="AS11" s="49">
        <f t="shared" si="20"/>
        <v>0</v>
      </c>
      <c r="AT11" s="49">
        <f t="shared" si="4"/>
        <v>0</v>
      </c>
      <c r="AU11" s="49">
        <f t="shared" si="5"/>
        <v>0</v>
      </c>
      <c r="AV11" s="49">
        <f t="shared" si="6"/>
        <v>0</v>
      </c>
      <c r="AW11" s="47">
        <f t="shared" si="7"/>
        <v>0</v>
      </c>
      <c r="AX11" s="118"/>
      <c r="AY11" s="32"/>
      <c r="AZ11" s="107">
        <f t="shared" si="35"/>
        <v>44</v>
      </c>
      <c r="BA11" s="98">
        <f t="shared" si="8"/>
        <v>44</v>
      </c>
      <c r="BB11" s="98">
        <f t="shared" si="36"/>
        <v>14</v>
      </c>
      <c r="BC11" s="108">
        <v>7</v>
      </c>
      <c r="BD11" s="98">
        <f t="shared" si="21"/>
        <v>14</v>
      </c>
      <c r="BE11" s="109">
        <f>MATCH(BC11,$BD$5:BD37,0)</f>
        <v>9</v>
      </c>
      <c r="BF11" s="110" t="str">
        <f t="shared" ca="1" si="37"/>
        <v>Gordon Grant</v>
      </c>
      <c r="BG11" s="110">
        <f t="shared" ca="1" si="22"/>
        <v>67</v>
      </c>
      <c r="BH11" s="110">
        <f t="shared" ca="1" si="23"/>
        <v>0</v>
      </c>
      <c r="BI11" s="15"/>
      <c r="BJ11" s="15"/>
    </row>
    <row r="12" spans="1:62" ht="19.05" thickBot="1">
      <c r="A12" s="16">
        <v>7</v>
      </c>
      <c r="B12" s="17" t="str">
        <f>[1]Blank!$B$7</f>
        <v>John Ford</v>
      </c>
      <c r="C12" s="111">
        <f>[3]R7!C12</f>
        <v>17</v>
      </c>
      <c r="D12" s="112">
        <f t="shared" si="9"/>
        <v>17</v>
      </c>
      <c r="E12" s="113">
        <f>[4]C7!$DN$35</f>
        <v>40</v>
      </c>
      <c r="F12" s="107">
        <f t="shared" si="24"/>
        <v>40</v>
      </c>
      <c r="G12" s="114">
        <f t="shared" si="25"/>
        <v>0</v>
      </c>
      <c r="H12" s="114">
        <f t="shared" si="26"/>
        <v>0</v>
      </c>
      <c r="I12" s="20"/>
      <c r="J12" s="181"/>
      <c r="K12" s="115">
        <f>[5]P7!$H$52</f>
        <v>0</v>
      </c>
      <c r="L12" s="116">
        <f>[5]P7!$J$52</f>
        <v>17</v>
      </c>
      <c r="M12" s="117">
        <f t="shared" si="10"/>
        <v>17</v>
      </c>
      <c r="N12" s="44" t="str">
        <f t="shared" si="11"/>
        <v>M</v>
      </c>
      <c r="O12" s="150">
        <f t="shared" si="27"/>
        <v>0</v>
      </c>
      <c r="P12" s="84" t="b">
        <f t="shared" si="28"/>
        <v>0</v>
      </c>
      <c r="Q12" s="84" t="b">
        <f t="shared" si="29"/>
        <v>0</v>
      </c>
      <c r="R12" s="150"/>
      <c r="S12" s="17" t="str">
        <f t="shared" si="30"/>
        <v>John Ford</v>
      </c>
      <c r="T12" s="49">
        <f t="shared" si="12"/>
        <v>0</v>
      </c>
      <c r="U12" s="49">
        <f t="shared" si="13"/>
        <v>0</v>
      </c>
      <c r="V12" s="49">
        <f t="shared" si="14"/>
        <v>0</v>
      </c>
      <c r="W12" s="49">
        <f t="shared" si="15"/>
        <v>0</v>
      </c>
      <c r="X12" s="47">
        <f t="shared" si="16"/>
        <v>0</v>
      </c>
      <c r="Y12" s="118"/>
      <c r="Z12" s="32"/>
      <c r="AA12" s="107">
        <f t="shared" si="31"/>
        <v>40</v>
      </c>
      <c r="AB12" s="98">
        <f t="shared" si="0"/>
        <v>40</v>
      </c>
      <c r="AC12" s="98">
        <f t="shared" si="1"/>
        <v>2</v>
      </c>
      <c r="AD12" s="108">
        <v>8</v>
      </c>
      <c r="AE12" s="97">
        <f t="shared" si="2"/>
        <v>2</v>
      </c>
      <c r="AF12" s="119">
        <f>MATCH(AD12,$AE$5:AE37,0)</f>
        <v>4</v>
      </c>
      <c r="AG12" s="120" t="str">
        <f t="shared" ca="1" si="17"/>
        <v>Dave Coates</v>
      </c>
      <c r="AH12" s="110">
        <f t="shared" ca="1" si="3"/>
        <v>32</v>
      </c>
      <c r="AI12" s="110">
        <f t="shared" ca="1" si="32"/>
        <v>1</v>
      </c>
      <c r="AJ12" s="15"/>
      <c r="AK12" s="16">
        <v>7</v>
      </c>
      <c r="AL12" s="17" t="str">
        <f t="shared" si="33"/>
        <v>John Ford</v>
      </c>
      <c r="AM12" s="106">
        <f>'Round 1'!E12</f>
        <v>36</v>
      </c>
      <c r="AN12" s="142">
        <f t="shared" si="18"/>
        <v>40</v>
      </c>
      <c r="AO12" s="106">
        <f>'Round 3'!G12</f>
        <v>0</v>
      </c>
      <c r="AP12" s="142">
        <f t="shared" si="19"/>
        <v>76</v>
      </c>
      <c r="AQ12" s="150"/>
      <c r="AR12" s="17" t="str">
        <f t="shared" si="34"/>
        <v>John Ford</v>
      </c>
      <c r="AS12" s="49">
        <f t="shared" si="20"/>
        <v>0</v>
      </c>
      <c r="AT12" s="49">
        <f t="shared" si="4"/>
        <v>0</v>
      </c>
      <c r="AU12" s="49">
        <f t="shared" si="5"/>
        <v>0</v>
      </c>
      <c r="AV12" s="49">
        <f t="shared" si="6"/>
        <v>0</v>
      </c>
      <c r="AW12" s="47">
        <f t="shared" si="7"/>
        <v>0</v>
      </c>
      <c r="AX12" s="118"/>
      <c r="AY12" s="32"/>
      <c r="AZ12" s="107">
        <f t="shared" si="35"/>
        <v>76</v>
      </c>
      <c r="BA12" s="98">
        <f t="shared" si="8"/>
        <v>76</v>
      </c>
      <c r="BB12" s="98">
        <f t="shared" si="36"/>
        <v>1</v>
      </c>
      <c r="BC12" s="108">
        <v>8</v>
      </c>
      <c r="BD12" s="98">
        <f t="shared" si="21"/>
        <v>1</v>
      </c>
      <c r="BE12" s="109">
        <f>MATCH(BC12,$BD$5:BD37,0)</f>
        <v>10</v>
      </c>
      <c r="BF12" s="110" t="str">
        <f t="shared" ca="1" si="37"/>
        <v>Derek Griffiths</v>
      </c>
      <c r="BG12" s="110">
        <f t="shared" ca="1" si="22"/>
        <v>65</v>
      </c>
      <c r="BH12" s="110">
        <f t="shared" ca="1" si="23"/>
        <v>1</v>
      </c>
      <c r="BI12" s="15"/>
      <c r="BJ12" s="15"/>
    </row>
    <row r="13" spans="1:62" ht="19.05" thickBot="1">
      <c r="A13" s="16">
        <v>8</v>
      </c>
      <c r="B13" s="17" t="str">
        <f>[1]Blank!$B$8</f>
        <v>Gordon Grant</v>
      </c>
      <c r="C13" s="111">
        <f>[3]R7!C13</f>
        <v>25.6</v>
      </c>
      <c r="D13" s="112">
        <f t="shared" si="9"/>
        <v>26</v>
      </c>
      <c r="E13" s="113">
        <f>[4]C7!$EE$35</f>
        <v>32</v>
      </c>
      <c r="F13" s="107">
        <f t="shared" si="24"/>
        <v>32</v>
      </c>
      <c r="G13" s="114">
        <f t="shared" si="25"/>
        <v>0</v>
      </c>
      <c r="H13" s="114">
        <f t="shared" si="26"/>
        <v>0</v>
      </c>
      <c r="I13" s="20" t="s">
        <v>54</v>
      </c>
      <c r="J13" s="181"/>
      <c r="K13" s="115">
        <f>[5]P8!$H$52</f>
        <v>0</v>
      </c>
      <c r="L13" s="116">
        <f>[5]P8!$J$52</f>
        <v>24.6</v>
      </c>
      <c r="M13" s="117">
        <f t="shared" si="10"/>
        <v>25</v>
      </c>
      <c r="N13" s="44" t="str">
        <f t="shared" si="11"/>
        <v>H</v>
      </c>
      <c r="O13" s="150">
        <f t="shared" si="27"/>
        <v>0</v>
      </c>
      <c r="P13" s="84" t="b">
        <f t="shared" si="28"/>
        <v>0</v>
      </c>
      <c r="Q13" s="84" t="b">
        <f t="shared" si="29"/>
        <v>0</v>
      </c>
      <c r="R13" s="150"/>
      <c r="S13" s="17" t="str">
        <f t="shared" si="30"/>
        <v>Gordon Grant</v>
      </c>
      <c r="T13" s="49">
        <f t="shared" si="12"/>
        <v>0</v>
      </c>
      <c r="U13" s="49">
        <f t="shared" si="13"/>
        <v>0.4</v>
      </c>
      <c r="V13" s="49">
        <f t="shared" si="14"/>
        <v>0</v>
      </c>
      <c r="W13" s="49">
        <f t="shared" si="15"/>
        <v>0</v>
      </c>
      <c r="X13" s="47">
        <f t="shared" si="16"/>
        <v>0</v>
      </c>
      <c r="Y13" s="118">
        <v>2</v>
      </c>
      <c r="Z13" s="32"/>
      <c r="AA13" s="107">
        <f t="shared" si="31"/>
        <v>32</v>
      </c>
      <c r="AB13" s="98">
        <f t="shared" si="0"/>
        <v>32.4</v>
      </c>
      <c r="AC13" s="98">
        <f t="shared" si="1"/>
        <v>9</v>
      </c>
      <c r="AD13" s="108">
        <v>9</v>
      </c>
      <c r="AE13" s="97">
        <f t="shared" si="2"/>
        <v>9</v>
      </c>
      <c r="AF13" s="119">
        <f>MATCH(AD13,$AE$5:AE37,0)</f>
        <v>9</v>
      </c>
      <c r="AG13" s="120" t="str">
        <f t="shared" ca="1" si="17"/>
        <v>Gordon Grant</v>
      </c>
      <c r="AH13" s="110">
        <f t="shared" ca="1" si="3"/>
        <v>32</v>
      </c>
      <c r="AI13" s="110">
        <f t="shared" ca="1" si="32"/>
        <v>2</v>
      </c>
      <c r="AJ13" s="15"/>
      <c r="AK13" s="16">
        <v>8</v>
      </c>
      <c r="AL13" s="17" t="str">
        <f t="shared" si="33"/>
        <v>Gordon Grant</v>
      </c>
      <c r="AM13" s="106">
        <f>'Round 1'!E13</f>
        <v>35</v>
      </c>
      <c r="AN13" s="142">
        <f t="shared" si="18"/>
        <v>32</v>
      </c>
      <c r="AO13" s="106">
        <f>'Round 3'!G13</f>
        <v>0</v>
      </c>
      <c r="AP13" s="142">
        <f t="shared" si="19"/>
        <v>67</v>
      </c>
      <c r="AQ13" s="150"/>
      <c r="AR13" s="17" t="str">
        <f t="shared" si="34"/>
        <v>Gordon Grant</v>
      </c>
      <c r="AS13" s="49">
        <f t="shared" si="20"/>
        <v>0</v>
      </c>
      <c r="AT13" s="49">
        <f t="shared" si="4"/>
        <v>0</v>
      </c>
      <c r="AU13" s="49">
        <f t="shared" si="5"/>
        <v>0</v>
      </c>
      <c r="AV13" s="49">
        <f t="shared" si="6"/>
        <v>0</v>
      </c>
      <c r="AW13" s="47">
        <f t="shared" si="7"/>
        <v>0</v>
      </c>
      <c r="AX13" s="118"/>
      <c r="AY13" s="32"/>
      <c r="AZ13" s="107">
        <f t="shared" si="35"/>
        <v>67</v>
      </c>
      <c r="BA13" s="98">
        <f t="shared" si="8"/>
        <v>67</v>
      </c>
      <c r="BB13" s="98">
        <f t="shared" si="36"/>
        <v>7</v>
      </c>
      <c r="BC13" s="108">
        <v>9</v>
      </c>
      <c r="BD13" s="98">
        <f t="shared" si="21"/>
        <v>7</v>
      </c>
      <c r="BE13" s="109">
        <f>MATCH(BC13,$BD$5:BD37,0)</f>
        <v>14</v>
      </c>
      <c r="BF13" s="110" t="str">
        <f t="shared" ca="1" si="37"/>
        <v>Bryan Mountford</v>
      </c>
      <c r="BG13" s="110">
        <f t="shared" ca="1" si="22"/>
        <v>65</v>
      </c>
      <c r="BH13" s="110">
        <f t="shared" ca="1" si="23"/>
        <v>2</v>
      </c>
      <c r="BI13" s="15"/>
      <c r="BJ13" s="15"/>
    </row>
    <row r="14" spans="1:62" ht="19.05" thickBot="1">
      <c r="A14" s="16">
        <v>9</v>
      </c>
      <c r="B14" s="17" t="str">
        <f>[1]Blank!$B$9</f>
        <v>Derek Griffiths</v>
      </c>
      <c r="C14" s="111">
        <f>[3]R7!C14</f>
        <v>25.500000000000004</v>
      </c>
      <c r="D14" s="112">
        <f t="shared" si="9"/>
        <v>26</v>
      </c>
      <c r="E14" s="113">
        <f>[4]C7!$EV$35</f>
        <v>31</v>
      </c>
      <c r="F14" s="107">
        <f t="shared" si="24"/>
        <v>31</v>
      </c>
      <c r="G14" s="114">
        <f t="shared" si="25"/>
        <v>0</v>
      </c>
      <c r="H14" s="114">
        <f t="shared" si="26"/>
        <v>0</v>
      </c>
      <c r="I14" s="20"/>
      <c r="J14" s="181"/>
      <c r="K14" s="115">
        <f>[5]P9!$H$52</f>
        <v>0</v>
      </c>
      <c r="L14" s="116">
        <f>[5]P9!$J$52</f>
        <v>25.500000000000004</v>
      </c>
      <c r="M14" s="117">
        <f t="shared" si="10"/>
        <v>26</v>
      </c>
      <c r="N14" s="44" t="str">
        <f t="shared" si="11"/>
        <v>H</v>
      </c>
      <c r="O14" s="150">
        <f t="shared" si="27"/>
        <v>0</v>
      </c>
      <c r="P14" s="84" t="b">
        <f t="shared" si="28"/>
        <v>0</v>
      </c>
      <c r="Q14" s="84" t="b">
        <f t="shared" si="29"/>
        <v>0</v>
      </c>
      <c r="R14" s="150"/>
      <c r="S14" s="17" t="str">
        <f t="shared" si="30"/>
        <v>Derek Griffiths</v>
      </c>
      <c r="T14" s="49">
        <f t="shared" si="12"/>
        <v>0</v>
      </c>
      <c r="U14" s="49">
        <f t="shared" si="13"/>
        <v>0</v>
      </c>
      <c r="V14" s="49">
        <f t="shared" si="14"/>
        <v>0</v>
      </c>
      <c r="W14" s="49">
        <f t="shared" si="15"/>
        <v>0</v>
      </c>
      <c r="X14" s="47">
        <f t="shared" si="16"/>
        <v>0</v>
      </c>
      <c r="Y14" s="118"/>
      <c r="Z14" s="32"/>
      <c r="AA14" s="107">
        <f t="shared" si="31"/>
        <v>31</v>
      </c>
      <c r="AB14" s="98">
        <f t="shared" si="0"/>
        <v>31</v>
      </c>
      <c r="AC14" s="98">
        <f t="shared" si="1"/>
        <v>11</v>
      </c>
      <c r="AD14" s="108">
        <v>10</v>
      </c>
      <c r="AE14" s="97">
        <f t="shared" si="2"/>
        <v>11</v>
      </c>
      <c r="AF14" s="119">
        <f>MATCH(AD14,$AE$5:AE37,0)</f>
        <v>11</v>
      </c>
      <c r="AG14" s="120" t="str">
        <f t="shared" ca="1" si="17"/>
        <v>Ian Gunn</v>
      </c>
      <c r="AH14" s="110">
        <f t="shared" ca="1" si="3"/>
        <v>32</v>
      </c>
      <c r="AI14" s="110">
        <f t="shared" ca="1" si="32"/>
        <v>3</v>
      </c>
      <c r="AJ14" s="15"/>
      <c r="AK14" s="16">
        <v>9</v>
      </c>
      <c r="AL14" s="17" t="str">
        <f t="shared" si="33"/>
        <v>Derek Griffiths</v>
      </c>
      <c r="AM14" s="106">
        <f>'Round 1'!E14</f>
        <v>34</v>
      </c>
      <c r="AN14" s="142">
        <f t="shared" si="18"/>
        <v>31</v>
      </c>
      <c r="AO14" s="106">
        <f>'Round 3'!G14</f>
        <v>0</v>
      </c>
      <c r="AP14" s="142">
        <f t="shared" si="19"/>
        <v>65</v>
      </c>
      <c r="AQ14" s="150"/>
      <c r="AR14" s="17" t="str">
        <f t="shared" si="34"/>
        <v>Derek Griffiths</v>
      </c>
      <c r="AS14" s="49">
        <f t="shared" si="20"/>
        <v>0.5</v>
      </c>
      <c r="AT14" s="49">
        <f t="shared" si="4"/>
        <v>0</v>
      </c>
      <c r="AU14" s="49">
        <f t="shared" si="5"/>
        <v>0</v>
      </c>
      <c r="AV14" s="49">
        <f t="shared" si="6"/>
        <v>0</v>
      </c>
      <c r="AW14" s="47">
        <f t="shared" si="7"/>
        <v>0</v>
      </c>
      <c r="AX14" s="118">
        <v>1</v>
      </c>
      <c r="AY14" s="32"/>
      <c r="AZ14" s="107">
        <f t="shared" si="35"/>
        <v>65</v>
      </c>
      <c r="BA14" s="98">
        <f t="shared" si="8"/>
        <v>65.5</v>
      </c>
      <c r="BB14" s="98">
        <f t="shared" si="36"/>
        <v>8</v>
      </c>
      <c r="BC14" s="108">
        <v>10</v>
      </c>
      <c r="BD14" s="98">
        <f t="shared" si="21"/>
        <v>8</v>
      </c>
      <c r="BE14" s="109">
        <f>MATCH(BC14,$BD$5:BD37,0)</f>
        <v>11</v>
      </c>
      <c r="BF14" s="110" t="str">
        <f t="shared" ca="1" si="37"/>
        <v>Ian Gunn</v>
      </c>
      <c r="BG14" s="110">
        <f t="shared" ca="1" si="22"/>
        <v>62</v>
      </c>
      <c r="BH14" s="110">
        <f t="shared" ca="1" si="23"/>
        <v>0</v>
      </c>
      <c r="BI14" s="15"/>
      <c r="BJ14" s="15"/>
    </row>
    <row r="15" spans="1:62" ht="19.05" thickBot="1">
      <c r="A15" s="16">
        <v>10</v>
      </c>
      <c r="B15" s="17" t="str">
        <f>[1]Blank!$B$10</f>
        <v>Ian Gunn</v>
      </c>
      <c r="C15" s="111">
        <f>[3]R7!C15</f>
        <v>28</v>
      </c>
      <c r="D15" s="112">
        <f t="shared" si="9"/>
        <v>28</v>
      </c>
      <c r="E15" s="113">
        <f>[4]C7!$FM$35</f>
        <v>32</v>
      </c>
      <c r="F15" s="107">
        <f t="shared" si="24"/>
        <v>32</v>
      </c>
      <c r="G15" s="114">
        <f t="shared" si="25"/>
        <v>0</v>
      </c>
      <c r="H15" s="114">
        <f t="shared" si="26"/>
        <v>0</v>
      </c>
      <c r="I15" s="20" t="s">
        <v>60</v>
      </c>
      <c r="J15" s="181"/>
      <c r="K15" s="115">
        <f>[5]P10!$H$52</f>
        <v>0.2</v>
      </c>
      <c r="L15" s="116">
        <f>[5]P10!$J$52</f>
        <v>28</v>
      </c>
      <c r="M15" s="117">
        <f t="shared" si="10"/>
        <v>28</v>
      </c>
      <c r="N15" s="44" t="str">
        <f t="shared" si="11"/>
        <v>H</v>
      </c>
      <c r="O15" s="150">
        <f t="shared" si="27"/>
        <v>0</v>
      </c>
      <c r="P15" s="84" t="b">
        <f t="shared" si="28"/>
        <v>0</v>
      </c>
      <c r="Q15" s="84" t="b">
        <f t="shared" si="29"/>
        <v>0</v>
      </c>
      <c r="R15" s="150"/>
      <c r="S15" s="17" t="str">
        <f t="shared" si="30"/>
        <v>Ian Gunn</v>
      </c>
      <c r="T15" s="49">
        <f t="shared" si="12"/>
        <v>0</v>
      </c>
      <c r="U15" s="49">
        <f t="shared" si="13"/>
        <v>0</v>
      </c>
      <c r="V15" s="49">
        <f t="shared" si="14"/>
        <v>0.3</v>
      </c>
      <c r="W15" s="49">
        <f t="shared" si="15"/>
        <v>0</v>
      </c>
      <c r="X15" s="47">
        <f t="shared" si="16"/>
        <v>0</v>
      </c>
      <c r="Y15" s="118">
        <v>3</v>
      </c>
      <c r="Z15" s="32"/>
      <c r="AA15" s="107">
        <f t="shared" si="31"/>
        <v>32</v>
      </c>
      <c r="AB15" s="98">
        <f t="shared" si="0"/>
        <v>32.299999999999997</v>
      </c>
      <c r="AC15" s="98">
        <f t="shared" si="1"/>
        <v>10</v>
      </c>
      <c r="AD15" s="108">
        <v>11</v>
      </c>
      <c r="AE15" s="97">
        <f t="shared" si="2"/>
        <v>10</v>
      </c>
      <c r="AF15" s="119">
        <f>MATCH(AD15,$AE$5:AE37,0)</f>
        <v>10</v>
      </c>
      <c r="AG15" s="120" t="str">
        <f t="shared" ca="1" si="17"/>
        <v>Derek Griffiths</v>
      </c>
      <c r="AH15" s="110">
        <f t="shared" ca="1" si="3"/>
        <v>31</v>
      </c>
      <c r="AI15" s="110">
        <f t="shared" ca="1" si="32"/>
        <v>0</v>
      </c>
      <c r="AJ15" s="15"/>
      <c r="AK15" s="16">
        <v>10</v>
      </c>
      <c r="AL15" s="17" t="str">
        <f t="shared" si="33"/>
        <v>Ian Gunn</v>
      </c>
      <c r="AM15" s="106">
        <f>'Round 1'!E15</f>
        <v>30</v>
      </c>
      <c r="AN15" s="142">
        <f t="shared" si="18"/>
        <v>32</v>
      </c>
      <c r="AO15" s="106">
        <f>'Round 3'!G15</f>
        <v>0</v>
      </c>
      <c r="AP15" s="142">
        <f t="shared" si="19"/>
        <v>62</v>
      </c>
      <c r="AQ15" s="150"/>
      <c r="AR15" s="17" t="str">
        <f t="shared" si="34"/>
        <v>Ian Gunn</v>
      </c>
      <c r="AS15" s="49">
        <f t="shared" si="20"/>
        <v>0</v>
      </c>
      <c r="AT15" s="49">
        <f t="shared" si="4"/>
        <v>0</v>
      </c>
      <c r="AU15" s="49">
        <f t="shared" si="5"/>
        <v>0</v>
      </c>
      <c r="AV15" s="49">
        <f t="shared" si="6"/>
        <v>0</v>
      </c>
      <c r="AW15" s="47">
        <f t="shared" si="7"/>
        <v>0</v>
      </c>
      <c r="AX15" s="118"/>
      <c r="AY15" s="32"/>
      <c r="AZ15" s="107">
        <f t="shared" si="35"/>
        <v>62</v>
      </c>
      <c r="BA15" s="98">
        <f t="shared" si="8"/>
        <v>62</v>
      </c>
      <c r="BB15" s="98">
        <f t="shared" si="36"/>
        <v>10</v>
      </c>
      <c r="BC15" s="108">
        <v>11</v>
      </c>
      <c r="BD15" s="98">
        <f t="shared" si="21"/>
        <v>10</v>
      </c>
      <c r="BE15" s="109">
        <f>MATCH(BC15,$BD$5:BD37,0)</f>
        <v>15</v>
      </c>
      <c r="BF15" s="110" t="str">
        <f t="shared" ca="1" si="37"/>
        <v>Jim Rooks</v>
      </c>
      <c r="BG15" s="110">
        <f t="shared" ca="1" si="22"/>
        <v>61</v>
      </c>
      <c r="BH15" s="110">
        <f t="shared" ca="1" si="23"/>
        <v>0</v>
      </c>
      <c r="BI15" s="15"/>
      <c r="BJ15" s="15"/>
    </row>
    <row r="16" spans="1:62" ht="19.05" thickBot="1">
      <c r="A16" s="16">
        <v>11</v>
      </c>
      <c r="B16" s="17" t="str">
        <f>[1]Blank!$B$11</f>
        <v>Eddie Harrison</v>
      </c>
      <c r="C16" s="111">
        <f>[3]R7!C16</f>
        <v>12.1</v>
      </c>
      <c r="D16" s="112">
        <f t="shared" si="9"/>
        <v>12</v>
      </c>
      <c r="E16" s="113">
        <f>[4]C7!$GD$35</f>
        <v>0</v>
      </c>
      <c r="F16" s="107">
        <f t="shared" si="24"/>
        <v>0</v>
      </c>
      <c r="G16" s="114">
        <f t="shared" si="25"/>
        <v>0</v>
      </c>
      <c r="H16" s="114">
        <f t="shared" si="26"/>
        <v>0</v>
      </c>
      <c r="I16" s="20" t="s">
        <v>51</v>
      </c>
      <c r="J16" s="181"/>
      <c r="K16" s="115">
        <f>[5]P11!$H$52</f>
        <v>0</v>
      </c>
      <c r="L16" s="116">
        <f>[5]P11!$J$52</f>
        <v>12.1</v>
      </c>
      <c r="M16" s="117">
        <f t="shared" si="10"/>
        <v>12</v>
      </c>
      <c r="N16" s="44" t="str">
        <f t="shared" si="11"/>
        <v>M</v>
      </c>
      <c r="O16" s="150">
        <f t="shared" si="27"/>
        <v>0</v>
      </c>
      <c r="P16" s="84" t="b">
        <f t="shared" si="28"/>
        <v>0</v>
      </c>
      <c r="Q16" s="84" t="b">
        <f t="shared" si="29"/>
        <v>0</v>
      </c>
      <c r="R16" s="150"/>
      <c r="S16" s="17" t="str">
        <f t="shared" si="30"/>
        <v>Eddie Harrison</v>
      </c>
      <c r="T16" s="49">
        <f t="shared" si="12"/>
        <v>0</v>
      </c>
      <c r="U16" s="49">
        <f t="shared" si="13"/>
        <v>0</v>
      </c>
      <c r="V16" s="49">
        <f t="shared" si="14"/>
        <v>0</v>
      </c>
      <c r="W16" s="49">
        <f t="shared" si="15"/>
        <v>0</v>
      </c>
      <c r="X16" s="47">
        <f t="shared" si="16"/>
        <v>0</v>
      </c>
      <c r="Y16" s="118"/>
      <c r="Z16" s="32"/>
      <c r="AA16" s="107">
        <f t="shared" si="31"/>
        <v>0</v>
      </c>
      <c r="AB16" s="98">
        <f t="shared" si="0"/>
        <v>0</v>
      </c>
      <c r="AC16" s="98">
        <f t="shared" si="1"/>
        <v>16</v>
      </c>
      <c r="AD16" s="108">
        <v>12</v>
      </c>
      <c r="AE16" s="97">
        <f t="shared" si="2"/>
        <v>16</v>
      </c>
      <c r="AF16" s="119">
        <f>MATCH(AD16,$AE$5:AE37,0)</f>
        <v>23</v>
      </c>
      <c r="AG16" s="120" t="str">
        <f t="shared" ca="1" si="17"/>
        <v>Mark Wilson</v>
      </c>
      <c r="AH16" s="110">
        <f t="shared" ca="1" si="3"/>
        <v>28</v>
      </c>
      <c r="AI16" s="110">
        <f t="shared" ca="1" si="32"/>
        <v>0</v>
      </c>
      <c r="AJ16" s="15"/>
      <c r="AK16" s="16">
        <v>11</v>
      </c>
      <c r="AL16" s="17" t="str">
        <f t="shared" si="33"/>
        <v>Eddie Harrison</v>
      </c>
      <c r="AM16" s="106">
        <f>'Round 1'!E16</f>
        <v>32</v>
      </c>
      <c r="AN16" s="142">
        <f t="shared" si="18"/>
        <v>0</v>
      </c>
      <c r="AO16" s="106">
        <f>'Round 3'!G16</f>
        <v>0</v>
      </c>
      <c r="AP16" s="142">
        <f t="shared" si="19"/>
        <v>32</v>
      </c>
      <c r="AQ16" s="150"/>
      <c r="AR16" s="17" t="str">
        <f t="shared" si="34"/>
        <v>Eddie Harrison</v>
      </c>
      <c r="AS16" s="49">
        <f t="shared" si="20"/>
        <v>0</v>
      </c>
      <c r="AT16" s="49">
        <f t="shared" si="4"/>
        <v>0</v>
      </c>
      <c r="AU16" s="49">
        <f t="shared" si="5"/>
        <v>0</v>
      </c>
      <c r="AV16" s="49">
        <f t="shared" si="6"/>
        <v>0</v>
      </c>
      <c r="AW16" s="47">
        <f t="shared" si="7"/>
        <v>0</v>
      </c>
      <c r="AX16" s="118"/>
      <c r="AY16" s="32"/>
      <c r="AZ16" s="107">
        <f t="shared" si="35"/>
        <v>32</v>
      </c>
      <c r="BA16" s="98">
        <f t="shared" si="8"/>
        <v>32</v>
      </c>
      <c r="BB16" s="98">
        <f t="shared" si="36"/>
        <v>15</v>
      </c>
      <c r="BC16" s="108">
        <v>12</v>
      </c>
      <c r="BD16" s="98">
        <f t="shared" si="21"/>
        <v>15</v>
      </c>
      <c r="BE16" s="109">
        <f>MATCH(BC16,$BD$5:BD37,0)</f>
        <v>23</v>
      </c>
      <c r="BF16" s="110" t="str">
        <f t="shared" ca="1" si="37"/>
        <v>Mark Wilson</v>
      </c>
      <c r="BG16" s="110">
        <f t="shared" ca="1" si="22"/>
        <v>59</v>
      </c>
      <c r="BH16" s="110">
        <f t="shared" ca="1" si="23"/>
        <v>0</v>
      </c>
      <c r="BI16" s="15"/>
      <c r="BJ16" s="15"/>
    </row>
    <row r="17" spans="1:62" ht="19.05" thickBot="1">
      <c r="A17" s="16">
        <v>12</v>
      </c>
      <c r="B17" s="17" t="str">
        <f>[1]Blank!$B$12</f>
        <v>Paul Marshall</v>
      </c>
      <c r="C17" s="111">
        <f>[3]R7!C17</f>
        <v>23.2</v>
      </c>
      <c r="D17" s="112">
        <f t="shared" si="9"/>
        <v>23</v>
      </c>
      <c r="E17" s="113">
        <f>[4]C7!$GU$35</f>
        <v>35</v>
      </c>
      <c r="F17" s="107">
        <f t="shared" si="24"/>
        <v>35</v>
      </c>
      <c r="G17" s="114">
        <f t="shared" si="25"/>
        <v>0</v>
      </c>
      <c r="H17" s="114">
        <f t="shared" si="26"/>
        <v>0</v>
      </c>
      <c r="I17" s="20"/>
      <c r="J17" s="181"/>
      <c r="K17" s="115">
        <f>[5]P12!$H$52</f>
        <v>0</v>
      </c>
      <c r="L17" s="116">
        <f>[5]P12!$J$52</f>
        <v>23.2</v>
      </c>
      <c r="M17" s="117">
        <f t="shared" si="10"/>
        <v>23</v>
      </c>
      <c r="N17" s="44" t="str">
        <f t="shared" si="11"/>
        <v>H</v>
      </c>
      <c r="O17" s="150">
        <f t="shared" si="27"/>
        <v>0</v>
      </c>
      <c r="P17" s="84" t="b">
        <f t="shared" si="28"/>
        <v>0</v>
      </c>
      <c r="Q17" s="84" t="b">
        <f t="shared" si="29"/>
        <v>0</v>
      </c>
      <c r="R17" s="150"/>
      <c r="S17" s="17" t="str">
        <f t="shared" si="30"/>
        <v>Paul Marshall</v>
      </c>
      <c r="T17" s="49">
        <f t="shared" si="12"/>
        <v>0</v>
      </c>
      <c r="U17" s="49">
        <f t="shared" si="13"/>
        <v>0</v>
      </c>
      <c r="V17" s="49">
        <f t="shared" si="14"/>
        <v>0</v>
      </c>
      <c r="W17" s="49">
        <f t="shared" si="15"/>
        <v>0</v>
      </c>
      <c r="X17" s="47">
        <f t="shared" si="16"/>
        <v>0</v>
      </c>
      <c r="Y17" s="118"/>
      <c r="Z17" s="32"/>
      <c r="AA17" s="107">
        <f t="shared" si="31"/>
        <v>35</v>
      </c>
      <c r="AB17" s="98">
        <f t="shared" si="0"/>
        <v>35</v>
      </c>
      <c r="AC17" s="98">
        <f t="shared" si="1"/>
        <v>5</v>
      </c>
      <c r="AD17" s="108">
        <v>13</v>
      </c>
      <c r="AE17" s="97">
        <f t="shared" si="2"/>
        <v>5</v>
      </c>
      <c r="AF17" s="119">
        <f>MATCH(AD17,$AE$5:AE37,0)</f>
        <v>21</v>
      </c>
      <c r="AG17" s="120" t="str">
        <f t="shared" ca="1" si="17"/>
        <v>Gary West</v>
      </c>
      <c r="AH17" s="110">
        <f t="shared" ca="1" si="3"/>
        <v>22</v>
      </c>
      <c r="AI17" s="110">
        <f t="shared" ca="1" si="32"/>
        <v>0</v>
      </c>
      <c r="AJ17" s="15"/>
      <c r="AK17" s="16">
        <v>12</v>
      </c>
      <c r="AL17" s="17" t="str">
        <f t="shared" si="33"/>
        <v>Paul Marshall</v>
      </c>
      <c r="AM17" s="106">
        <f>'Round 1'!E17</f>
        <v>33</v>
      </c>
      <c r="AN17" s="142">
        <f t="shared" si="18"/>
        <v>35</v>
      </c>
      <c r="AO17" s="106">
        <f>'Round 3'!G17</f>
        <v>0</v>
      </c>
      <c r="AP17" s="142">
        <f t="shared" si="19"/>
        <v>68</v>
      </c>
      <c r="AQ17" s="150"/>
      <c r="AR17" s="17" t="str">
        <f t="shared" si="34"/>
        <v>Paul Marshall</v>
      </c>
      <c r="AS17" s="49">
        <f t="shared" si="20"/>
        <v>0</v>
      </c>
      <c r="AT17" s="49">
        <f t="shared" si="4"/>
        <v>0.4</v>
      </c>
      <c r="AU17" s="49">
        <f t="shared" si="5"/>
        <v>0</v>
      </c>
      <c r="AV17" s="49">
        <f t="shared" si="6"/>
        <v>0</v>
      </c>
      <c r="AW17" s="47">
        <f t="shared" si="7"/>
        <v>0</v>
      </c>
      <c r="AX17" s="118">
        <v>2</v>
      </c>
      <c r="AY17" s="32"/>
      <c r="AZ17" s="107">
        <f t="shared" si="35"/>
        <v>68</v>
      </c>
      <c r="BA17" s="98">
        <f t="shared" si="8"/>
        <v>68.400000000000006</v>
      </c>
      <c r="BB17" s="98">
        <f t="shared" si="36"/>
        <v>6</v>
      </c>
      <c r="BC17" s="108">
        <v>13</v>
      </c>
      <c r="BD17" s="98">
        <f t="shared" si="21"/>
        <v>6</v>
      </c>
      <c r="BE17" s="109">
        <f>MATCH(BC17,$BD$5:BD37,0)</f>
        <v>22</v>
      </c>
      <c r="BF17" s="110" t="str">
        <f t="shared" ca="1" si="37"/>
        <v>Les West</v>
      </c>
      <c r="BG17" s="110">
        <f t="shared" ca="1" si="22"/>
        <v>57</v>
      </c>
      <c r="BH17" s="110">
        <f t="shared" ca="1" si="23"/>
        <v>0</v>
      </c>
      <c r="BI17" s="15"/>
      <c r="BJ17" s="15"/>
    </row>
    <row r="18" spans="1:62" ht="19.05" thickBot="1">
      <c r="A18" s="16">
        <v>13</v>
      </c>
      <c r="B18" s="17" t="str">
        <f>[1]Blank!$B$13</f>
        <v>Bryan Mountford</v>
      </c>
      <c r="C18" s="111">
        <f>[3]R7!C18</f>
        <v>21.7</v>
      </c>
      <c r="D18" s="112">
        <f t="shared" si="9"/>
        <v>22</v>
      </c>
      <c r="E18" s="113">
        <f>[4]C7!$P$74</f>
        <v>34</v>
      </c>
      <c r="F18" s="107">
        <f t="shared" si="24"/>
        <v>34</v>
      </c>
      <c r="G18" s="114">
        <f t="shared" si="25"/>
        <v>0</v>
      </c>
      <c r="H18" s="114">
        <f t="shared" si="26"/>
        <v>0</v>
      </c>
      <c r="I18" s="20" t="s">
        <v>53</v>
      </c>
      <c r="J18" s="181"/>
      <c r="K18" s="115">
        <f>[5]P13!$H$52</f>
        <v>0</v>
      </c>
      <c r="L18" s="116">
        <f>[5]P13!$J$52</f>
        <v>21.099999999999998</v>
      </c>
      <c r="M18" s="117">
        <f t="shared" si="10"/>
        <v>21</v>
      </c>
      <c r="N18" s="44" t="str">
        <f t="shared" si="11"/>
        <v>H</v>
      </c>
      <c r="O18" s="150">
        <f t="shared" si="27"/>
        <v>0</v>
      </c>
      <c r="P18" s="84" t="b">
        <f t="shared" si="28"/>
        <v>0</v>
      </c>
      <c r="Q18" s="84" t="b">
        <f t="shared" si="29"/>
        <v>0</v>
      </c>
      <c r="R18" s="150"/>
      <c r="S18" s="17" t="str">
        <f t="shared" si="30"/>
        <v>Bryan Mountford</v>
      </c>
      <c r="T18" s="49">
        <f t="shared" si="12"/>
        <v>0.5</v>
      </c>
      <c r="U18" s="49">
        <f t="shared" si="13"/>
        <v>0</v>
      </c>
      <c r="V18" s="49">
        <f t="shared" si="14"/>
        <v>0</v>
      </c>
      <c r="W18" s="49">
        <f t="shared" si="15"/>
        <v>0</v>
      </c>
      <c r="X18" s="47">
        <f t="shared" si="16"/>
        <v>0</v>
      </c>
      <c r="Y18" s="118">
        <v>1</v>
      </c>
      <c r="Z18" s="32"/>
      <c r="AA18" s="107">
        <f t="shared" si="31"/>
        <v>34</v>
      </c>
      <c r="AB18" s="98">
        <f t="shared" si="0"/>
        <v>34.5</v>
      </c>
      <c r="AC18" s="98">
        <f t="shared" si="1"/>
        <v>6</v>
      </c>
      <c r="AD18" s="108">
        <v>14</v>
      </c>
      <c r="AE18" s="97">
        <f t="shared" si="2"/>
        <v>6</v>
      </c>
      <c r="AF18" s="119">
        <f>MATCH(AD18,$AE$5:AE37,0)</f>
        <v>7</v>
      </c>
      <c r="AG18" s="120" t="str">
        <f t="shared" ca="1" si="17"/>
        <v>Bernie Fitzsimon</v>
      </c>
      <c r="AH18" s="110">
        <f t="shared" ca="1" si="3"/>
        <v>20</v>
      </c>
      <c r="AI18" s="110">
        <f t="shared" ca="1" si="32"/>
        <v>0</v>
      </c>
      <c r="AJ18" s="15"/>
      <c r="AK18" s="16">
        <v>13</v>
      </c>
      <c r="AL18" s="17" t="str">
        <f t="shared" si="33"/>
        <v>Bryan Mountford</v>
      </c>
      <c r="AM18" s="106">
        <f>'Round 1'!E18</f>
        <v>31</v>
      </c>
      <c r="AN18" s="142">
        <f t="shared" si="18"/>
        <v>34</v>
      </c>
      <c r="AO18" s="106">
        <f>'Round 3'!G18</f>
        <v>0</v>
      </c>
      <c r="AP18" s="142">
        <f t="shared" si="19"/>
        <v>65</v>
      </c>
      <c r="AQ18" s="150"/>
      <c r="AR18" s="17" t="str">
        <f t="shared" si="34"/>
        <v>Bryan Mountford</v>
      </c>
      <c r="AS18" s="49">
        <f t="shared" si="20"/>
        <v>0</v>
      </c>
      <c r="AT18" s="49">
        <f t="shared" si="4"/>
        <v>0.4</v>
      </c>
      <c r="AU18" s="49">
        <f t="shared" si="5"/>
        <v>0</v>
      </c>
      <c r="AV18" s="49">
        <f t="shared" si="6"/>
        <v>0</v>
      </c>
      <c r="AW18" s="47">
        <f t="shared" si="7"/>
        <v>0</v>
      </c>
      <c r="AX18" s="118">
        <v>2</v>
      </c>
      <c r="AY18" s="32"/>
      <c r="AZ18" s="107">
        <f t="shared" si="35"/>
        <v>65</v>
      </c>
      <c r="BA18" s="98">
        <f t="shared" si="8"/>
        <v>65.400000000000006</v>
      </c>
      <c r="BB18" s="98">
        <f t="shared" si="36"/>
        <v>9</v>
      </c>
      <c r="BC18" s="108">
        <v>14</v>
      </c>
      <c r="BD18" s="98">
        <f t="shared" si="21"/>
        <v>9</v>
      </c>
      <c r="BE18" s="109">
        <f>MATCH(BC18,$BD$5:BD37,0)</f>
        <v>7</v>
      </c>
      <c r="BF18" s="110" t="str">
        <f t="shared" ca="1" si="37"/>
        <v>Bernie Fitzsimon</v>
      </c>
      <c r="BG18" s="110">
        <f t="shared" ca="1" si="22"/>
        <v>44</v>
      </c>
      <c r="BH18" s="110">
        <f t="shared" ca="1" si="23"/>
        <v>0</v>
      </c>
      <c r="BI18" s="15"/>
      <c r="BJ18" s="15"/>
    </row>
    <row r="19" spans="1:62" ht="19.05" thickBot="1">
      <c r="A19" s="16">
        <v>14</v>
      </c>
      <c r="B19" s="17" t="str">
        <f>[1]Blank!$B$14</f>
        <v>Jim Rooks</v>
      </c>
      <c r="C19" s="111">
        <f>[3]R7!C19</f>
        <v>12.4</v>
      </c>
      <c r="D19" s="112">
        <f t="shared" si="9"/>
        <v>12</v>
      </c>
      <c r="E19" s="113">
        <f>[4]C7!$AG$74</f>
        <v>34</v>
      </c>
      <c r="F19" s="107">
        <f t="shared" si="24"/>
        <v>34</v>
      </c>
      <c r="G19" s="114">
        <f t="shared" si="25"/>
        <v>0</v>
      </c>
      <c r="H19" s="114">
        <f t="shared" si="26"/>
        <v>0</v>
      </c>
      <c r="I19" s="20" t="s">
        <v>54</v>
      </c>
      <c r="J19" s="181"/>
      <c r="K19" s="115">
        <f>[5]P14!$H$52</f>
        <v>0.8</v>
      </c>
      <c r="L19" s="116">
        <f>[5]P14!$J$52</f>
        <v>11.4</v>
      </c>
      <c r="M19" s="117">
        <f t="shared" si="10"/>
        <v>11</v>
      </c>
      <c r="N19" s="44" t="str">
        <f t="shared" si="11"/>
        <v>M</v>
      </c>
      <c r="O19" s="150">
        <f t="shared" si="27"/>
        <v>0</v>
      </c>
      <c r="P19" s="84" t="b">
        <f t="shared" si="28"/>
        <v>0</v>
      </c>
      <c r="Q19" s="84" t="b">
        <f t="shared" si="29"/>
        <v>0</v>
      </c>
      <c r="R19" s="150"/>
      <c r="S19" s="17" t="str">
        <f t="shared" si="30"/>
        <v>Jim Rooks</v>
      </c>
      <c r="T19" s="49">
        <f t="shared" si="12"/>
        <v>0</v>
      </c>
      <c r="U19" s="49">
        <f t="shared" si="13"/>
        <v>0.4</v>
      </c>
      <c r="V19" s="49">
        <f t="shared" si="14"/>
        <v>0</v>
      </c>
      <c r="W19" s="49">
        <f t="shared" si="15"/>
        <v>0</v>
      </c>
      <c r="X19" s="47">
        <f t="shared" si="16"/>
        <v>0</v>
      </c>
      <c r="Y19" s="118">
        <v>2</v>
      </c>
      <c r="Z19" s="32"/>
      <c r="AA19" s="107">
        <f t="shared" si="31"/>
        <v>34</v>
      </c>
      <c r="AB19" s="98">
        <f t="shared" si="0"/>
        <v>34.4</v>
      </c>
      <c r="AC19" s="98">
        <f t="shared" si="1"/>
        <v>7</v>
      </c>
      <c r="AD19" s="108">
        <v>15</v>
      </c>
      <c r="AE19" s="97">
        <f t="shared" si="2"/>
        <v>7</v>
      </c>
      <c r="AF19" s="119">
        <f>MATCH(AD19,$AE$5:AE37,0)</f>
        <v>22</v>
      </c>
      <c r="AG19" s="120" t="str">
        <f t="shared" ca="1" si="17"/>
        <v>Les West</v>
      </c>
      <c r="AH19" s="110">
        <f t="shared" ca="1" si="3"/>
        <v>18</v>
      </c>
      <c r="AI19" s="110">
        <f t="shared" ca="1" si="32"/>
        <v>0</v>
      </c>
      <c r="AJ19" s="15"/>
      <c r="AK19" s="16">
        <v>14</v>
      </c>
      <c r="AL19" s="17" t="str">
        <f t="shared" si="33"/>
        <v>Jim Rooks</v>
      </c>
      <c r="AM19" s="106">
        <f>'Round 1'!E19</f>
        <v>27</v>
      </c>
      <c r="AN19" s="142">
        <f t="shared" si="18"/>
        <v>34</v>
      </c>
      <c r="AO19" s="106">
        <f>'Round 3'!G19</f>
        <v>0</v>
      </c>
      <c r="AP19" s="142">
        <f t="shared" si="19"/>
        <v>61</v>
      </c>
      <c r="AQ19" s="150"/>
      <c r="AR19" s="17" t="str">
        <f t="shared" si="34"/>
        <v>Jim Rooks</v>
      </c>
      <c r="AS19" s="49">
        <f t="shared" si="20"/>
        <v>0</v>
      </c>
      <c r="AT19" s="49">
        <f t="shared" si="4"/>
        <v>0</v>
      </c>
      <c r="AU19" s="49">
        <f t="shared" si="5"/>
        <v>0</v>
      </c>
      <c r="AV19" s="49">
        <f t="shared" si="6"/>
        <v>0</v>
      </c>
      <c r="AW19" s="47">
        <f t="shared" si="7"/>
        <v>0</v>
      </c>
      <c r="AX19" s="118"/>
      <c r="AY19" s="32"/>
      <c r="AZ19" s="107">
        <f t="shared" si="35"/>
        <v>61</v>
      </c>
      <c r="BA19" s="98">
        <f t="shared" si="8"/>
        <v>61</v>
      </c>
      <c r="BB19" s="98">
        <f t="shared" si="36"/>
        <v>11</v>
      </c>
      <c r="BC19" s="108">
        <v>15</v>
      </c>
      <c r="BD19" s="98">
        <f t="shared" si="21"/>
        <v>11</v>
      </c>
      <c r="BE19" s="109">
        <f>MATCH(BC19,$BD$5:BD37,0)</f>
        <v>12</v>
      </c>
      <c r="BF19" s="110" t="str">
        <f t="shared" ca="1" si="37"/>
        <v>Eddie Harrison</v>
      </c>
      <c r="BG19" s="110">
        <f t="shared" ca="1" si="22"/>
        <v>32</v>
      </c>
      <c r="BH19" s="110">
        <f t="shared" ca="1" si="23"/>
        <v>0</v>
      </c>
      <c r="BI19" s="15"/>
      <c r="BJ19" s="15"/>
    </row>
    <row r="20" spans="1:62" ht="19.05" thickBot="1">
      <c r="A20" s="16">
        <v>15</v>
      </c>
      <c r="B20" s="17" t="str">
        <f>[1]Blank!$B$15</f>
        <v>Dave Sanders</v>
      </c>
      <c r="C20" s="111">
        <f>[3]R7!C20</f>
        <v>16.3</v>
      </c>
      <c r="D20" s="112">
        <f t="shared" si="9"/>
        <v>16</v>
      </c>
      <c r="E20" s="113">
        <f>[4]C7!$AX$74</f>
        <v>38</v>
      </c>
      <c r="F20" s="107">
        <f t="shared" si="24"/>
        <v>38</v>
      </c>
      <c r="G20" s="114">
        <f t="shared" si="25"/>
        <v>0</v>
      </c>
      <c r="H20" s="114">
        <f t="shared" si="26"/>
        <v>0</v>
      </c>
      <c r="I20" s="20"/>
      <c r="J20" s="181"/>
      <c r="K20" s="115">
        <f>[5]P15!$H$52</f>
        <v>0</v>
      </c>
      <c r="L20" s="116">
        <f>[5]P15!$J$52</f>
        <v>16.600000000000001</v>
      </c>
      <c r="M20" s="117">
        <f t="shared" si="10"/>
        <v>17</v>
      </c>
      <c r="N20" s="44" t="str">
        <f t="shared" si="11"/>
        <v>M</v>
      </c>
      <c r="O20" s="150">
        <f t="shared" si="27"/>
        <v>0</v>
      </c>
      <c r="P20" s="84" t="b">
        <f t="shared" si="28"/>
        <v>0</v>
      </c>
      <c r="Q20" s="84" t="b">
        <f t="shared" si="29"/>
        <v>0</v>
      </c>
      <c r="R20" s="150"/>
      <c r="S20" s="17" t="str">
        <f t="shared" si="30"/>
        <v>Dave Sanders</v>
      </c>
      <c r="T20" s="49">
        <f t="shared" si="12"/>
        <v>0</v>
      </c>
      <c r="U20" s="49">
        <f t="shared" si="13"/>
        <v>0</v>
      </c>
      <c r="V20" s="49">
        <f t="shared" si="14"/>
        <v>0</v>
      </c>
      <c r="W20" s="49">
        <f t="shared" si="15"/>
        <v>0</v>
      </c>
      <c r="X20" s="47">
        <f t="shared" si="16"/>
        <v>0</v>
      </c>
      <c r="Y20" s="118"/>
      <c r="Z20" s="32"/>
      <c r="AA20" s="107">
        <f t="shared" si="31"/>
        <v>38</v>
      </c>
      <c r="AB20" s="98">
        <f t="shared" si="0"/>
        <v>38</v>
      </c>
      <c r="AC20" s="98">
        <f t="shared" si="1"/>
        <v>3</v>
      </c>
      <c r="AD20" s="108">
        <v>16</v>
      </c>
      <c r="AE20" s="97">
        <f t="shared" si="2"/>
        <v>3</v>
      </c>
      <c r="AF20" s="119">
        <f>MATCH(AD20,$AE$5:AE37,0)</f>
        <v>1</v>
      </c>
      <c r="AG20" s="120" t="str">
        <f t="shared" ca="1" si="17"/>
        <v>Bar the above</v>
      </c>
      <c r="AH20" s="110">
        <f t="shared" ca="1" si="3"/>
        <v>0</v>
      </c>
      <c r="AI20" s="110">
        <f t="shared" ca="1" si="32"/>
        <v>0</v>
      </c>
      <c r="AJ20" s="15"/>
      <c r="AK20" s="16">
        <v>15</v>
      </c>
      <c r="AL20" s="17" t="str">
        <f t="shared" si="33"/>
        <v>Dave Sanders</v>
      </c>
      <c r="AM20" s="106">
        <f>'Round 1'!E20</f>
        <v>36</v>
      </c>
      <c r="AN20" s="142">
        <f t="shared" si="18"/>
        <v>38</v>
      </c>
      <c r="AO20" s="106">
        <f>'Round 3'!G20</f>
        <v>0</v>
      </c>
      <c r="AP20" s="142">
        <f t="shared" si="19"/>
        <v>74</v>
      </c>
      <c r="AQ20" s="150"/>
      <c r="AR20" s="17" t="str">
        <f t="shared" si="34"/>
        <v>Dave Sanders</v>
      </c>
      <c r="AS20" s="49">
        <f t="shared" si="20"/>
        <v>0</v>
      </c>
      <c r="AT20" s="49">
        <f t="shared" si="4"/>
        <v>0</v>
      </c>
      <c r="AU20" s="49">
        <f t="shared" si="5"/>
        <v>0</v>
      </c>
      <c r="AV20" s="49">
        <f t="shared" si="6"/>
        <v>0</v>
      </c>
      <c r="AW20" s="47">
        <f t="shared" si="7"/>
        <v>0</v>
      </c>
      <c r="AX20" s="118"/>
      <c r="AY20" s="32"/>
      <c r="AZ20" s="107">
        <f t="shared" si="35"/>
        <v>74</v>
      </c>
      <c r="BA20" s="98">
        <f t="shared" si="8"/>
        <v>74</v>
      </c>
      <c r="BB20" s="98">
        <f t="shared" si="36"/>
        <v>2</v>
      </c>
      <c r="BC20" s="108">
        <v>16</v>
      </c>
      <c r="BD20" s="98">
        <f t="shared" si="21"/>
        <v>2</v>
      </c>
      <c r="BE20" s="109">
        <f>MATCH(BC20,$BD$5:BD37,0)</f>
        <v>20</v>
      </c>
      <c r="BF20" s="110" t="str">
        <f t="shared" ca="1" si="37"/>
        <v>Alan Welsh</v>
      </c>
      <c r="BG20" s="110">
        <f t="shared" ca="1" si="22"/>
        <v>28</v>
      </c>
      <c r="BH20" s="110">
        <f t="shared" ca="1" si="23"/>
        <v>0</v>
      </c>
      <c r="BI20" s="15"/>
      <c r="BJ20" s="15"/>
    </row>
    <row r="21" spans="1:62" ht="19.05" thickBot="1">
      <c r="A21" s="16">
        <v>16</v>
      </c>
      <c r="B21" s="17" t="str">
        <f>[1]Blank!$B$16</f>
        <v>Brian Slack</v>
      </c>
      <c r="C21" s="111">
        <f>[3]R7!C21</f>
        <v>19.3</v>
      </c>
      <c r="D21" s="112">
        <f t="shared" si="9"/>
        <v>19</v>
      </c>
      <c r="E21" s="113">
        <f>[4]C7!$BO$74</f>
        <v>0</v>
      </c>
      <c r="F21" s="107">
        <f t="shared" si="24"/>
        <v>0</v>
      </c>
      <c r="G21" s="114">
        <f t="shared" si="25"/>
        <v>0</v>
      </c>
      <c r="H21" s="114">
        <f t="shared" si="26"/>
        <v>0</v>
      </c>
      <c r="I21" s="20" t="s">
        <v>51</v>
      </c>
      <c r="J21" s="181"/>
      <c r="K21" s="115">
        <f>[5]P16!$H$52</f>
        <v>0</v>
      </c>
      <c r="L21" s="116">
        <f>[5]P16!$J$52</f>
        <v>19.3</v>
      </c>
      <c r="M21" s="117">
        <f t="shared" si="10"/>
        <v>19</v>
      </c>
      <c r="N21" s="44" t="str">
        <f t="shared" si="11"/>
        <v>M</v>
      </c>
      <c r="O21" s="150">
        <f t="shared" si="27"/>
        <v>0</v>
      </c>
      <c r="P21" s="84" t="b">
        <f t="shared" si="28"/>
        <v>0</v>
      </c>
      <c r="Q21" s="84" t="b">
        <f t="shared" si="29"/>
        <v>0</v>
      </c>
      <c r="R21" s="150"/>
      <c r="S21" s="17" t="str">
        <f t="shared" si="30"/>
        <v>Brian Slack</v>
      </c>
      <c r="T21" s="49">
        <f t="shared" si="12"/>
        <v>0</v>
      </c>
      <c r="U21" s="49">
        <f t="shared" si="13"/>
        <v>0</v>
      </c>
      <c r="V21" s="49">
        <f t="shared" si="14"/>
        <v>0</v>
      </c>
      <c r="W21" s="49">
        <f t="shared" si="15"/>
        <v>0</v>
      </c>
      <c r="X21" s="47">
        <f t="shared" si="16"/>
        <v>0</v>
      </c>
      <c r="Y21" s="118"/>
      <c r="Z21" s="32"/>
      <c r="AA21" s="107">
        <f t="shared" si="31"/>
        <v>0</v>
      </c>
      <c r="AB21" s="98">
        <f t="shared" si="0"/>
        <v>0</v>
      </c>
      <c r="AC21" s="98">
        <f t="shared" si="1"/>
        <v>16</v>
      </c>
      <c r="AD21" s="108">
        <v>17</v>
      </c>
      <c r="AE21" s="97">
        <f t="shared" si="2"/>
        <v>16</v>
      </c>
      <c r="AF21" s="119" t="e">
        <f>MATCH(AD21,$AE$5:AE37,0)</f>
        <v>#N/A</v>
      </c>
      <c r="AG21" s="120" t="e">
        <f t="shared" ca="1" si="17"/>
        <v>#N/A</v>
      </c>
      <c r="AH21" s="110" t="e">
        <f t="shared" ca="1" si="3"/>
        <v>#N/A</v>
      </c>
      <c r="AI21" s="110" t="e">
        <f t="shared" ca="1" si="32"/>
        <v>#N/A</v>
      </c>
      <c r="AJ21" s="15"/>
      <c r="AK21" s="16">
        <v>16</v>
      </c>
      <c r="AL21" s="17" t="str">
        <f t="shared" si="33"/>
        <v>Brian Slack</v>
      </c>
      <c r="AM21" s="106">
        <f>'Round 1'!E21</f>
        <v>0</v>
      </c>
      <c r="AN21" s="142">
        <f t="shared" si="18"/>
        <v>0</v>
      </c>
      <c r="AO21" s="106">
        <f>'Round 3'!G21</f>
        <v>0</v>
      </c>
      <c r="AP21" s="142">
        <f t="shared" si="19"/>
        <v>0</v>
      </c>
      <c r="AQ21" s="150"/>
      <c r="AR21" s="17" t="str">
        <f t="shared" si="34"/>
        <v>Brian Slack</v>
      </c>
      <c r="AS21" s="49">
        <f t="shared" si="20"/>
        <v>0</v>
      </c>
      <c r="AT21" s="49">
        <f t="shared" si="4"/>
        <v>0</v>
      </c>
      <c r="AU21" s="49">
        <f t="shared" si="5"/>
        <v>0</v>
      </c>
      <c r="AV21" s="49">
        <f t="shared" si="6"/>
        <v>0</v>
      </c>
      <c r="AW21" s="47">
        <f t="shared" si="7"/>
        <v>0</v>
      </c>
      <c r="AX21" s="118"/>
      <c r="AY21" s="32"/>
      <c r="AZ21" s="107">
        <f t="shared" si="35"/>
        <v>0</v>
      </c>
      <c r="BA21" s="98">
        <f t="shared" si="8"/>
        <v>0</v>
      </c>
      <c r="BB21" s="98">
        <f t="shared" si="36"/>
        <v>20</v>
      </c>
      <c r="BC21" s="121">
        <v>17</v>
      </c>
      <c r="BD21" s="98">
        <f t="shared" si="21"/>
        <v>20</v>
      </c>
      <c r="BE21" s="109">
        <f>MATCH(BC21,$BD$5:BD37,0)</f>
        <v>3</v>
      </c>
      <c r="BF21" s="110" t="str">
        <f t="shared" ca="1" si="37"/>
        <v>Stuart Barron</v>
      </c>
      <c r="BG21" s="110">
        <f t="shared" ca="1" si="22"/>
        <v>26</v>
      </c>
      <c r="BH21" s="110">
        <f t="shared" ca="1" si="23"/>
        <v>1</v>
      </c>
      <c r="BI21" s="15"/>
      <c r="BJ21" s="15"/>
    </row>
    <row r="22" spans="1:62" ht="19.05" thickBot="1">
      <c r="A22" s="16">
        <v>17</v>
      </c>
      <c r="B22" s="17" t="str">
        <f>[1]Blank!$B$17</f>
        <v>Andy Trewick</v>
      </c>
      <c r="C22" s="111">
        <f>[3]R7!C22</f>
        <v>20</v>
      </c>
      <c r="D22" s="112">
        <f t="shared" si="9"/>
        <v>20</v>
      </c>
      <c r="E22" s="113">
        <f>[4]C7!$CF$74</f>
        <v>41</v>
      </c>
      <c r="F22" s="107">
        <f t="shared" si="24"/>
        <v>41</v>
      </c>
      <c r="G22" s="114">
        <f t="shared" si="25"/>
        <v>0</v>
      </c>
      <c r="H22" s="114">
        <f t="shared" si="26"/>
        <v>0</v>
      </c>
      <c r="I22" s="20"/>
      <c r="J22" s="181"/>
      <c r="K22" s="115">
        <f>[5]P17!$H$52</f>
        <v>0.2</v>
      </c>
      <c r="L22" s="116">
        <f>[5]P17!$J$52</f>
        <v>20</v>
      </c>
      <c r="M22" s="117">
        <f t="shared" si="10"/>
        <v>20</v>
      </c>
      <c r="N22" s="44" t="str">
        <f t="shared" si="11"/>
        <v>H</v>
      </c>
      <c r="O22" s="150">
        <f t="shared" si="27"/>
        <v>0</v>
      </c>
      <c r="P22" s="84" t="b">
        <f t="shared" si="28"/>
        <v>0</v>
      </c>
      <c r="Q22" s="84" t="b">
        <f t="shared" si="29"/>
        <v>0</v>
      </c>
      <c r="R22" s="150"/>
      <c r="S22" s="17" t="str">
        <f t="shared" si="30"/>
        <v>Andy Trewick</v>
      </c>
      <c r="T22" s="49">
        <f t="shared" si="12"/>
        <v>0</v>
      </c>
      <c r="U22" s="49">
        <f t="shared" si="13"/>
        <v>0</v>
      </c>
      <c r="V22" s="49">
        <f t="shared" si="14"/>
        <v>0</v>
      </c>
      <c r="W22" s="49">
        <f t="shared" si="15"/>
        <v>0</v>
      </c>
      <c r="X22" s="47">
        <f t="shared" si="16"/>
        <v>0</v>
      </c>
      <c r="Y22" s="118"/>
      <c r="Z22" s="32"/>
      <c r="AA22" s="107">
        <f t="shared" si="31"/>
        <v>41</v>
      </c>
      <c r="AB22" s="98">
        <f t="shared" si="0"/>
        <v>41</v>
      </c>
      <c r="AC22" s="98">
        <f t="shared" si="1"/>
        <v>1</v>
      </c>
      <c r="AD22" s="108">
        <v>18</v>
      </c>
      <c r="AE22" s="97">
        <f t="shared" si="2"/>
        <v>1</v>
      </c>
      <c r="AF22" s="119" t="e">
        <f>MATCH(AD22,$AE$5:AE37,0)</f>
        <v>#N/A</v>
      </c>
      <c r="AG22" s="120" t="e">
        <f t="shared" ca="1" si="17"/>
        <v>#N/A</v>
      </c>
      <c r="AH22" s="110" t="e">
        <f t="shared" ca="1" si="3"/>
        <v>#N/A</v>
      </c>
      <c r="AI22" s="110" t="e">
        <f t="shared" ca="1" si="32"/>
        <v>#N/A</v>
      </c>
      <c r="AJ22" s="15"/>
      <c r="AK22" s="16">
        <v>17</v>
      </c>
      <c r="AL22" s="17" t="str">
        <f t="shared" si="33"/>
        <v>Andy Trewick</v>
      </c>
      <c r="AM22" s="106">
        <f>'Round 1'!E22</f>
        <v>30</v>
      </c>
      <c r="AN22" s="142">
        <f t="shared" si="18"/>
        <v>41</v>
      </c>
      <c r="AO22" s="106">
        <f>'Round 3'!G22</f>
        <v>0</v>
      </c>
      <c r="AP22" s="142">
        <f t="shared" si="19"/>
        <v>71</v>
      </c>
      <c r="AQ22" s="150"/>
      <c r="AR22" s="17" t="str">
        <f t="shared" si="34"/>
        <v>Andy Trewick</v>
      </c>
      <c r="AS22" s="49">
        <f t="shared" si="20"/>
        <v>0</v>
      </c>
      <c r="AT22" s="49">
        <f t="shared" si="4"/>
        <v>0</v>
      </c>
      <c r="AU22" s="49">
        <f t="shared" si="5"/>
        <v>0</v>
      </c>
      <c r="AV22" s="49">
        <f t="shared" si="6"/>
        <v>0</v>
      </c>
      <c r="AW22" s="47">
        <f t="shared" si="7"/>
        <v>0</v>
      </c>
      <c r="AX22" s="118"/>
      <c r="AY22" s="32"/>
      <c r="AZ22" s="107">
        <f t="shared" si="35"/>
        <v>71</v>
      </c>
      <c r="BA22" s="98">
        <f t="shared" si="8"/>
        <v>71</v>
      </c>
      <c r="BB22" s="98">
        <f t="shared" si="36"/>
        <v>3</v>
      </c>
      <c r="BC22" s="121">
        <v>18</v>
      </c>
      <c r="BD22" s="98">
        <f t="shared" si="21"/>
        <v>3</v>
      </c>
      <c r="BE22" s="109">
        <f>MATCH(BC22,$BD$5:BD37,0)</f>
        <v>5</v>
      </c>
      <c r="BF22" s="110" t="str">
        <f t="shared" ca="1" si="37"/>
        <v>Andy Dodd</v>
      </c>
      <c r="BG22" s="110">
        <f t="shared" ca="1" si="22"/>
        <v>26</v>
      </c>
      <c r="BH22" s="110">
        <f t="shared" ca="1" si="23"/>
        <v>2</v>
      </c>
      <c r="BI22" s="15"/>
      <c r="BJ22" s="15"/>
    </row>
    <row r="23" spans="1:62" ht="19.05" thickBot="1">
      <c r="A23" s="16">
        <v>18</v>
      </c>
      <c r="B23" s="17" t="str">
        <f>[1]Blank!$B$18</f>
        <v>Dave Watts</v>
      </c>
      <c r="C23" s="111">
        <f>[3]R7!C23</f>
        <v>23.900000000000002</v>
      </c>
      <c r="D23" s="112">
        <f t="shared" si="9"/>
        <v>24</v>
      </c>
      <c r="E23" s="113">
        <f>[4]C7!$CW$74</f>
        <v>0</v>
      </c>
      <c r="F23" s="107">
        <f t="shared" si="24"/>
        <v>0</v>
      </c>
      <c r="G23" s="114">
        <f t="shared" si="25"/>
        <v>0</v>
      </c>
      <c r="H23" s="114">
        <f t="shared" si="26"/>
        <v>0</v>
      </c>
      <c r="I23" s="20" t="s">
        <v>51</v>
      </c>
      <c r="J23" s="181"/>
      <c r="K23" s="115">
        <f>[5]P18!$H$52</f>
        <v>0</v>
      </c>
      <c r="L23" s="116">
        <f>[5]P18!$J$52</f>
        <v>23.3</v>
      </c>
      <c r="M23" s="117">
        <f t="shared" si="10"/>
        <v>23</v>
      </c>
      <c r="N23" s="44" t="str">
        <f t="shared" si="11"/>
        <v>H</v>
      </c>
      <c r="O23" s="150">
        <f t="shared" si="27"/>
        <v>0</v>
      </c>
      <c r="P23" s="84" t="b">
        <f t="shared" si="28"/>
        <v>0</v>
      </c>
      <c r="Q23" s="84" t="b">
        <f t="shared" si="29"/>
        <v>0</v>
      </c>
      <c r="R23" s="150"/>
      <c r="S23" s="17" t="str">
        <f t="shared" si="30"/>
        <v>Dave Watts</v>
      </c>
      <c r="T23" s="49">
        <f t="shared" si="12"/>
        <v>0</v>
      </c>
      <c r="U23" s="49">
        <f t="shared" si="13"/>
        <v>0</v>
      </c>
      <c r="V23" s="49">
        <f t="shared" si="14"/>
        <v>0</v>
      </c>
      <c r="W23" s="49">
        <f t="shared" si="15"/>
        <v>0</v>
      </c>
      <c r="X23" s="47">
        <f t="shared" si="16"/>
        <v>0</v>
      </c>
      <c r="Y23" s="118"/>
      <c r="Z23" s="32"/>
      <c r="AA23" s="107">
        <f t="shared" si="31"/>
        <v>0</v>
      </c>
      <c r="AB23" s="98">
        <f t="shared" si="0"/>
        <v>0</v>
      </c>
      <c r="AC23" s="98">
        <f t="shared" si="1"/>
        <v>16</v>
      </c>
      <c r="AD23" s="108">
        <v>19</v>
      </c>
      <c r="AE23" s="97">
        <f t="shared" si="2"/>
        <v>16</v>
      </c>
      <c r="AF23" s="119" t="e">
        <f>MATCH(AD23,$AE$5:AE37,0)</f>
        <v>#N/A</v>
      </c>
      <c r="AG23" s="120" t="e">
        <f t="shared" ca="1" si="17"/>
        <v>#N/A</v>
      </c>
      <c r="AH23" s="110" t="e">
        <f t="shared" ca="1" si="3"/>
        <v>#N/A</v>
      </c>
      <c r="AI23" s="110" t="e">
        <f t="shared" ca="1" si="32"/>
        <v>#N/A</v>
      </c>
      <c r="AJ23" s="15"/>
      <c r="AK23" s="16">
        <v>18</v>
      </c>
      <c r="AL23" s="17" t="str">
        <f t="shared" si="33"/>
        <v>Dave Watts</v>
      </c>
      <c r="AM23" s="106">
        <f>'Round 1'!E23</f>
        <v>0</v>
      </c>
      <c r="AN23" s="142">
        <f t="shared" si="18"/>
        <v>0</v>
      </c>
      <c r="AO23" s="106">
        <f>'Round 3'!G23</f>
        <v>0</v>
      </c>
      <c r="AP23" s="142">
        <f t="shared" si="19"/>
        <v>0</v>
      </c>
      <c r="AQ23" s="150"/>
      <c r="AR23" s="17" t="str">
        <f t="shared" si="34"/>
        <v>Dave Watts</v>
      </c>
      <c r="AS23" s="49">
        <f t="shared" si="20"/>
        <v>0</v>
      </c>
      <c r="AT23" s="49">
        <f t="shared" si="4"/>
        <v>0</v>
      </c>
      <c r="AU23" s="49">
        <f t="shared" si="5"/>
        <v>0</v>
      </c>
      <c r="AV23" s="49">
        <f t="shared" si="6"/>
        <v>0</v>
      </c>
      <c r="AW23" s="47">
        <f t="shared" si="7"/>
        <v>0</v>
      </c>
      <c r="AX23" s="118"/>
      <c r="AY23" s="32"/>
      <c r="AZ23" s="107">
        <f t="shared" si="35"/>
        <v>0</v>
      </c>
      <c r="BA23" s="98">
        <f t="shared" si="8"/>
        <v>0</v>
      </c>
      <c r="BB23" s="98">
        <f t="shared" si="36"/>
        <v>20</v>
      </c>
      <c r="BC23" s="121">
        <v>19</v>
      </c>
      <c r="BD23" s="98">
        <f t="shared" si="21"/>
        <v>20</v>
      </c>
      <c r="BE23" s="109">
        <f>MATCH(BC23,$BD$5:BD37,0)</f>
        <v>21</v>
      </c>
      <c r="BF23" s="110" t="str">
        <f t="shared" ca="1" si="37"/>
        <v>Gary West</v>
      </c>
      <c r="BG23" s="110">
        <f t="shared" ca="1" si="22"/>
        <v>22</v>
      </c>
      <c r="BH23" s="110">
        <f t="shared" ca="1" si="23"/>
        <v>0</v>
      </c>
      <c r="BI23" s="15"/>
      <c r="BJ23" s="15"/>
    </row>
    <row r="24" spans="1:62" ht="19.05" thickBot="1">
      <c r="A24" s="16">
        <v>19</v>
      </c>
      <c r="B24" s="17" t="str">
        <f>[1]Blank!$B$19</f>
        <v>Alan Welsh</v>
      </c>
      <c r="C24" s="111">
        <f>[3]R7!C24</f>
        <v>17</v>
      </c>
      <c r="D24" s="112">
        <f t="shared" si="9"/>
        <v>17</v>
      </c>
      <c r="E24" s="113">
        <f>[4]C7!$DN$74</f>
        <v>0</v>
      </c>
      <c r="F24" s="107">
        <f t="shared" si="24"/>
        <v>0</v>
      </c>
      <c r="G24" s="114">
        <f t="shared" si="25"/>
        <v>0</v>
      </c>
      <c r="H24" s="114">
        <f t="shared" si="26"/>
        <v>0</v>
      </c>
      <c r="I24" s="20" t="s">
        <v>51</v>
      </c>
      <c r="J24" s="181"/>
      <c r="K24" s="115">
        <f>[5]P19!$H$52</f>
        <v>0.60000000000000009</v>
      </c>
      <c r="L24" s="116">
        <f>[5]P19!$J$52</f>
        <v>17</v>
      </c>
      <c r="M24" s="117">
        <f t="shared" si="10"/>
        <v>17</v>
      </c>
      <c r="N24" s="44" t="str">
        <f t="shared" si="11"/>
        <v>M</v>
      </c>
      <c r="O24" s="150">
        <f t="shared" si="27"/>
        <v>0</v>
      </c>
      <c r="P24" s="84" t="b">
        <f t="shared" si="28"/>
        <v>0</v>
      </c>
      <c r="Q24" s="84" t="b">
        <f t="shared" si="29"/>
        <v>0</v>
      </c>
      <c r="R24" s="150"/>
      <c r="S24" s="17" t="str">
        <f t="shared" si="30"/>
        <v>Alan Welsh</v>
      </c>
      <c r="T24" s="49">
        <f t="shared" si="12"/>
        <v>0</v>
      </c>
      <c r="U24" s="49">
        <f t="shared" si="13"/>
        <v>0</v>
      </c>
      <c r="V24" s="49">
        <f t="shared" si="14"/>
        <v>0</v>
      </c>
      <c r="W24" s="49">
        <f t="shared" si="15"/>
        <v>0</v>
      </c>
      <c r="X24" s="47">
        <f t="shared" si="16"/>
        <v>0</v>
      </c>
      <c r="Y24" s="118"/>
      <c r="Z24" s="32"/>
      <c r="AA24" s="107">
        <f t="shared" si="31"/>
        <v>0</v>
      </c>
      <c r="AB24" s="98">
        <f t="shared" si="0"/>
        <v>0</v>
      </c>
      <c r="AC24" s="98">
        <f t="shared" si="1"/>
        <v>16</v>
      </c>
      <c r="AD24" s="108">
        <v>20</v>
      </c>
      <c r="AE24" s="97">
        <f t="shared" si="2"/>
        <v>16</v>
      </c>
      <c r="AF24" s="119" t="e">
        <f>MATCH(AD24,$AE$5:AE37,0)</f>
        <v>#N/A</v>
      </c>
      <c r="AG24" s="120" t="e">
        <f t="shared" ca="1" si="17"/>
        <v>#N/A</v>
      </c>
      <c r="AH24" s="110" t="e">
        <f t="shared" ca="1" si="3"/>
        <v>#N/A</v>
      </c>
      <c r="AI24" s="110" t="e">
        <f t="shared" ca="1" si="32"/>
        <v>#N/A</v>
      </c>
      <c r="AJ24" s="15"/>
      <c r="AK24" s="16">
        <v>19</v>
      </c>
      <c r="AL24" s="17" t="str">
        <f t="shared" si="33"/>
        <v>Alan Welsh</v>
      </c>
      <c r="AM24" s="106">
        <f>'Round 1'!E24</f>
        <v>28</v>
      </c>
      <c r="AN24" s="142">
        <f t="shared" si="18"/>
        <v>0</v>
      </c>
      <c r="AO24" s="106">
        <f>'Round 3'!G24</f>
        <v>0</v>
      </c>
      <c r="AP24" s="142">
        <f t="shared" si="19"/>
        <v>28</v>
      </c>
      <c r="AQ24" s="150"/>
      <c r="AR24" s="17" t="str">
        <f t="shared" si="34"/>
        <v>Alan Welsh</v>
      </c>
      <c r="AS24" s="49">
        <f t="shared" si="20"/>
        <v>0</v>
      </c>
      <c r="AT24" s="49">
        <f t="shared" si="4"/>
        <v>0</v>
      </c>
      <c r="AU24" s="49">
        <f t="shared" si="5"/>
        <v>0</v>
      </c>
      <c r="AV24" s="49">
        <f t="shared" si="6"/>
        <v>0</v>
      </c>
      <c r="AW24" s="47">
        <f t="shared" si="7"/>
        <v>0</v>
      </c>
      <c r="AX24" s="118"/>
      <c r="AY24" s="32"/>
      <c r="AZ24" s="107">
        <f t="shared" si="35"/>
        <v>28</v>
      </c>
      <c r="BA24" s="98">
        <f t="shared" si="8"/>
        <v>28</v>
      </c>
      <c r="BB24" s="98">
        <f t="shared" si="36"/>
        <v>16</v>
      </c>
      <c r="BC24" s="121">
        <v>20</v>
      </c>
      <c r="BD24" s="98">
        <f t="shared" si="21"/>
        <v>16</v>
      </c>
      <c r="BE24" s="109">
        <f>MATCH(BC24,$BD$5:BD37,0)</f>
        <v>1</v>
      </c>
      <c r="BF24" s="110" t="str">
        <f t="shared" ca="1" si="37"/>
        <v>Bar the above</v>
      </c>
      <c r="BG24" s="110">
        <f t="shared" ca="1" si="22"/>
        <v>0</v>
      </c>
      <c r="BH24" s="110">
        <f t="shared" ca="1" si="23"/>
        <v>0</v>
      </c>
      <c r="BI24" s="15"/>
      <c r="BJ24" s="15"/>
    </row>
    <row r="25" spans="1:62" ht="19.05" thickBot="1">
      <c r="A25" s="16">
        <v>20</v>
      </c>
      <c r="B25" s="17" t="str">
        <f>[1]Blank!$B$20</f>
        <v>Gary West</v>
      </c>
      <c r="C25" s="111">
        <f>[3]R7!C25</f>
        <v>7.5000000000000018</v>
      </c>
      <c r="D25" s="112">
        <f t="shared" si="9"/>
        <v>8</v>
      </c>
      <c r="E25" s="113">
        <f>[4]C7!$EE$74</f>
        <v>22</v>
      </c>
      <c r="F25" s="107">
        <f t="shared" si="24"/>
        <v>22</v>
      </c>
      <c r="G25" s="114">
        <f t="shared" si="25"/>
        <v>0</v>
      </c>
      <c r="H25" s="114">
        <f t="shared" si="26"/>
        <v>0</v>
      </c>
      <c r="I25" s="20"/>
      <c r="J25" s="181"/>
      <c r="K25" s="115">
        <f>[5]P20!$H$52</f>
        <v>0</v>
      </c>
      <c r="L25" s="116">
        <f>[5]P20!$J$52</f>
        <v>10.100000000000001</v>
      </c>
      <c r="M25" s="117">
        <f t="shared" si="10"/>
        <v>10</v>
      </c>
      <c r="N25" s="44" t="str">
        <f t="shared" si="11"/>
        <v>M</v>
      </c>
      <c r="O25" s="150">
        <f t="shared" si="27"/>
        <v>0</v>
      </c>
      <c r="P25" s="84" t="b">
        <f t="shared" si="28"/>
        <v>0</v>
      </c>
      <c r="Q25" s="84" t="b">
        <f t="shared" si="29"/>
        <v>0</v>
      </c>
      <c r="R25" s="150"/>
      <c r="S25" s="17" t="str">
        <f t="shared" si="30"/>
        <v>Gary West</v>
      </c>
      <c r="T25" s="49">
        <f t="shared" si="12"/>
        <v>0</v>
      </c>
      <c r="U25" s="49">
        <f t="shared" si="13"/>
        <v>0</v>
      </c>
      <c r="V25" s="49">
        <f t="shared" si="14"/>
        <v>0</v>
      </c>
      <c r="W25" s="49">
        <f t="shared" si="15"/>
        <v>0</v>
      </c>
      <c r="X25" s="47">
        <f t="shared" si="16"/>
        <v>0</v>
      </c>
      <c r="Y25" s="118"/>
      <c r="Z25" s="32"/>
      <c r="AA25" s="107">
        <f t="shared" si="31"/>
        <v>22</v>
      </c>
      <c r="AB25" s="98">
        <f t="shared" si="0"/>
        <v>22</v>
      </c>
      <c r="AC25" s="98">
        <f t="shared" si="1"/>
        <v>13</v>
      </c>
      <c r="AD25" s="108">
        <v>21</v>
      </c>
      <c r="AE25" s="97">
        <f t="shared" si="2"/>
        <v>13</v>
      </c>
      <c r="AF25" s="119" t="e">
        <f>MATCH(AD25,$AE$5:AE37,0)</f>
        <v>#N/A</v>
      </c>
      <c r="AG25" s="120" t="e">
        <f t="shared" ca="1" si="17"/>
        <v>#N/A</v>
      </c>
      <c r="AH25" s="110" t="e">
        <f t="shared" ca="1" si="3"/>
        <v>#N/A</v>
      </c>
      <c r="AI25" s="110" t="e">
        <f t="shared" ca="1" si="32"/>
        <v>#N/A</v>
      </c>
      <c r="AJ25" s="15"/>
      <c r="AK25" s="16">
        <v>20</v>
      </c>
      <c r="AL25" s="17" t="str">
        <f t="shared" si="33"/>
        <v>Gary West</v>
      </c>
      <c r="AM25" s="106">
        <f>'Round 1'!E25</f>
        <v>0</v>
      </c>
      <c r="AN25" s="142">
        <f t="shared" si="18"/>
        <v>22</v>
      </c>
      <c r="AO25" s="106">
        <f>'Round 3'!G25</f>
        <v>0</v>
      </c>
      <c r="AP25" s="142">
        <f t="shared" si="19"/>
        <v>22</v>
      </c>
      <c r="AQ25" s="150"/>
      <c r="AR25" s="17" t="str">
        <f t="shared" si="34"/>
        <v>Gary West</v>
      </c>
      <c r="AS25" s="49">
        <f t="shared" si="20"/>
        <v>0</v>
      </c>
      <c r="AT25" s="49">
        <f t="shared" si="4"/>
        <v>0</v>
      </c>
      <c r="AU25" s="49">
        <f t="shared" si="5"/>
        <v>0</v>
      </c>
      <c r="AV25" s="49">
        <f t="shared" si="6"/>
        <v>0</v>
      </c>
      <c r="AW25" s="47">
        <f t="shared" si="7"/>
        <v>0</v>
      </c>
      <c r="AX25" s="118"/>
      <c r="AY25" s="32"/>
      <c r="AZ25" s="107">
        <f t="shared" si="35"/>
        <v>22</v>
      </c>
      <c r="BA25" s="98">
        <f t="shared" si="8"/>
        <v>22</v>
      </c>
      <c r="BB25" s="98">
        <f t="shared" si="36"/>
        <v>19</v>
      </c>
      <c r="BC25" s="259">
        <v>21</v>
      </c>
      <c r="BD25" s="260">
        <f t="shared" si="21"/>
        <v>19</v>
      </c>
      <c r="BE25" s="261" t="e">
        <f>MATCH(BC25,$BD$5:BD37,0)</f>
        <v>#N/A</v>
      </c>
      <c r="BF25" s="262" t="e">
        <f t="shared" ca="1" si="37"/>
        <v>#N/A</v>
      </c>
      <c r="BG25" s="262" t="e">
        <f t="shared" ca="1" si="22"/>
        <v>#N/A</v>
      </c>
      <c r="BH25" s="262" t="e">
        <f t="shared" ca="1" si="23"/>
        <v>#N/A</v>
      </c>
      <c r="BI25" s="15"/>
      <c r="BJ25" s="15"/>
    </row>
    <row r="26" spans="1:62" ht="19.05" thickBot="1">
      <c r="A26" s="16">
        <v>21</v>
      </c>
      <c r="B26" s="17" t="str">
        <f>[1]Blank!$B$21</f>
        <v>Les West</v>
      </c>
      <c r="C26" s="111">
        <f>[3]R7!C26</f>
        <v>24.5</v>
      </c>
      <c r="D26" s="112">
        <f t="shared" si="9"/>
        <v>25</v>
      </c>
      <c r="E26" s="113">
        <f>[4]C7!$EV$74</f>
        <v>18</v>
      </c>
      <c r="F26" s="107">
        <f t="shared" si="24"/>
        <v>18</v>
      </c>
      <c r="G26" s="114">
        <f t="shared" si="25"/>
        <v>0</v>
      </c>
      <c r="H26" s="114">
        <f t="shared" si="26"/>
        <v>0</v>
      </c>
      <c r="I26" s="20"/>
      <c r="J26" s="181"/>
      <c r="K26" s="115">
        <f>[5]P21!$H$52</f>
        <v>-4.5</v>
      </c>
      <c r="L26" s="116">
        <f>[5]P21!$J$52</f>
        <v>23.5</v>
      </c>
      <c r="M26" s="117">
        <f t="shared" si="10"/>
        <v>24</v>
      </c>
      <c r="N26" s="44" t="str">
        <f t="shared" si="11"/>
        <v>H</v>
      </c>
      <c r="O26" s="150">
        <f t="shared" si="27"/>
        <v>0</v>
      </c>
      <c r="P26" s="84" t="b">
        <f t="shared" si="28"/>
        <v>0</v>
      </c>
      <c r="Q26" s="84" t="b">
        <f t="shared" si="29"/>
        <v>0</v>
      </c>
      <c r="R26" s="150"/>
      <c r="S26" s="17" t="str">
        <f t="shared" si="30"/>
        <v>Les West</v>
      </c>
      <c r="T26" s="49">
        <f t="shared" si="12"/>
        <v>0</v>
      </c>
      <c r="U26" s="49">
        <f t="shared" si="13"/>
        <v>0</v>
      </c>
      <c r="V26" s="49">
        <f t="shared" si="14"/>
        <v>0</v>
      </c>
      <c r="W26" s="49">
        <f t="shared" si="15"/>
        <v>0</v>
      </c>
      <c r="X26" s="47">
        <f t="shared" si="16"/>
        <v>0</v>
      </c>
      <c r="Y26" s="118"/>
      <c r="Z26" s="32"/>
      <c r="AA26" s="107">
        <f t="shared" si="31"/>
        <v>18</v>
      </c>
      <c r="AB26" s="98">
        <f t="shared" si="0"/>
        <v>18</v>
      </c>
      <c r="AC26" s="98">
        <f t="shared" si="1"/>
        <v>15</v>
      </c>
      <c r="AD26" s="108">
        <v>22</v>
      </c>
      <c r="AE26" s="97">
        <f t="shared" si="2"/>
        <v>15</v>
      </c>
      <c r="AF26" s="119" t="e">
        <f>MATCH(AD26,$AE$5:AE37,0)</f>
        <v>#N/A</v>
      </c>
      <c r="AG26" s="120" t="e">
        <f t="shared" ca="1" si="17"/>
        <v>#N/A</v>
      </c>
      <c r="AH26" s="110" t="e">
        <f t="shared" ca="1" si="3"/>
        <v>#N/A</v>
      </c>
      <c r="AI26" s="110" t="e">
        <f t="shared" ca="1" si="32"/>
        <v>#N/A</v>
      </c>
      <c r="AJ26" s="15"/>
      <c r="AK26" s="16">
        <v>21</v>
      </c>
      <c r="AL26" s="17" t="str">
        <f t="shared" si="33"/>
        <v>Les West</v>
      </c>
      <c r="AM26" s="106">
        <f>'Round 1'!E26</f>
        <v>39</v>
      </c>
      <c r="AN26" s="142">
        <f t="shared" si="18"/>
        <v>18</v>
      </c>
      <c r="AO26" s="106">
        <f>'Round 3'!G26</f>
        <v>0</v>
      </c>
      <c r="AP26" s="142">
        <f t="shared" si="19"/>
        <v>57</v>
      </c>
      <c r="AQ26" s="150"/>
      <c r="AR26" s="257" t="str">
        <f t="shared" si="34"/>
        <v>Les West</v>
      </c>
      <c r="AS26" s="49">
        <f t="shared" si="20"/>
        <v>0</v>
      </c>
      <c r="AT26" s="49">
        <f t="shared" si="4"/>
        <v>0</v>
      </c>
      <c r="AU26" s="49">
        <f t="shared" si="5"/>
        <v>0</v>
      </c>
      <c r="AV26" s="49">
        <f t="shared" si="6"/>
        <v>0</v>
      </c>
      <c r="AW26" s="47">
        <f t="shared" si="7"/>
        <v>0</v>
      </c>
      <c r="AX26" s="118"/>
      <c r="AY26" s="32"/>
      <c r="AZ26" s="107">
        <f t="shared" si="35"/>
        <v>57</v>
      </c>
      <c r="BA26" s="98">
        <f t="shared" si="8"/>
        <v>57</v>
      </c>
      <c r="BB26" s="98">
        <f t="shared" si="36"/>
        <v>13</v>
      </c>
      <c r="BC26" s="259">
        <v>22</v>
      </c>
      <c r="BD26" s="260">
        <f t="shared" si="21"/>
        <v>13</v>
      </c>
      <c r="BE26" s="261" t="e">
        <f>MATCH(BC26,$BD$5:BD37,0)</f>
        <v>#N/A</v>
      </c>
      <c r="BF26" s="262" t="e">
        <f t="shared" ca="1" si="37"/>
        <v>#N/A</v>
      </c>
      <c r="BG26" s="262" t="e">
        <f t="shared" ca="1" si="22"/>
        <v>#N/A</v>
      </c>
      <c r="BH26" s="262" t="e">
        <f t="shared" ca="1" si="23"/>
        <v>#N/A</v>
      </c>
      <c r="BI26" s="15"/>
      <c r="BJ26" s="15"/>
    </row>
    <row r="27" spans="1:62" ht="19.05" thickBot="1">
      <c r="A27" s="23">
        <v>22</v>
      </c>
      <c r="B27" s="61" t="str">
        <f>[1]Blank!$B$22</f>
        <v>Mark Wilson</v>
      </c>
      <c r="C27" s="126">
        <f>[3]R7!C27</f>
        <v>22.5</v>
      </c>
      <c r="D27" s="127">
        <f t="shared" si="9"/>
        <v>23</v>
      </c>
      <c r="E27" s="128">
        <f>[4]C7!$FM$74</f>
        <v>28</v>
      </c>
      <c r="F27" s="137">
        <f t="shared" si="24"/>
        <v>28</v>
      </c>
      <c r="G27" s="129">
        <f t="shared" si="25"/>
        <v>0</v>
      </c>
      <c r="H27" s="129">
        <f t="shared" si="26"/>
        <v>0</v>
      </c>
      <c r="I27" s="42"/>
      <c r="J27" s="182"/>
      <c r="K27" s="130">
        <f>[5]P22!$H$52</f>
        <v>0</v>
      </c>
      <c r="L27" s="131">
        <f>[5]P22!$J$52</f>
        <v>21.7</v>
      </c>
      <c r="M27" s="132">
        <f t="shared" si="10"/>
        <v>22</v>
      </c>
      <c r="N27" s="168" t="str">
        <f t="shared" si="11"/>
        <v>H</v>
      </c>
      <c r="O27" s="22">
        <f t="shared" si="27"/>
        <v>0</v>
      </c>
      <c r="P27" s="169" t="b">
        <f t="shared" si="28"/>
        <v>0</v>
      </c>
      <c r="Q27" s="169" t="b">
        <f t="shared" si="29"/>
        <v>0</v>
      </c>
      <c r="R27" s="22"/>
      <c r="S27" s="61" t="str">
        <f t="shared" si="30"/>
        <v>Mark Wilson</v>
      </c>
      <c r="T27" s="134">
        <f t="shared" si="12"/>
        <v>0</v>
      </c>
      <c r="U27" s="134">
        <f t="shared" si="13"/>
        <v>0</v>
      </c>
      <c r="V27" s="134">
        <f t="shared" si="14"/>
        <v>0</v>
      </c>
      <c r="W27" s="134">
        <f t="shared" si="15"/>
        <v>0</v>
      </c>
      <c r="X27" s="135">
        <f t="shared" si="16"/>
        <v>0</v>
      </c>
      <c r="Y27" s="136"/>
      <c r="Z27" s="32"/>
      <c r="AA27" s="107">
        <f t="shared" si="31"/>
        <v>28</v>
      </c>
      <c r="AB27" s="98">
        <f t="shared" si="0"/>
        <v>28</v>
      </c>
      <c r="AC27" s="98">
        <f t="shared" si="1"/>
        <v>12</v>
      </c>
      <c r="AD27" s="138">
        <v>23</v>
      </c>
      <c r="AE27" s="252">
        <f t="shared" si="2"/>
        <v>12</v>
      </c>
      <c r="AF27" s="240" t="e">
        <f>MATCH(AD27,$AE$5:AE37,0)</f>
        <v>#N/A</v>
      </c>
      <c r="AG27" s="140" t="e">
        <f t="shared" ca="1" si="17"/>
        <v>#N/A</v>
      </c>
      <c r="AH27" s="141" t="e">
        <f t="shared" ca="1" si="3"/>
        <v>#N/A</v>
      </c>
      <c r="AI27" s="141" t="e">
        <f t="shared" ca="1" si="32"/>
        <v>#N/A</v>
      </c>
      <c r="AJ27" s="15"/>
      <c r="AK27" s="23">
        <v>22</v>
      </c>
      <c r="AL27" s="61" t="str">
        <f t="shared" si="33"/>
        <v>Mark Wilson</v>
      </c>
      <c r="AM27" s="142">
        <f>'Round 1'!E27</f>
        <v>31</v>
      </c>
      <c r="AN27" s="142">
        <f t="shared" si="18"/>
        <v>28</v>
      </c>
      <c r="AO27" s="142">
        <f>'Round 3'!G27</f>
        <v>0</v>
      </c>
      <c r="AP27" s="142">
        <f t="shared" si="19"/>
        <v>59</v>
      </c>
      <c r="AQ27" s="150"/>
      <c r="AR27" s="258" t="str">
        <f t="shared" si="34"/>
        <v>Mark Wilson</v>
      </c>
      <c r="AS27" s="134">
        <f t="shared" si="20"/>
        <v>0</v>
      </c>
      <c r="AT27" s="134">
        <f t="shared" si="4"/>
        <v>0</v>
      </c>
      <c r="AU27" s="134">
        <f t="shared" si="5"/>
        <v>0</v>
      </c>
      <c r="AV27" s="134">
        <f t="shared" si="6"/>
        <v>0</v>
      </c>
      <c r="AW27" s="135">
        <f t="shared" si="7"/>
        <v>0</v>
      </c>
      <c r="AX27" s="136"/>
      <c r="AY27" s="32"/>
      <c r="AZ27" s="107">
        <f t="shared" si="35"/>
        <v>59</v>
      </c>
      <c r="BA27" s="98">
        <f t="shared" si="8"/>
        <v>59</v>
      </c>
      <c r="BB27" s="98">
        <f t="shared" si="36"/>
        <v>12</v>
      </c>
      <c r="BC27" s="263">
        <v>23</v>
      </c>
      <c r="BD27" s="264">
        <f t="shared" si="21"/>
        <v>12</v>
      </c>
      <c r="BE27" s="265" t="e">
        <f>MATCH(BC27,$BD$5:BD37,0)</f>
        <v>#N/A</v>
      </c>
      <c r="BF27" s="266" t="e">
        <f t="shared" ca="1" si="37"/>
        <v>#N/A</v>
      </c>
      <c r="BG27" s="266" t="e">
        <f ca="1">OFFSET($AZ$4,BE27,0)</f>
        <v>#N/A</v>
      </c>
      <c r="BH27" s="266" t="e">
        <f t="shared" ca="1" si="23"/>
        <v>#N/A</v>
      </c>
      <c r="BI27" s="15"/>
      <c r="BJ27" s="15"/>
    </row>
    <row r="28" spans="1:62" hidden="1">
      <c r="A28" s="46">
        <v>23</v>
      </c>
      <c r="B28" s="63" t="str">
        <f>[1]Blank!$B$23</f>
        <v>TBC2</v>
      </c>
      <c r="C28" s="116">
        <f>[3]R4!L28</f>
        <v>0</v>
      </c>
      <c r="D28" s="96">
        <f t="shared" si="9"/>
        <v>0</v>
      </c>
      <c r="E28" s="97">
        <f>[4]C5!$GD$74</f>
        <v>0</v>
      </c>
      <c r="F28" s="98">
        <f t="shared" si="24"/>
        <v>0</v>
      </c>
      <c r="G28" s="99">
        <f t="shared" si="25"/>
        <v>0</v>
      </c>
      <c r="H28" s="99">
        <f t="shared" si="26"/>
        <v>0</v>
      </c>
      <c r="I28" s="21"/>
      <c r="J28" s="183"/>
      <c r="K28" s="115">
        <f>[5]P23!$H$52</f>
        <v>0</v>
      </c>
      <c r="L28" s="116">
        <f>[5]P23!$J$52</f>
        <v>0</v>
      </c>
      <c r="M28" s="101">
        <f t="shared" si="10"/>
        <v>0</v>
      </c>
      <c r="N28" s="44" t="str">
        <f t="shared" si="11"/>
        <v>L</v>
      </c>
      <c r="O28" s="150">
        <f t="shared" si="27"/>
        <v>0</v>
      </c>
      <c r="P28" s="84" t="b">
        <f t="shared" si="28"/>
        <v>0</v>
      </c>
      <c r="Q28" s="84" t="b">
        <f t="shared" si="29"/>
        <v>0</v>
      </c>
      <c r="R28" s="150"/>
      <c r="S28" s="63" t="str">
        <f t="shared" si="30"/>
        <v>TBC2</v>
      </c>
      <c r="T28" s="49">
        <f t="shared" si="12"/>
        <v>0</v>
      </c>
      <c r="U28" s="49">
        <f t="shared" si="13"/>
        <v>0</v>
      </c>
      <c r="V28" s="49">
        <f t="shared" si="14"/>
        <v>0</v>
      </c>
      <c r="W28" s="49">
        <f t="shared" si="15"/>
        <v>0</v>
      </c>
      <c r="X28" s="47">
        <f t="shared" si="16"/>
        <v>0</v>
      </c>
      <c r="Y28" s="122"/>
      <c r="Z28" s="32"/>
      <c r="AA28" s="107">
        <f t="shared" si="31"/>
        <v>0</v>
      </c>
      <c r="AB28" s="98">
        <f t="shared" si="0"/>
        <v>0</v>
      </c>
      <c r="AC28" s="98">
        <f t="shared" si="1"/>
        <v>16</v>
      </c>
      <c r="AD28" s="102">
        <v>24</v>
      </c>
      <c r="AE28" s="97">
        <f t="shared" si="2"/>
        <v>16</v>
      </c>
      <c r="AF28" s="103" t="e">
        <f>MATCH(AD28,$AE$5:AE37,0)</f>
        <v>#N/A</v>
      </c>
      <c r="AG28" s="104" t="e">
        <f t="shared" ca="1" si="17"/>
        <v>#N/A</v>
      </c>
      <c r="AH28" s="105" t="e">
        <f t="shared" ca="1" si="3"/>
        <v>#N/A</v>
      </c>
      <c r="AI28" s="105" t="e">
        <f t="shared" ca="1" si="32"/>
        <v>#N/A</v>
      </c>
      <c r="AJ28" s="15"/>
      <c r="AK28" s="46">
        <v>23</v>
      </c>
      <c r="AL28" s="63" t="str">
        <f t="shared" si="33"/>
        <v>TBC2</v>
      </c>
      <c r="AM28" s="176">
        <f>[6]S23!$I$8</f>
        <v>0</v>
      </c>
      <c r="AN28" s="256"/>
      <c r="AO28" s="256"/>
      <c r="AP28" s="256"/>
      <c r="AQ28" s="150"/>
      <c r="AR28" s="63" t="str">
        <f t="shared" si="34"/>
        <v>TBC2</v>
      </c>
      <c r="AS28" s="49">
        <f t="shared" si="20"/>
        <v>0</v>
      </c>
      <c r="AT28" s="49">
        <f t="shared" si="4"/>
        <v>0</v>
      </c>
      <c r="AU28" s="49">
        <f t="shared" si="5"/>
        <v>0</v>
      </c>
      <c r="AV28" s="49">
        <f t="shared" si="6"/>
        <v>0</v>
      </c>
      <c r="AW28" s="47">
        <f t="shared" si="7"/>
        <v>0</v>
      </c>
      <c r="AX28" s="122"/>
      <c r="AY28" s="32"/>
      <c r="AZ28" s="107">
        <f t="shared" ref="AZ28:AZ37" si="38">AM28</f>
        <v>0</v>
      </c>
      <c r="BA28" s="98">
        <f t="shared" si="8"/>
        <v>0</v>
      </c>
      <c r="BB28" s="98">
        <f t="shared" si="36"/>
        <v>20</v>
      </c>
      <c r="BC28" s="174">
        <v>24</v>
      </c>
      <c r="BD28" s="98">
        <f t="shared" si="21"/>
        <v>20</v>
      </c>
      <c r="BE28" s="175" t="e">
        <f>MATCH(BC28,$BD$5:BD37,0)</f>
        <v>#N/A</v>
      </c>
      <c r="BF28" s="105" t="e">
        <f t="shared" ca="1" si="37"/>
        <v>#N/A</v>
      </c>
      <c r="BG28" s="105" t="e">
        <f t="shared" ca="1" si="22"/>
        <v>#N/A</v>
      </c>
      <c r="BH28" s="105" t="e">
        <f t="shared" ca="1" si="23"/>
        <v>#N/A</v>
      </c>
      <c r="BI28" s="15"/>
      <c r="BJ28" s="15"/>
    </row>
    <row r="29" spans="1:62" ht="19.05" hidden="1" thickBot="1">
      <c r="A29" s="23">
        <v>24</v>
      </c>
      <c r="B29" s="61" t="str">
        <f>[1]Blank!$B$24</f>
        <v>TBC3</v>
      </c>
      <c r="C29" s="126">
        <f>[3]R4!L29</f>
        <v>0</v>
      </c>
      <c r="D29" s="127">
        <f t="shared" si="9"/>
        <v>0</v>
      </c>
      <c r="E29" s="128">
        <f>[4]C5!$GU$74</f>
        <v>0</v>
      </c>
      <c r="F29" s="137">
        <f t="shared" si="24"/>
        <v>0</v>
      </c>
      <c r="G29" s="129">
        <f t="shared" si="25"/>
        <v>0</v>
      </c>
      <c r="H29" s="129">
        <f t="shared" si="26"/>
        <v>0</v>
      </c>
      <c r="I29" s="42"/>
      <c r="J29" s="182"/>
      <c r="K29" s="130">
        <f>[5]P24!$H$52</f>
        <v>0</v>
      </c>
      <c r="L29" s="131">
        <f>[5]P24!$J$52</f>
        <v>0</v>
      </c>
      <c r="M29" s="132">
        <f t="shared" si="10"/>
        <v>0</v>
      </c>
      <c r="N29" s="168" t="str">
        <f t="shared" si="11"/>
        <v>L</v>
      </c>
      <c r="O29" s="22">
        <f t="shared" si="27"/>
        <v>0</v>
      </c>
      <c r="P29" s="169" t="b">
        <f t="shared" si="28"/>
        <v>0</v>
      </c>
      <c r="Q29" s="169" t="b">
        <f t="shared" si="29"/>
        <v>0</v>
      </c>
      <c r="R29" s="22"/>
      <c r="S29" s="61" t="str">
        <f t="shared" si="30"/>
        <v>TBC3</v>
      </c>
      <c r="T29" s="29">
        <f t="shared" si="12"/>
        <v>0</v>
      </c>
      <c r="U29" s="29">
        <f t="shared" si="13"/>
        <v>0</v>
      </c>
      <c r="V29" s="29">
        <f t="shared" si="14"/>
        <v>0</v>
      </c>
      <c r="W29" s="29">
        <f t="shared" si="15"/>
        <v>0</v>
      </c>
      <c r="X29" s="241">
        <f t="shared" si="16"/>
        <v>0</v>
      </c>
      <c r="Y29" s="136"/>
      <c r="Z29" s="32"/>
      <c r="AA29" s="107">
        <f t="shared" si="31"/>
        <v>0</v>
      </c>
      <c r="AB29" s="98">
        <f t="shared" si="0"/>
        <v>0</v>
      </c>
      <c r="AC29" s="98">
        <f t="shared" si="1"/>
        <v>16</v>
      </c>
      <c r="AD29" s="138">
        <v>25</v>
      </c>
      <c r="AE29" s="252">
        <f t="shared" si="2"/>
        <v>16</v>
      </c>
      <c r="AF29" s="240" t="e">
        <f>MATCH(AD29,$AE$5:AE37,0)</f>
        <v>#N/A</v>
      </c>
      <c r="AG29" s="140" t="e">
        <f t="shared" ca="1" si="17"/>
        <v>#N/A</v>
      </c>
      <c r="AH29" s="141" t="e">
        <f t="shared" ca="1" si="3"/>
        <v>#N/A</v>
      </c>
      <c r="AI29" s="141" t="e">
        <f t="shared" ca="1" si="32"/>
        <v>#N/A</v>
      </c>
      <c r="AJ29" s="15"/>
      <c r="AK29" s="16">
        <v>24</v>
      </c>
      <c r="AL29" s="61" t="str">
        <f t="shared" si="33"/>
        <v>TBC3</v>
      </c>
      <c r="AM29" s="106">
        <f>[6]S24!$I$8</f>
        <v>0</v>
      </c>
      <c r="AN29" s="256"/>
      <c r="AO29" s="256"/>
      <c r="AP29" s="256"/>
      <c r="AQ29" s="150"/>
      <c r="AR29" s="17" t="str">
        <f t="shared" si="34"/>
        <v>TBC3</v>
      </c>
      <c r="AS29" s="49">
        <f t="shared" si="20"/>
        <v>0</v>
      </c>
      <c r="AT29" s="49">
        <f t="shared" si="4"/>
        <v>0</v>
      </c>
      <c r="AU29" s="49">
        <f t="shared" si="5"/>
        <v>0</v>
      </c>
      <c r="AV29" s="49">
        <f t="shared" si="6"/>
        <v>0</v>
      </c>
      <c r="AW29" s="47">
        <f t="shared" si="7"/>
        <v>0</v>
      </c>
      <c r="AX29" s="136"/>
      <c r="AY29" s="32"/>
      <c r="AZ29" s="107">
        <f t="shared" si="38"/>
        <v>0</v>
      </c>
      <c r="BA29" s="107">
        <f t="shared" si="8"/>
        <v>0</v>
      </c>
      <c r="BB29" s="98">
        <f t="shared" si="36"/>
        <v>20</v>
      </c>
      <c r="BC29" s="143">
        <v>25</v>
      </c>
      <c r="BD29" s="246">
        <f t="shared" si="21"/>
        <v>20</v>
      </c>
      <c r="BE29" s="144" t="e">
        <f>MATCH(BC29,$BD$5:BD37,0)</f>
        <v>#N/A</v>
      </c>
      <c r="BF29" s="141" t="e">
        <f t="shared" ca="1" si="37"/>
        <v>#N/A</v>
      </c>
      <c r="BG29" s="141" t="e">
        <f t="shared" ca="1" si="22"/>
        <v>#N/A</v>
      </c>
      <c r="BH29" s="141" t="e">
        <f t="shared" ca="1" si="23"/>
        <v>#N/A</v>
      </c>
      <c r="BI29" s="15"/>
      <c r="BJ29" s="15"/>
    </row>
    <row r="30" spans="1:62" hidden="1">
      <c r="A30" s="46">
        <v>25</v>
      </c>
      <c r="B30" s="63" t="str">
        <f>[1]Blank!$B$25</f>
        <v>Player 25</v>
      </c>
      <c r="C30" s="116">
        <f>[3]R4!L30</f>
        <v>0</v>
      </c>
      <c r="D30" s="160">
        <f t="shared" si="9"/>
        <v>0</v>
      </c>
      <c r="E30" s="97">
        <f>[4]C5!$P$113</f>
        <v>0</v>
      </c>
      <c r="F30" s="98">
        <f t="shared" si="24"/>
        <v>0</v>
      </c>
      <c r="G30" s="99">
        <f t="shared" si="25"/>
        <v>0</v>
      </c>
      <c r="H30" s="99">
        <f t="shared" si="26"/>
        <v>0</v>
      </c>
      <c r="I30" s="21"/>
      <c r="J30" s="183"/>
      <c r="K30" s="115">
        <f>[5]P25!$H$52</f>
        <v>0</v>
      </c>
      <c r="L30" s="116">
        <f>[5]P25!$J$52</f>
        <v>0</v>
      </c>
      <c r="M30" s="161">
        <f t="shared" si="10"/>
        <v>0</v>
      </c>
      <c r="N30" s="44" t="str">
        <f t="shared" si="11"/>
        <v>L</v>
      </c>
      <c r="O30" s="150">
        <f t="shared" si="27"/>
        <v>0</v>
      </c>
      <c r="P30" s="84" t="b">
        <f t="shared" si="28"/>
        <v>0</v>
      </c>
      <c r="Q30" s="84" t="b">
        <f t="shared" si="29"/>
        <v>0</v>
      </c>
      <c r="R30" s="150"/>
      <c r="S30" s="63" t="str">
        <f t="shared" si="30"/>
        <v>Player 25</v>
      </c>
      <c r="T30" s="49">
        <f t="shared" si="12"/>
        <v>0</v>
      </c>
      <c r="U30" s="49">
        <f t="shared" si="13"/>
        <v>0</v>
      </c>
      <c r="V30" s="49">
        <f t="shared" si="14"/>
        <v>0</v>
      </c>
      <c r="W30" s="49">
        <f t="shared" si="15"/>
        <v>0</v>
      </c>
      <c r="X30" s="47">
        <f t="shared" si="16"/>
        <v>0</v>
      </c>
      <c r="Y30" s="122"/>
      <c r="Z30" s="32"/>
      <c r="AA30" s="107">
        <f t="shared" si="31"/>
        <v>0</v>
      </c>
      <c r="AB30" s="107">
        <f t="shared" si="0"/>
        <v>0</v>
      </c>
      <c r="AC30" s="107">
        <f t="shared" si="1"/>
        <v>16</v>
      </c>
      <c r="AD30" s="102">
        <v>26</v>
      </c>
      <c r="AE30" s="97">
        <f t="shared" si="2"/>
        <v>16</v>
      </c>
      <c r="AF30" s="103" t="e">
        <f>MATCH(AD30,$AE$5:AE37,0)</f>
        <v>#N/A</v>
      </c>
      <c r="AG30" s="104" t="e">
        <f t="shared" ca="1" si="17"/>
        <v>#N/A</v>
      </c>
      <c r="AH30" s="105" t="e">
        <f t="shared" ca="1" si="3"/>
        <v>#N/A</v>
      </c>
      <c r="AI30" s="105" t="e">
        <f t="shared" ca="1" si="32"/>
        <v>#N/A</v>
      </c>
      <c r="AJ30" s="15"/>
      <c r="AK30" s="16">
        <v>25</v>
      </c>
      <c r="AL30" s="63" t="str">
        <f t="shared" si="33"/>
        <v>Player 25</v>
      </c>
      <c r="AM30" s="106">
        <f>[6]S25!$I$8</f>
        <v>0</v>
      </c>
      <c r="AN30" s="256"/>
      <c r="AO30" s="256"/>
      <c r="AP30" s="256"/>
      <c r="AQ30" s="150"/>
      <c r="AR30" s="17" t="str">
        <f t="shared" si="34"/>
        <v>Player 25</v>
      </c>
      <c r="AS30" s="19">
        <f t="shared" si="20"/>
        <v>0</v>
      </c>
      <c r="AT30" s="19">
        <f t="shared" si="4"/>
        <v>0</v>
      </c>
      <c r="AU30" s="19">
        <f t="shared" si="5"/>
        <v>0</v>
      </c>
      <c r="AV30" s="19">
        <f t="shared" si="6"/>
        <v>0</v>
      </c>
      <c r="AW30" s="18">
        <f t="shared" si="7"/>
        <v>0</v>
      </c>
      <c r="AX30" s="122"/>
      <c r="AY30" s="32"/>
      <c r="AZ30" s="98">
        <f t="shared" si="38"/>
        <v>0</v>
      </c>
      <c r="BA30" s="98">
        <f t="shared" si="8"/>
        <v>0</v>
      </c>
      <c r="BB30" s="98">
        <f t="shared" si="36"/>
        <v>20</v>
      </c>
      <c r="BC30" s="174">
        <v>26</v>
      </c>
      <c r="BD30" s="98">
        <f t="shared" si="21"/>
        <v>20</v>
      </c>
      <c r="BE30" s="175" t="e">
        <f>MATCH(BC30,$BD$5:BD37,0)</f>
        <v>#N/A</v>
      </c>
      <c r="BF30" s="105" t="e">
        <f t="shared" ca="1" si="37"/>
        <v>#N/A</v>
      </c>
      <c r="BG30" s="105" t="e">
        <f t="shared" ca="1" si="22"/>
        <v>#N/A</v>
      </c>
      <c r="BH30" s="105" t="e">
        <f t="shared" ca="1" si="23"/>
        <v>#N/A</v>
      </c>
      <c r="BI30" s="15"/>
      <c r="BJ30" s="15"/>
    </row>
    <row r="31" spans="1:62" hidden="1">
      <c r="A31" s="46">
        <v>26</v>
      </c>
      <c r="B31" s="17" t="str">
        <f>[1]Blank!$B$26</f>
        <v>Player 26</v>
      </c>
      <c r="C31" s="111">
        <f>[3]R4!L31</f>
        <v>0</v>
      </c>
      <c r="D31" s="96">
        <f t="shared" si="9"/>
        <v>0</v>
      </c>
      <c r="E31" s="97">
        <f>[4]C5!$AG$113</f>
        <v>0</v>
      </c>
      <c r="F31" s="107">
        <f t="shared" si="24"/>
        <v>0</v>
      </c>
      <c r="G31" s="114">
        <f t="shared" si="25"/>
        <v>0</v>
      </c>
      <c r="H31" s="114">
        <f t="shared" si="26"/>
        <v>0</v>
      </c>
      <c r="I31" s="21"/>
      <c r="J31" s="183"/>
      <c r="K31" s="115">
        <f>[5]P26!$H$52</f>
        <v>0</v>
      </c>
      <c r="L31" s="116">
        <f>[5]P26!$J$52</f>
        <v>0</v>
      </c>
      <c r="M31" s="101">
        <f t="shared" si="10"/>
        <v>0</v>
      </c>
      <c r="N31" s="44" t="str">
        <f t="shared" si="11"/>
        <v>L</v>
      </c>
      <c r="O31" s="150">
        <f t="shared" si="27"/>
        <v>0</v>
      </c>
      <c r="P31" s="84" t="b">
        <f t="shared" si="28"/>
        <v>0</v>
      </c>
      <c r="Q31" s="84" t="b">
        <f t="shared" si="29"/>
        <v>0</v>
      </c>
      <c r="R31" s="150"/>
      <c r="S31" s="63" t="str">
        <f t="shared" si="30"/>
        <v>Player 26</v>
      </c>
      <c r="T31" s="48">
        <f t="shared" si="12"/>
        <v>0</v>
      </c>
      <c r="U31" s="49">
        <f t="shared" si="13"/>
        <v>0</v>
      </c>
      <c r="V31" s="49">
        <f t="shared" si="14"/>
        <v>0</v>
      </c>
      <c r="W31" s="49">
        <f t="shared" si="15"/>
        <v>0</v>
      </c>
      <c r="X31" s="47">
        <f t="shared" si="16"/>
        <v>0</v>
      </c>
      <c r="Y31" s="122"/>
      <c r="Z31" s="32"/>
      <c r="AA31" s="98">
        <f t="shared" si="31"/>
        <v>0</v>
      </c>
      <c r="AB31" s="98">
        <f t="shared" si="0"/>
        <v>0</v>
      </c>
      <c r="AC31" s="98">
        <f t="shared" si="1"/>
        <v>16</v>
      </c>
      <c r="AD31" s="102">
        <v>27</v>
      </c>
      <c r="AE31" s="98">
        <f t="shared" si="2"/>
        <v>16</v>
      </c>
      <c r="AF31" s="123" t="e">
        <f>MATCH(AD31,$AE$5:AE37,0)</f>
        <v>#N/A</v>
      </c>
      <c r="AG31" s="104" t="e">
        <f t="shared" ca="1" si="17"/>
        <v>#N/A</v>
      </c>
      <c r="AH31" s="105" t="e">
        <f t="shared" ca="1" si="3"/>
        <v>#N/A</v>
      </c>
      <c r="AI31" s="105" t="e">
        <f t="shared" ca="1" si="32"/>
        <v>#N/A</v>
      </c>
      <c r="AJ31" s="15"/>
      <c r="AK31" s="46">
        <v>26</v>
      </c>
      <c r="AL31" s="63" t="str">
        <f t="shared" si="33"/>
        <v>Player 26</v>
      </c>
      <c r="AM31" s="106">
        <f>[6]S26!$I$8</f>
        <v>0</v>
      </c>
      <c r="AN31" s="256"/>
      <c r="AO31" s="256"/>
      <c r="AP31" s="256"/>
      <c r="AQ31" s="150"/>
      <c r="AR31" s="17" t="str">
        <f t="shared" si="34"/>
        <v>Player 26</v>
      </c>
      <c r="AS31" s="49">
        <f t="shared" si="20"/>
        <v>0</v>
      </c>
      <c r="AT31" s="49">
        <f t="shared" si="4"/>
        <v>0</v>
      </c>
      <c r="AU31" s="49">
        <f t="shared" si="5"/>
        <v>0</v>
      </c>
      <c r="AV31" s="49">
        <f t="shared" si="6"/>
        <v>0</v>
      </c>
      <c r="AW31" s="47">
        <f t="shared" si="7"/>
        <v>0</v>
      </c>
      <c r="AX31" s="122"/>
      <c r="AY31" s="32"/>
      <c r="AZ31" s="107">
        <f t="shared" si="38"/>
        <v>0</v>
      </c>
      <c r="BA31" s="98">
        <f t="shared" si="8"/>
        <v>0</v>
      </c>
      <c r="BB31" s="98">
        <f t="shared" si="36"/>
        <v>20</v>
      </c>
      <c r="BC31" s="121">
        <v>27</v>
      </c>
      <c r="BD31" s="98">
        <f t="shared" si="21"/>
        <v>20</v>
      </c>
      <c r="BE31" s="109" t="e">
        <f>MATCH(BC31,$BD$5:BD37,0)</f>
        <v>#N/A</v>
      </c>
      <c r="BF31" s="110" t="e">
        <f t="shared" ca="1" si="37"/>
        <v>#N/A</v>
      </c>
      <c r="BG31" s="110" t="e">
        <f t="shared" ca="1" si="22"/>
        <v>#N/A</v>
      </c>
      <c r="BH31" s="110" t="e">
        <f t="shared" ca="1" si="23"/>
        <v>#N/A</v>
      </c>
      <c r="BI31" s="15"/>
      <c r="BJ31" s="15"/>
    </row>
    <row r="32" spans="1:62" hidden="1">
      <c r="A32" s="16">
        <v>27</v>
      </c>
      <c r="B32" s="17" t="str">
        <f>[1]Blank!$B$27</f>
        <v>Player 27</v>
      </c>
      <c r="C32" s="111">
        <f>[3]R4!L32</f>
        <v>0</v>
      </c>
      <c r="D32" s="112">
        <f t="shared" si="9"/>
        <v>0</v>
      </c>
      <c r="E32" s="113">
        <f>[4]C5!$AX$113</f>
        <v>0</v>
      </c>
      <c r="F32" s="107">
        <f t="shared" si="24"/>
        <v>0</v>
      </c>
      <c r="G32" s="114">
        <f t="shared" si="25"/>
        <v>0</v>
      </c>
      <c r="H32" s="114">
        <f t="shared" si="26"/>
        <v>0</v>
      </c>
      <c r="I32" s="20"/>
      <c r="J32" s="181"/>
      <c r="K32" s="115">
        <f>[5]P27!$H$52</f>
        <v>0</v>
      </c>
      <c r="L32" s="116">
        <f>[5]P27!$J$52</f>
        <v>0</v>
      </c>
      <c r="M32" s="117">
        <f t="shared" si="10"/>
        <v>0</v>
      </c>
      <c r="N32" s="44" t="str">
        <f t="shared" si="11"/>
        <v>L</v>
      </c>
      <c r="O32" s="150">
        <f t="shared" si="27"/>
        <v>0</v>
      </c>
      <c r="P32" s="84" t="b">
        <f t="shared" si="28"/>
        <v>0</v>
      </c>
      <c r="Q32" s="84" t="b">
        <f t="shared" si="29"/>
        <v>0</v>
      </c>
      <c r="R32" s="150"/>
      <c r="S32" s="17" t="str">
        <f t="shared" si="30"/>
        <v>Player 27</v>
      </c>
      <c r="T32" s="48">
        <f t="shared" si="12"/>
        <v>0</v>
      </c>
      <c r="U32" s="49">
        <f t="shared" si="13"/>
        <v>0</v>
      </c>
      <c r="V32" s="49">
        <f t="shared" si="14"/>
        <v>0</v>
      </c>
      <c r="W32" s="49">
        <f t="shared" si="15"/>
        <v>0</v>
      </c>
      <c r="X32" s="47">
        <f t="shared" si="16"/>
        <v>0</v>
      </c>
      <c r="Y32" s="118"/>
      <c r="Z32" s="32"/>
      <c r="AA32" s="107">
        <f t="shared" si="31"/>
        <v>0</v>
      </c>
      <c r="AB32" s="98">
        <f t="shared" si="0"/>
        <v>0</v>
      </c>
      <c r="AC32" s="98">
        <f t="shared" si="1"/>
        <v>16</v>
      </c>
      <c r="AD32" s="108">
        <v>28</v>
      </c>
      <c r="AE32" s="98">
        <f t="shared" si="2"/>
        <v>16</v>
      </c>
      <c r="AF32" s="124" t="e">
        <f>MATCH(AD32,$AE$5:AE37,0)</f>
        <v>#N/A</v>
      </c>
      <c r="AG32" s="120" t="e">
        <f t="shared" ca="1" si="17"/>
        <v>#N/A</v>
      </c>
      <c r="AH32" s="110" t="e">
        <f t="shared" ca="1" si="3"/>
        <v>#N/A</v>
      </c>
      <c r="AI32" s="110" t="e">
        <f t="shared" ca="1" si="32"/>
        <v>#N/A</v>
      </c>
      <c r="AJ32" s="15"/>
      <c r="AK32" s="16">
        <v>27</v>
      </c>
      <c r="AL32" s="17" t="str">
        <f t="shared" si="33"/>
        <v>Player 27</v>
      </c>
      <c r="AM32" s="106">
        <f>[6]S27!$I$8</f>
        <v>0</v>
      </c>
      <c r="AN32" s="256"/>
      <c r="AO32" s="256"/>
      <c r="AP32" s="256"/>
      <c r="AQ32" s="150"/>
      <c r="AR32" s="17" t="str">
        <f t="shared" si="34"/>
        <v>Player 27</v>
      </c>
      <c r="AS32" s="49">
        <f t="shared" si="20"/>
        <v>0</v>
      </c>
      <c r="AT32" s="49">
        <f t="shared" si="4"/>
        <v>0</v>
      </c>
      <c r="AU32" s="49">
        <f t="shared" si="5"/>
        <v>0</v>
      </c>
      <c r="AV32" s="49">
        <f t="shared" si="6"/>
        <v>0</v>
      </c>
      <c r="AW32" s="47">
        <f t="shared" si="7"/>
        <v>0</v>
      </c>
      <c r="AX32" s="118"/>
      <c r="AY32" s="32"/>
      <c r="AZ32" s="107">
        <f t="shared" si="38"/>
        <v>0</v>
      </c>
      <c r="BA32" s="98">
        <f t="shared" si="8"/>
        <v>0</v>
      </c>
      <c r="BB32" s="98">
        <f t="shared" si="36"/>
        <v>20</v>
      </c>
      <c r="BC32" s="121">
        <v>28</v>
      </c>
      <c r="BD32" s="98">
        <f t="shared" si="21"/>
        <v>20</v>
      </c>
      <c r="BE32" s="109" t="e">
        <f>MATCH(BC32,$BD$5:BD37,0)</f>
        <v>#N/A</v>
      </c>
      <c r="BF32" s="110" t="e">
        <f t="shared" ca="1" si="37"/>
        <v>#N/A</v>
      </c>
      <c r="BG32" s="110" t="e">
        <f t="shared" ca="1" si="22"/>
        <v>#N/A</v>
      </c>
      <c r="BH32" s="110" t="e">
        <f t="shared" ca="1" si="23"/>
        <v>#N/A</v>
      </c>
      <c r="BI32" s="15"/>
      <c r="BJ32" s="15"/>
    </row>
    <row r="33" spans="1:62" hidden="1">
      <c r="A33" s="16">
        <v>28</v>
      </c>
      <c r="B33" s="17" t="str">
        <f>[1]Blank!$B$28</f>
        <v>Player 28</v>
      </c>
      <c r="C33" s="111">
        <f>[3]R4!L33</f>
        <v>0</v>
      </c>
      <c r="D33" s="112">
        <f t="shared" si="9"/>
        <v>0</v>
      </c>
      <c r="E33" s="113">
        <f>[4]C5!$BO$113</f>
        <v>0</v>
      </c>
      <c r="F33" s="107">
        <f t="shared" si="24"/>
        <v>0</v>
      </c>
      <c r="G33" s="114">
        <f t="shared" si="25"/>
        <v>0</v>
      </c>
      <c r="H33" s="114">
        <f t="shared" si="26"/>
        <v>0</v>
      </c>
      <c r="I33" s="20"/>
      <c r="J33" s="181"/>
      <c r="K33" s="115">
        <f>[5]P28!$H$52</f>
        <v>0</v>
      </c>
      <c r="L33" s="116">
        <f>[5]P28!$J$52</f>
        <v>0</v>
      </c>
      <c r="M33" s="117">
        <f t="shared" si="10"/>
        <v>0</v>
      </c>
      <c r="N33" s="44" t="str">
        <f t="shared" si="11"/>
        <v>L</v>
      </c>
      <c r="O33" s="150">
        <f t="shared" si="27"/>
        <v>0</v>
      </c>
      <c r="P33" s="84" t="b">
        <f t="shared" si="28"/>
        <v>0</v>
      </c>
      <c r="Q33" s="84" t="b">
        <f t="shared" si="29"/>
        <v>0</v>
      </c>
      <c r="R33" s="150"/>
      <c r="S33" s="17" t="str">
        <f t="shared" si="30"/>
        <v>Player 28</v>
      </c>
      <c r="T33" s="48">
        <f t="shared" si="12"/>
        <v>0</v>
      </c>
      <c r="U33" s="49">
        <f t="shared" si="13"/>
        <v>0</v>
      </c>
      <c r="V33" s="49">
        <f t="shared" si="14"/>
        <v>0</v>
      </c>
      <c r="W33" s="49">
        <f t="shared" si="15"/>
        <v>0</v>
      </c>
      <c r="X33" s="47">
        <f t="shared" si="16"/>
        <v>0</v>
      </c>
      <c r="Y33" s="118"/>
      <c r="Z33" s="32"/>
      <c r="AA33" s="107">
        <f t="shared" si="31"/>
        <v>0</v>
      </c>
      <c r="AB33" s="98">
        <f t="shared" si="0"/>
        <v>0</v>
      </c>
      <c r="AC33" s="98">
        <f t="shared" si="1"/>
        <v>16</v>
      </c>
      <c r="AD33" s="108">
        <v>29</v>
      </c>
      <c r="AE33" s="98">
        <f t="shared" si="2"/>
        <v>16</v>
      </c>
      <c r="AF33" s="124" t="e">
        <f>MATCH(AD33,$AE$5:AE37,0)</f>
        <v>#N/A</v>
      </c>
      <c r="AG33" s="120" t="e">
        <f t="shared" ca="1" si="17"/>
        <v>#N/A</v>
      </c>
      <c r="AH33" s="110" t="e">
        <f t="shared" ca="1" si="3"/>
        <v>#N/A</v>
      </c>
      <c r="AI33" s="110" t="e">
        <f t="shared" ca="1" si="32"/>
        <v>#N/A</v>
      </c>
      <c r="AJ33" s="15"/>
      <c r="AK33" s="16">
        <v>28</v>
      </c>
      <c r="AL33" s="17" t="str">
        <f t="shared" si="33"/>
        <v>Player 28</v>
      </c>
      <c r="AM33" s="106">
        <f>[6]S28!$I$8</f>
        <v>0</v>
      </c>
      <c r="AN33" s="256"/>
      <c r="AO33" s="256"/>
      <c r="AP33" s="256"/>
      <c r="AQ33" s="150"/>
      <c r="AR33" s="17" t="str">
        <f t="shared" si="34"/>
        <v>Player 28</v>
      </c>
      <c r="AS33" s="49">
        <f t="shared" si="20"/>
        <v>0</v>
      </c>
      <c r="AT33" s="49">
        <f t="shared" si="4"/>
        <v>0</v>
      </c>
      <c r="AU33" s="49">
        <f t="shared" si="5"/>
        <v>0</v>
      </c>
      <c r="AV33" s="49">
        <f t="shared" si="6"/>
        <v>0</v>
      </c>
      <c r="AW33" s="47">
        <f t="shared" si="7"/>
        <v>0</v>
      </c>
      <c r="AX33" s="118"/>
      <c r="AY33" s="32"/>
      <c r="AZ33" s="107">
        <f t="shared" si="38"/>
        <v>0</v>
      </c>
      <c r="BA33" s="107">
        <f t="shared" si="8"/>
        <v>0</v>
      </c>
      <c r="BB33" s="98">
        <f t="shared" si="36"/>
        <v>20</v>
      </c>
      <c r="BC33" s="121">
        <v>29</v>
      </c>
      <c r="BD33" s="98">
        <f t="shared" si="21"/>
        <v>20</v>
      </c>
      <c r="BE33" s="109" t="e">
        <f>MATCH(BC33,$BD$5:BD37,0)</f>
        <v>#N/A</v>
      </c>
      <c r="BF33" s="110" t="e">
        <f t="shared" ca="1" si="37"/>
        <v>#N/A</v>
      </c>
      <c r="BG33" s="110" t="e">
        <f t="shared" ca="1" si="22"/>
        <v>#N/A</v>
      </c>
      <c r="BH33" s="110" t="e">
        <f t="shared" ca="1" si="23"/>
        <v>#N/A</v>
      </c>
      <c r="BI33" s="15"/>
      <c r="BJ33" s="15"/>
    </row>
    <row r="34" spans="1:62" hidden="1">
      <c r="A34" s="16">
        <v>29</v>
      </c>
      <c r="B34" s="17" t="str">
        <f>[1]Blank!$B$29</f>
        <v>Player 29</v>
      </c>
      <c r="C34" s="111">
        <f>[3]R4!L34</f>
        <v>0</v>
      </c>
      <c r="D34" s="112">
        <f t="shared" si="9"/>
        <v>0</v>
      </c>
      <c r="E34" s="113">
        <f>[4]C5!$CF$113</f>
        <v>0</v>
      </c>
      <c r="F34" s="107">
        <f t="shared" si="24"/>
        <v>0</v>
      </c>
      <c r="G34" s="114">
        <f t="shared" si="25"/>
        <v>0</v>
      </c>
      <c r="H34" s="114">
        <f t="shared" si="26"/>
        <v>0</v>
      </c>
      <c r="I34" s="20"/>
      <c r="J34" s="181"/>
      <c r="K34" s="115">
        <f>[5]P29!$H$52</f>
        <v>0</v>
      </c>
      <c r="L34" s="116">
        <f>[5]P29!$J$52</f>
        <v>0</v>
      </c>
      <c r="M34" s="117">
        <f t="shared" si="10"/>
        <v>0</v>
      </c>
      <c r="N34" s="62" t="str">
        <f t="shared" si="11"/>
        <v>L</v>
      </c>
      <c r="O34" s="150">
        <f t="shared" si="27"/>
        <v>0</v>
      </c>
      <c r="P34" s="84" t="b">
        <f t="shared" si="28"/>
        <v>0</v>
      </c>
      <c r="Q34" s="84" t="b">
        <f t="shared" si="29"/>
        <v>0</v>
      </c>
      <c r="R34" s="150"/>
      <c r="S34" s="17" t="str">
        <f t="shared" si="30"/>
        <v>Player 29</v>
      </c>
      <c r="T34" s="48">
        <f t="shared" si="12"/>
        <v>0</v>
      </c>
      <c r="U34" s="49">
        <f t="shared" si="13"/>
        <v>0</v>
      </c>
      <c r="V34" s="49">
        <f t="shared" si="14"/>
        <v>0</v>
      </c>
      <c r="W34" s="49">
        <f t="shared" si="15"/>
        <v>0</v>
      </c>
      <c r="X34" s="47">
        <f t="shared" si="16"/>
        <v>0</v>
      </c>
      <c r="Y34" s="118"/>
      <c r="Z34" s="32"/>
      <c r="AA34" s="107">
        <f t="shared" si="31"/>
        <v>0</v>
      </c>
      <c r="AB34" s="98">
        <f t="shared" si="0"/>
        <v>0</v>
      </c>
      <c r="AC34" s="98">
        <f t="shared" si="1"/>
        <v>16</v>
      </c>
      <c r="AD34" s="108">
        <v>30</v>
      </c>
      <c r="AE34" s="98">
        <f t="shared" si="2"/>
        <v>16</v>
      </c>
      <c r="AF34" s="124" t="e">
        <f>MATCH(AD34,$AE$5:AE37,0)</f>
        <v>#N/A</v>
      </c>
      <c r="AG34" s="120" t="e">
        <f t="shared" ca="1" si="17"/>
        <v>#N/A</v>
      </c>
      <c r="AH34" s="110" t="e">
        <f t="shared" ca="1" si="3"/>
        <v>#N/A</v>
      </c>
      <c r="AI34" s="110" t="e">
        <f t="shared" ca="1" si="32"/>
        <v>#N/A</v>
      </c>
      <c r="AJ34" s="15"/>
      <c r="AK34" s="16">
        <v>29</v>
      </c>
      <c r="AL34" s="17" t="str">
        <f t="shared" si="33"/>
        <v>Player 29</v>
      </c>
      <c r="AM34" s="106">
        <f>[6]S29!$I$8</f>
        <v>0</v>
      </c>
      <c r="AN34" s="256"/>
      <c r="AO34" s="256"/>
      <c r="AP34" s="256"/>
      <c r="AQ34" s="150"/>
      <c r="AR34" s="17" t="str">
        <f t="shared" si="34"/>
        <v>Player 29</v>
      </c>
      <c r="AS34" s="49">
        <f t="shared" si="20"/>
        <v>0</v>
      </c>
      <c r="AT34" s="49">
        <f t="shared" si="4"/>
        <v>0</v>
      </c>
      <c r="AU34" s="49">
        <f t="shared" si="5"/>
        <v>0</v>
      </c>
      <c r="AV34" s="49">
        <f t="shared" si="6"/>
        <v>0</v>
      </c>
      <c r="AW34" s="47">
        <f t="shared" si="7"/>
        <v>0</v>
      </c>
      <c r="AX34" s="118"/>
      <c r="AY34" s="32"/>
      <c r="AZ34" s="107">
        <f t="shared" si="38"/>
        <v>0</v>
      </c>
      <c r="BA34" s="107">
        <f t="shared" si="8"/>
        <v>0</v>
      </c>
      <c r="BB34" s="98">
        <f t="shared" si="36"/>
        <v>20</v>
      </c>
      <c r="BC34" s="121">
        <v>30</v>
      </c>
      <c r="BD34" s="98">
        <f t="shared" si="21"/>
        <v>20</v>
      </c>
      <c r="BE34" s="109" t="e">
        <f>MATCH(BC34,$BD$5:BD37,0)</f>
        <v>#N/A</v>
      </c>
      <c r="BF34" s="110" t="e">
        <f t="shared" ca="1" si="37"/>
        <v>#N/A</v>
      </c>
      <c r="BG34" s="110" t="e">
        <f t="shared" ca="1" si="22"/>
        <v>#N/A</v>
      </c>
      <c r="BH34" s="110" t="e">
        <f t="shared" ca="1" si="23"/>
        <v>#N/A</v>
      </c>
      <c r="BI34" s="15"/>
      <c r="BJ34" s="15"/>
    </row>
    <row r="35" spans="1:62" hidden="1">
      <c r="A35" s="46">
        <v>30</v>
      </c>
      <c r="B35" s="17" t="str">
        <f>[1]Blank!$B$30</f>
        <v>Player 30</v>
      </c>
      <c r="C35" s="111">
        <f>[3]R4!L35</f>
        <v>0</v>
      </c>
      <c r="D35" s="96">
        <f t="shared" si="9"/>
        <v>0</v>
      </c>
      <c r="E35" s="97">
        <f>[4]C5!$CW$113</f>
        <v>0</v>
      </c>
      <c r="F35" s="107">
        <f t="shared" si="24"/>
        <v>0</v>
      </c>
      <c r="G35" s="114">
        <f t="shared" si="25"/>
        <v>0</v>
      </c>
      <c r="H35" s="114">
        <f t="shared" si="26"/>
        <v>0</v>
      </c>
      <c r="I35" s="21"/>
      <c r="J35" s="183"/>
      <c r="K35" s="115">
        <f>[5]P30!$H$52</f>
        <v>0</v>
      </c>
      <c r="L35" s="116">
        <f>[5]P30!$J$52</f>
        <v>0</v>
      </c>
      <c r="M35" s="101">
        <f t="shared" si="10"/>
        <v>0</v>
      </c>
      <c r="N35" s="44" t="str">
        <f t="shared" si="11"/>
        <v>L</v>
      </c>
      <c r="O35" s="150">
        <f t="shared" si="27"/>
        <v>0</v>
      </c>
      <c r="P35" s="84" t="b">
        <f t="shared" si="28"/>
        <v>0</v>
      </c>
      <c r="Q35" s="84" t="b">
        <f t="shared" si="29"/>
        <v>0</v>
      </c>
      <c r="R35" s="150"/>
      <c r="S35" s="17" t="str">
        <f t="shared" si="30"/>
        <v>Player 30</v>
      </c>
      <c r="T35" s="48">
        <f t="shared" si="12"/>
        <v>0</v>
      </c>
      <c r="U35" s="49">
        <f t="shared" si="13"/>
        <v>0</v>
      </c>
      <c r="V35" s="49">
        <f t="shared" si="14"/>
        <v>0</v>
      </c>
      <c r="W35" s="49">
        <f t="shared" si="15"/>
        <v>0</v>
      </c>
      <c r="X35" s="47">
        <f t="shared" si="16"/>
        <v>0</v>
      </c>
      <c r="Y35" s="118"/>
      <c r="Z35" s="32"/>
      <c r="AA35" s="107">
        <f t="shared" si="31"/>
        <v>0</v>
      </c>
      <c r="AB35" s="98">
        <f t="shared" si="0"/>
        <v>0</v>
      </c>
      <c r="AC35" s="98">
        <f t="shared" si="1"/>
        <v>16</v>
      </c>
      <c r="AD35" s="108">
        <v>31</v>
      </c>
      <c r="AE35" s="98">
        <f t="shared" si="2"/>
        <v>16</v>
      </c>
      <c r="AF35" s="124" t="e">
        <f>MATCH(AD35,$AE$5:AE37,0)</f>
        <v>#N/A</v>
      </c>
      <c r="AG35" s="120" t="e">
        <f ca="1">OFFSET($S$4,AF35,0)</f>
        <v>#N/A</v>
      </c>
      <c r="AH35" s="110" t="e">
        <f t="shared" ca="1" si="3"/>
        <v>#N/A</v>
      </c>
      <c r="AI35" s="110" t="e">
        <f t="shared" ca="1" si="32"/>
        <v>#N/A</v>
      </c>
      <c r="AJ35" s="15"/>
      <c r="AK35" s="16">
        <v>30</v>
      </c>
      <c r="AL35" s="17" t="str">
        <f t="shared" si="33"/>
        <v>Player 30</v>
      </c>
      <c r="AM35" s="106">
        <f>[6]S30!$I$8</f>
        <v>0</v>
      </c>
      <c r="AN35" s="256"/>
      <c r="AO35" s="256"/>
      <c r="AP35" s="256"/>
      <c r="AQ35" s="15"/>
      <c r="AR35" s="17" t="str">
        <f t="shared" si="34"/>
        <v>Player 30</v>
      </c>
      <c r="AS35" s="49">
        <f t="shared" si="20"/>
        <v>0</v>
      </c>
      <c r="AT35" s="49">
        <f t="shared" si="4"/>
        <v>0</v>
      </c>
      <c r="AU35" s="49">
        <f t="shared" si="5"/>
        <v>0</v>
      </c>
      <c r="AV35" s="49">
        <f t="shared" si="6"/>
        <v>0</v>
      </c>
      <c r="AW35" s="47">
        <f t="shared" si="7"/>
        <v>0</v>
      </c>
      <c r="AX35" s="118"/>
      <c r="AY35" s="28"/>
      <c r="AZ35" s="107">
        <f t="shared" si="38"/>
        <v>0</v>
      </c>
      <c r="BA35" s="107">
        <f t="shared" si="8"/>
        <v>0</v>
      </c>
      <c r="BB35" s="98">
        <f t="shared" si="36"/>
        <v>20</v>
      </c>
      <c r="BC35" s="121">
        <v>31</v>
      </c>
      <c r="BD35" s="98">
        <f t="shared" si="21"/>
        <v>20</v>
      </c>
      <c r="BE35" s="109" t="e">
        <f>MATCH(BC35,$BD$5:BD37,0)</f>
        <v>#N/A</v>
      </c>
      <c r="BF35" s="110" t="e">
        <f t="shared" ca="1" si="37"/>
        <v>#N/A</v>
      </c>
      <c r="BG35" s="110" t="e">
        <f t="shared" ca="1" si="22"/>
        <v>#N/A</v>
      </c>
      <c r="BH35" s="110" t="e">
        <f t="shared" ca="1" si="23"/>
        <v>#N/A</v>
      </c>
      <c r="BI35" s="15"/>
      <c r="BJ35" s="15"/>
    </row>
    <row r="36" spans="1:62" hidden="1">
      <c r="A36" s="16">
        <v>31</v>
      </c>
      <c r="B36" s="17" t="str">
        <f>[1]Blank!$B$31</f>
        <v>Player 31</v>
      </c>
      <c r="C36" s="111">
        <f>[3]R4!L36</f>
        <v>0</v>
      </c>
      <c r="D36" s="112">
        <f t="shared" si="9"/>
        <v>0</v>
      </c>
      <c r="E36" s="113">
        <f>[4]C5!$DN$113</f>
        <v>0</v>
      </c>
      <c r="F36" s="107">
        <f t="shared" si="24"/>
        <v>0</v>
      </c>
      <c r="G36" s="114">
        <f t="shared" si="25"/>
        <v>0</v>
      </c>
      <c r="H36" s="114">
        <f t="shared" si="26"/>
        <v>0</v>
      </c>
      <c r="I36" s="20"/>
      <c r="J36" s="181"/>
      <c r="K36" s="115">
        <f>[5]P31!$H$52</f>
        <v>0</v>
      </c>
      <c r="L36" s="116">
        <f>[5]P31!$J$52</f>
        <v>0</v>
      </c>
      <c r="M36" s="117">
        <f t="shared" si="10"/>
        <v>0</v>
      </c>
      <c r="N36" s="44" t="str">
        <f t="shared" si="11"/>
        <v>L</v>
      </c>
      <c r="O36" s="150">
        <f t="shared" si="27"/>
        <v>0</v>
      </c>
      <c r="P36" s="84" t="b">
        <f t="shared" si="28"/>
        <v>0</v>
      </c>
      <c r="Q36" s="84" t="b">
        <f t="shared" si="29"/>
        <v>0</v>
      </c>
      <c r="R36" s="150"/>
      <c r="S36" s="17" t="str">
        <f t="shared" si="30"/>
        <v>Player 31</v>
      </c>
      <c r="T36" s="48">
        <f t="shared" si="12"/>
        <v>0</v>
      </c>
      <c r="U36" s="49">
        <f t="shared" si="13"/>
        <v>0</v>
      </c>
      <c r="V36" s="49">
        <f t="shared" si="14"/>
        <v>0</v>
      </c>
      <c r="W36" s="49">
        <f t="shared" si="15"/>
        <v>0</v>
      </c>
      <c r="X36" s="47">
        <f t="shared" si="16"/>
        <v>0</v>
      </c>
      <c r="Y36" s="118"/>
      <c r="Z36" s="32"/>
      <c r="AA36" s="107">
        <f t="shared" si="31"/>
        <v>0</v>
      </c>
      <c r="AB36" s="98">
        <f t="shared" si="0"/>
        <v>0</v>
      </c>
      <c r="AC36" s="98">
        <f t="shared" si="1"/>
        <v>16</v>
      </c>
      <c r="AD36" s="108">
        <v>32</v>
      </c>
      <c r="AE36" s="98">
        <f t="shared" si="2"/>
        <v>16</v>
      </c>
      <c r="AF36" s="124" t="e">
        <f>MATCH(AD36,$AE$5:AE37,0)</f>
        <v>#N/A</v>
      </c>
      <c r="AG36" s="120" t="e">
        <f t="shared" ca="1" si="17"/>
        <v>#N/A</v>
      </c>
      <c r="AH36" s="110" t="e">
        <f t="shared" ca="1" si="3"/>
        <v>#N/A</v>
      </c>
      <c r="AI36" s="110" t="e">
        <f t="shared" ca="1" si="32"/>
        <v>#N/A</v>
      </c>
      <c r="AJ36" s="15"/>
      <c r="AK36" s="16">
        <v>31</v>
      </c>
      <c r="AL36" s="17" t="str">
        <f t="shared" si="33"/>
        <v>Player 31</v>
      </c>
      <c r="AM36" s="106">
        <f>[6]S31!$I$8</f>
        <v>0</v>
      </c>
      <c r="AN36" s="256"/>
      <c r="AO36" s="256"/>
      <c r="AP36" s="256"/>
      <c r="AR36" s="17" t="str">
        <f t="shared" si="34"/>
        <v>Player 31</v>
      </c>
      <c r="AS36" s="49">
        <f t="shared" si="20"/>
        <v>0</v>
      </c>
      <c r="AT36" s="49">
        <f t="shared" si="4"/>
        <v>0</v>
      </c>
      <c r="AU36" s="49">
        <f t="shared" si="5"/>
        <v>0</v>
      </c>
      <c r="AV36" s="49">
        <f t="shared" si="6"/>
        <v>0</v>
      </c>
      <c r="AW36" s="47">
        <f t="shared" si="7"/>
        <v>0</v>
      </c>
      <c r="AX36" s="118"/>
      <c r="AZ36" s="107">
        <f t="shared" si="38"/>
        <v>0</v>
      </c>
      <c r="BA36" s="107">
        <f t="shared" si="8"/>
        <v>0</v>
      </c>
      <c r="BB36" s="98">
        <f t="shared" si="36"/>
        <v>20</v>
      </c>
      <c r="BC36" s="121">
        <v>32</v>
      </c>
      <c r="BD36" s="98">
        <f t="shared" si="21"/>
        <v>20</v>
      </c>
      <c r="BE36" s="109" t="e">
        <f>MATCH(BC36,$BD$5:BD37,0)</f>
        <v>#N/A</v>
      </c>
      <c r="BF36" s="110" t="e">
        <f t="shared" ca="1" si="37"/>
        <v>#N/A</v>
      </c>
      <c r="BG36" s="110" t="e">
        <f t="shared" ca="1" si="22"/>
        <v>#N/A</v>
      </c>
      <c r="BH36" s="110" t="e">
        <f t="shared" ca="1" si="23"/>
        <v>#N/A</v>
      </c>
      <c r="BI36" s="15"/>
      <c r="BJ36" s="15"/>
    </row>
    <row r="37" spans="1:62" ht="19.05" hidden="1" thickBot="1">
      <c r="A37" s="23">
        <v>32</v>
      </c>
      <c r="B37" s="61" t="str">
        <f>[1]Blank!$B$32</f>
        <v>Player 32</v>
      </c>
      <c r="C37" s="126">
        <f>[3]R4!L37</f>
        <v>0</v>
      </c>
      <c r="D37" s="127">
        <f t="shared" si="9"/>
        <v>0</v>
      </c>
      <c r="E37" s="128">
        <f>[4]C5!$EE$113</f>
        <v>0</v>
      </c>
      <c r="F37" s="107">
        <f t="shared" si="24"/>
        <v>0</v>
      </c>
      <c r="G37" s="114">
        <f t="shared" si="25"/>
        <v>0</v>
      </c>
      <c r="H37" s="114">
        <f t="shared" si="26"/>
        <v>0</v>
      </c>
      <c r="I37" s="42"/>
      <c r="J37" s="182"/>
      <c r="K37" s="130">
        <f>[5]P32!$H$52</f>
        <v>0</v>
      </c>
      <c r="L37" s="131">
        <f>[5]P32!$J$52</f>
        <v>0</v>
      </c>
      <c r="M37" s="132">
        <f t="shared" si="10"/>
        <v>0</v>
      </c>
      <c r="N37" s="45" t="str">
        <f t="shared" si="11"/>
        <v>L</v>
      </c>
      <c r="O37" s="150">
        <f t="shared" si="27"/>
        <v>0</v>
      </c>
      <c r="P37" s="84" t="b">
        <f t="shared" si="28"/>
        <v>0</v>
      </c>
      <c r="Q37" s="84" t="b">
        <f t="shared" si="29"/>
        <v>0</v>
      </c>
      <c r="R37" s="150"/>
      <c r="S37" s="61" t="str">
        <f t="shared" si="30"/>
        <v>Player 32</v>
      </c>
      <c r="T37" s="133">
        <f t="shared" si="12"/>
        <v>0</v>
      </c>
      <c r="U37" s="134">
        <f t="shared" si="13"/>
        <v>0</v>
      </c>
      <c r="V37" s="134">
        <f t="shared" si="14"/>
        <v>0</v>
      </c>
      <c r="W37" s="134">
        <f t="shared" si="15"/>
        <v>0</v>
      </c>
      <c r="X37" s="135">
        <f t="shared" si="16"/>
        <v>0</v>
      </c>
      <c r="Y37" s="136"/>
      <c r="Z37" s="32"/>
      <c r="AA37" s="137">
        <f t="shared" si="31"/>
        <v>0</v>
      </c>
      <c r="AB37" s="246">
        <f t="shared" si="0"/>
        <v>0</v>
      </c>
      <c r="AC37" s="246">
        <f t="shared" si="1"/>
        <v>16</v>
      </c>
      <c r="AD37" s="138">
        <v>33</v>
      </c>
      <c r="AE37" s="246">
        <f t="shared" si="2"/>
        <v>16</v>
      </c>
      <c r="AF37" s="139" t="e">
        <f>MATCH(AD37,$AE$5:AE37,0)</f>
        <v>#N/A</v>
      </c>
      <c r="AG37" s="140" t="e">
        <f ca="1">OFFSET($S$4,AF37,0)</f>
        <v>#N/A</v>
      </c>
      <c r="AH37" s="141" t="e">
        <f t="shared" ca="1" si="3"/>
        <v>#N/A</v>
      </c>
      <c r="AI37" s="141" t="e">
        <f t="shared" ca="1" si="32"/>
        <v>#N/A</v>
      </c>
      <c r="AJ37" s="15"/>
      <c r="AK37" s="23">
        <v>32</v>
      </c>
      <c r="AL37" s="61" t="str">
        <f t="shared" si="33"/>
        <v>Player 32</v>
      </c>
      <c r="AM37" s="142">
        <f>[6]S32!$I$8</f>
        <v>0</v>
      </c>
      <c r="AN37" s="256"/>
      <c r="AO37" s="256"/>
      <c r="AP37" s="256"/>
      <c r="AR37" s="61" t="str">
        <f t="shared" si="34"/>
        <v>Player 32</v>
      </c>
      <c r="AS37" s="134">
        <f t="shared" si="20"/>
        <v>0</v>
      </c>
      <c r="AT37" s="134">
        <f t="shared" si="4"/>
        <v>0</v>
      </c>
      <c r="AU37" s="134">
        <f t="shared" si="5"/>
        <v>0</v>
      </c>
      <c r="AV37" s="134">
        <f t="shared" si="6"/>
        <v>0</v>
      </c>
      <c r="AW37" s="135">
        <f t="shared" si="7"/>
        <v>0</v>
      </c>
      <c r="AX37" s="136"/>
      <c r="AZ37" s="137">
        <f t="shared" si="38"/>
        <v>0</v>
      </c>
      <c r="BA37" s="137">
        <f t="shared" si="8"/>
        <v>0</v>
      </c>
      <c r="BB37" s="246">
        <f t="shared" si="36"/>
        <v>20</v>
      </c>
      <c r="BC37" s="143">
        <v>33</v>
      </c>
      <c r="BD37" s="246">
        <f t="shared" si="21"/>
        <v>20</v>
      </c>
      <c r="BE37" s="144" t="e">
        <f>MATCH(BC37,$BD$5:BD37,0)</f>
        <v>#N/A</v>
      </c>
      <c r="BF37" s="141" t="e">
        <f t="shared" ca="1" si="37"/>
        <v>#N/A</v>
      </c>
      <c r="BG37" s="141" t="e">
        <f t="shared" ca="1" si="22"/>
        <v>#N/A</v>
      </c>
      <c r="BH37" s="141" t="e">
        <f t="shared" ca="1" si="23"/>
        <v>#N/A</v>
      </c>
      <c r="BI37" s="15"/>
      <c r="BJ37" s="15"/>
    </row>
    <row r="38" spans="1:62">
      <c r="A38" s="15"/>
      <c r="B38" s="15"/>
      <c r="C38" s="50"/>
      <c r="D38" s="51"/>
      <c r="E38" s="24"/>
      <c r="F38" s="24"/>
      <c r="G38" s="24"/>
      <c r="H38" s="24"/>
      <c r="I38" s="25"/>
      <c r="J38" s="26"/>
      <c r="K38" s="27"/>
      <c r="L38" s="52"/>
      <c r="M38" s="15"/>
      <c r="N38" s="64"/>
      <c r="O38" s="15"/>
      <c r="P38" s="53"/>
      <c r="Q38" s="53"/>
      <c r="R38" s="15"/>
      <c r="S38" s="15"/>
      <c r="T38" s="15"/>
      <c r="U38" s="15"/>
      <c r="V38" s="15"/>
      <c r="W38" s="15"/>
      <c r="X38" s="15"/>
      <c r="Y38" s="28"/>
      <c r="Z38" s="28"/>
      <c r="AA38" s="15"/>
      <c r="AB38" s="15"/>
      <c r="AC38" s="15"/>
      <c r="AD38" s="145"/>
      <c r="AE38" s="15"/>
      <c r="AF38" s="15"/>
      <c r="AG38" s="145"/>
      <c r="AH38" s="145"/>
      <c r="AI38" s="145"/>
      <c r="AJ38" s="15"/>
      <c r="AK38" s="30"/>
      <c r="AL38" s="34"/>
      <c r="AM38" s="32"/>
      <c r="AN38" s="32"/>
      <c r="AO38" s="32"/>
      <c r="AP38" s="32"/>
      <c r="AQ38" s="1"/>
      <c r="AR38" s="1"/>
      <c r="AS38" s="1"/>
      <c r="AT38" s="1"/>
      <c r="AU38" s="1"/>
      <c r="AV38" s="1"/>
      <c r="AW38" s="1"/>
      <c r="AX38" s="146"/>
      <c r="AY38" s="146"/>
      <c r="AZ38" s="1"/>
      <c r="BA38" s="1"/>
      <c r="BB38" s="1"/>
      <c r="BC38" s="146"/>
      <c r="BD38" s="1"/>
      <c r="BE38" s="1"/>
      <c r="BF38" s="146"/>
      <c r="BG38" s="146"/>
      <c r="BH38" s="146"/>
      <c r="BI38" s="147"/>
      <c r="BJ38" s="15"/>
    </row>
    <row r="39" spans="1:62" ht="19.05" thickBot="1">
      <c r="A39" s="184" t="s">
        <v>38</v>
      </c>
      <c r="B39" s="185"/>
      <c r="C39" s="186"/>
      <c r="D39" s="187"/>
      <c r="E39" s="150"/>
      <c r="F39" s="28"/>
      <c r="G39" s="28"/>
      <c r="H39" s="28"/>
      <c r="I39" s="25"/>
      <c r="J39" s="188"/>
      <c r="K39" s="27"/>
      <c r="L39" s="52"/>
      <c r="M39" s="15"/>
      <c r="N39" s="64"/>
      <c r="O39" s="15"/>
      <c r="P39" s="189"/>
      <c r="Q39" s="189"/>
      <c r="R39" s="15"/>
      <c r="S39" s="15"/>
      <c r="T39" s="15"/>
      <c r="U39" s="15"/>
      <c r="V39" s="15"/>
      <c r="W39" s="15"/>
      <c r="X39" s="15"/>
      <c r="Y39" s="28"/>
      <c r="Z39" s="28"/>
      <c r="AA39" s="15"/>
      <c r="AB39" s="15"/>
      <c r="AC39" s="15"/>
      <c r="AD39" s="145"/>
      <c r="AE39" s="15"/>
      <c r="AF39" s="15"/>
      <c r="AG39" s="145"/>
      <c r="AH39" s="145"/>
      <c r="AI39" s="145"/>
      <c r="AJ39" s="15"/>
      <c r="AK39" s="30"/>
      <c r="AL39" s="34"/>
      <c r="AM39" s="32"/>
      <c r="AN39" s="32"/>
      <c r="AO39" s="32"/>
      <c r="AP39" s="32"/>
      <c r="AQ39" s="1"/>
      <c r="AR39" s="1"/>
      <c r="AS39" s="1"/>
      <c r="AT39" s="1"/>
      <c r="AU39" s="1"/>
      <c r="AV39" s="1"/>
      <c r="AW39" s="1"/>
      <c r="AX39" s="146"/>
      <c r="AY39" s="146"/>
      <c r="AZ39" s="1"/>
      <c r="BA39" s="1"/>
      <c r="BB39" s="1"/>
      <c r="BC39" s="146"/>
      <c r="BD39" s="1"/>
      <c r="BE39" s="1"/>
      <c r="BF39" s="146"/>
      <c r="BG39" s="146"/>
      <c r="BH39" s="146"/>
      <c r="BI39" s="15"/>
      <c r="BJ39" s="15"/>
    </row>
    <row r="40" spans="1:62" ht="19.05" thickBot="1">
      <c r="A40" s="288" t="s">
        <v>6</v>
      </c>
      <c r="B40" s="289"/>
      <c r="C40" s="279" t="s">
        <v>7</v>
      </c>
      <c r="D40" s="281"/>
      <c r="E40" s="286" t="s">
        <v>17</v>
      </c>
      <c r="F40" s="286" t="s">
        <v>8</v>
      </c>
      <c r="G40" s="190"/>
      <c r="H40" s="190"/>
      <c r="I40" s="277" t="s">
        <v>9</v>
      </c>
      <c r="J40" s="277" t="s">
        <v>39</v>
      </c>
      <c r="K40" s="279" t="s">
        <v>10</v>
      </c>
      <c r="L40" s="280"/>
      <c r="M40" s="280"/>
      <c r="N40" s="281"/>
      <c r="O40" s="1"/>
      <c r="P40" s="282" t="s">
        <v>39</v>
      </c>
      <c r="Q40" s="282" t="s">
        <v>39</v>
      </c>
      <c r="R40" s="1"/>
      <c r="S40" s="1"/>
      <c r="T40" s="1"/>
      <c r="U40" s="1"/>
      <c r="V40" s="1"/>
      <c r="W40" s="1"/>
      <c r="X40" s="1"/>
      <c r="Y40" s="146"/>
      <c r="Z40" s="146"/>
      <c r="AA40" s="1"/>
      <c r="AB40" s="1"/>
      <c r="AC40" s="1"/>
      <c r="AD40" s="146"/>
      <c r="AE40" s="1"/>
      <c r="AF40" s="1"/>
      <c r="AG40" s="146"/>
      <c r="AH40" s="146"/>
      <c r="AI40" s="146"/>
      <c r="AJ40" s="1"/>
      <c r="AK40" s="30"/>
      <c r="AL40" s="34"/>
      <c r="AM40" s="32"/>
      <c r="AN40" s="32"/>
      <c r="AO40" s="32"/>
      <c r="AP40" s="32"/>
      <c r="AQ40" s="1"/>
      <c r="AR40" s="1"/>
      <c r="AS40" s="1"/>
      <c r="AT40" s="1"/>
      <c r="AU40" s="1"/>
      <c r="AV40" s="1"/>
      <c r="AW40" s="1"/>
      <c r="AX40" s="146"/>
      <c r="AY40" s="146"/>
      <c r="AZ40" s="1"/>
      <c r="BA40" s="1"/>
      <c r="BB40" s="1"/>
      <c r="BC40" s="146"/>
      <c r="BD40" s="1"/>
      <c r="BE40" s="1"/>
      <c r="BF40" s="146"/>
      <c r="BG40" s="146"/>
      <c r="BH40" s="146"/>
      <c r="BI40" s="15"/>
      <c r="BJ40" s="15"/>
    </row>
    <row r="41" spans="1:62" ht="19.05" thickBot="1">
      <c r="A41" s="290"/>
      <c r="B41" s="291"/>
      <c r="C41" s="191" t="s">
        <v>11</v>
      </c>
      <c r="D41" s="192" t="s">
        <v>12</v>
      </c>
      <c r="E41" s="292"/>
      <c r="F41" s="292"/>
      <c r="G41" s="193"/>
      <c r="H41" s="193"/>
      <c r="I41" s="278"/>
      <c r="J41" s="278"/>
      <c r="K41" s="10" t="s">
        <v>13</v>
      </c>
      <c r="L41" s="191" t="s">
        <v>14</v>
      </c>
      <c r="M41" s="10" t="s">
        <v>15</v>
      </c>
      <c r="N41" s="194" t="s">
        <v>16</v>
      </c>
      <c r="O41" s="1"/>
      <c r="P41" s="282"/>
      <c r="Q41" s="282"/>
      <c r="R41" s="1"/>
      <c r="S41" s="1"/>
      <c r="T41" s="1"/>
      <c r="U41" s="1"/>
      <c r="V41" s="1"/>
      <c r="W41" s="1"/>
      <c r="X41" s="1"/>
      <c r="Y41" s="146"/>
      <c r="Z41" s="146"/>
      <c r="AA41" s="1"/>
      <c r="AB41" s="1"/>
      <c r="AC41" s="1"/>
      <c r="AD41" s="146"/>
      <c r="AE41" s="1"/>
      <c r="AF41" s="1"/>
      <c r="AG41" s="146"/>
      <c r="AH41" s="146"/>
      <c r="AI41" s="146"/>
      <c r="AJ41" s="1"/>
      <c r="AK41" s="30"/>
      <c r="AL41" s="34"/>
      <c r="AM41" s="32"/>
      <c r="AN41" s="32"/>
      <c r="AO41" s="32"/>
      <c r="AP41" s="32"/>
      <c r="AQ41" s="1"/>
      <c r="AR41" s="1"/>
      <c r="AS41" s="1"/>
      <c r="AT41" s="1"/>
      <c r="AU41" s="1"/>
      <c r="AV41" s="1"/>
      <c r="AW41" s="1"/>
      <c r="AX41" s="146"/>
      <c r="AY41" s="146"/>
      <c r="AZ41" s="1"/>
      <c r="BA41" s="1"/>
      <c r="BB41" s="1"/>
      <c r="BC41" s="146"/>
      <c r="BD41" s="1"/>
      <c r="BE41" s="1"/>
      <c r="BF41" s="146"/>
      <c r="BG41" s="146"/>
      <c r="BH41" s="146"/>
      <c r="BI41" s="1"/>
      <c r="BJ41" s="1"/>
    </row>
    <row r="42" spans="1:62">
      <c r="A42" s="275" t="s">
        <v>40</v>
      </c>
      <c r="B42" s="276"/>
      <c r="C42" s="195"/>
      <c r="D42" s="196">
        <f>ROUND(C42,0)</f>
        <v>0</v>
      </c>
      <c r="E42" s="197">
        <f>[4]C5!$EV$113</f>
        <v>31</v>
      </c>
      <c r="F42" s="13">
        <f>E42</f>
        <v>31</v>
      </c>
      <c r="G42" s="13"/>
      <c r="H42" s="13"/>
      <c r="I42" s="198"/>
      <c r="J42" s="14"/>
      <c r="K42" s="197"/>
      <c r="L42" s="199"/>
      <c r="M42" s="13"/>
      <c r="N42" s="200"/>
      <c r="O42" s="15"/>
      <c r="P42" s="247"/>
      <c r="Q42" s="247"/>
      <c r="R42" s="15"/>
      <c r="S42" s="15"/>
      <c r="T42" s="15"/>
      <c r="U42" s="15"/>
      <c r="V42" s="15"/>
      <c r="W42" s="15"/>
      <c r="X42" s="15"/>
      <c r="Y42" s="145"/>
      <c r="Z42" s="145"/>
      <c r="AA42" s="15"/>
      <c r="AB42" s="15"/>
      <c r="AC42" s="15"/>
      <c r="AD42" s="145"/>
      <c r="AE42" s="15"/>
      <c r="AF42" s="15"/>
      <c r="AG42" s="145"/>
      <c r="AH42" s="145"/>
      <c r="AI42" s="145"/>
      <c r="AJ42" s="15"/>
      <c r="AK42" s="30"/>
      <c r="AL42" s="34"/>
      <c r="AM42" s="32"/>
      <c r="AN42" s="32"/>
      <c r="AO42" s="32"/>
      <c r="AP42" s="32"/>
      <c r="AQ42" s="1"/>
      <c r="AR42" s="1"/>
      <c r="AS42" s="1"/>
      <c r="AT42" s="1"/>
      <c r="AU42" s="1"/>
      <c r="AV42" s="1"/>
      <c r="AW42" s="1"/>
      <c r="AX42" s="146"/>
      <c r="AY42" s="146"/>
      <c r="AZ42" s="1"/>
      <c r="BA42" s="1"/>
      <c r="BB42" s="1"/>
      <c r="BC42" s="146"/>
      <c r="BD42" s="1"/>
      <c r="BE42" s="1"/>
      <c r="BF42" s="146"/>
      <c r="BG42" s="146"/>
      <c r="BH42" s="146"/>
      <c r="BI42" s="1"/>
      <c r="BJ42" s="1"/>
    </row>
    <row r="43" spans="1:62">
      <c r="A43" s="275" t="s">
        <v>41</v>
      </c>
      <c r="B43" s="276"/>
      <c r="C43" s="201"/>
      <c r="D43" s="202">
        <f>ROUND(C43,0)</f>
        <v>0</v>
      </c>
      <c r="E43" s="203">
        <f>[4]C5!$FM$113</f>
        <v>0</v>
      </c>
      <c r="F43" s="204">
        <f>E43</f>
        <v>0</v>
      </c>
      <c r="G43" s="204"/>
      <c r="H43" s="204"/>
      <c r="I43" s="205"/>
      <c r="J43" s="206"/>
      <c r="K43" s="207"/>
      <c r="L43" s="208"/>
      <c r="M43" s="209"/>
      <c r="N43" s="210"/>
      <c r="O43" s="15"/>
      <c r="P43" s="211"/>
      <c r="Q43" s="211"/>
      <c r="R43" s="15"/>
      <c r="S43" s="15"/>
      <c r="T43" s="15"/>
      <c r="U43" s="15"/>
      <c r="V43" s="15"/>
      <c r="W43" s="15"/>
      <c r="X43" s="15"/>
      <c r="Y43" s="145"/>
      <c r="Z43" s="145"/>
      <c r="AA43" s="15"/>
      <c r="AB43" s="15"/>
      <c r="AC43" s="15"/>
      <c r="AD43" s="145"/>
      <c r="AE43" s="15"/>
      <c r="AF43" s="15"/>
      <c r="AG43" s="145"/>
      <c r="AH43" s="145"/>
      <c r="AI43" s="145"/>
      <c r="AJ43" s="15"/>
      <c r="AK43" s="30"/>
      <c r="AL43" s="34"/>
      <c r="AM43" s="32"/>
      <c r="AN43" s="32"/>
      <c r="AO43" s="32"/>
      <c r="AP43" s="32"/>
      <c r="AQ43" s="1"/>
      <c r="AR43" s="1"/>
      <c r="AS43" s="1"/>
      <c r="AT43" s="1"/>
      <c r="AU43" s="1"/>
      <c r="AV43" s="1"/>
      <c r="AW43" s="1"/>
      <c r="AX43" s="146"/>
      <c r="AY43" s="146"/>
      <c r="AZ43" s="1"/>
      <c r="BA43" s="1"/>
      <c r="BB43" s="1"/>
      <c r="BC43" s="146"/>
      <c r="BD43" s="1"/>
      <c r="BE43" s="1"/>
      <c r="BF43" s="146"/>
      <c r="BG43" s="146"/>
      <c r="BH43" s="146"/>
      <c r="BI43" s="15"/>
      <c r="BJ43" s="15"/>
    </row>
    <row r="44" spans="1:62">
      <c r="A44" s="275" t="s">
        <v>42</v>
      </c>
      <c r="B44" s="276"/>
      <c r="C44" s="201"/>
      <c r="D44" s="202">
        <f>ROUND(C44,0)</f>
        <v>0</v>
      </c>
      <c r="E44" s="203">
        <f>[4]C5!$GD$113</f>
        <v>0</v>
      </c>
      <c r="F44" s="204">
        <f>E44</f>
        <v>0</v>
      </c>
      <c r="G44" s="204"/>
      <c r="H44" s="204"/>
      <c r="I44" s="212"/>
      <c r="J44" s="206"/>
      <c r="K44" s="207"/>
      <c r="L44" s="213"/>
      <c r="M44" s="209"/>
      <c r="N44" s="214"/>
      <c r="O44" s="15"/>
      <c r="P44" s="211"/>
      <c r="Q44" s="211"/>
      <c r="R44" s="15"/>
      <c r="S44" s="15"/>
      <c r="T44" s="15"/>
      <c r="U44" s="15"/>
      <c r="V44" s="15"/>
      <c r="W44" s="15"/>
      <c r="X44" s="15"/>
      <c r="Y44" s="145"/>
      <c r="Z44" s="145"/>
      <c r="AA44" s="15"/>
      <c r="AB44" s="15"/>
      <c r="AC44" s="15"/>
      <c r="AD44" s="145"/>
      <c r="AE44" s="15"/>
      <c r="AF44" s="15"/>
      <c r="AG44" s="145"/>
      <c r="AH44" s="145"/>
      <c r="AI44" s="145"/>
      <c r="AJ44" s="15"/>
      <c r="AK44" s="30"/>
      <c r="AL44" s="34"/>
      <c r="AM44" s="32"/>
      <c r="AN44" s="32"/>
      <c r="AO44" s="32"/>
      <c r="AP44" s="32"/>
      <c r="AQ44" s="1"/>
      <c r="AR44" s="1"/>
      <c r="AS44" s="1"/>
      <c r="AT44" s="1"/>
      <c r="AU44" s="1"/>
      <c r="AV44" s="1"/>
      <c r="AW44" s="1"/>
      <c r="AX44" s="146"/>
      <c r="AY44" s="146"/>
      <c r="AZ44" s="1"/>
      <c r="BA44" s="1"/>
      <c r="BB44" s="1"/>
      <c r="BC44" s="146"/>
      <c r="BD44" s="1"/>
      <c r="BE44" s="1"/>
      <c r="BF44" s="146"/>
      <c r="BG44" s="146"/>
      <c r="BH44" s="146"/>
      <c r="BI44" s="15"/>
      <c r="BJ44" s="15"/>
    </row>
    <row r="45" spans="1:62">
      <c r="A45" s="275" t="s">
        <v>43</v>
      </c>
      <c r="B45" s="276"/>
      <c r="C45" s="201"/>
      <c r="D45" s="202">
        <f>ROUND(C45,0)</f>
        <v>0</v>
      </c>
      <c r="E45" s="203">
        <f>[4]C5!$GU$113</f>
        <v>0</v>
      </c>
      <c r="F45" s="204">
        <f>E45</f>
        <v>0</v>
      </c>
      <c r="G45" s="204"/>
      <c r="H45" s="204"/>
      <c r="I45" s="212"/>
      <c r="J45" s="206"/>
      <c r="K45" s="207"/>
      <c r="L45" s="213"/>
      <c r="M45" s="209"/>
      <c r="N45" s="214"/>
      <c r="O45" s="15"/>
      <c r="P45" s="211"/>
      <c r="Q45" s="211"/>
      <c r="R45" s="15"/>
      <c r="S45" s="15"/>
      <c r="T45" s="15"/>
      <c r="U45" s="15"/>
      <c r="V45" s="15"/>
      <c r="W45" s="15"/>
      <c r="X45" s="15"/>
      <c r="Y45" s="145"/>
      <c r="Z45" s="145"/>
      <c r="AA45" s="15"/>
      <c r="AB45" s="15"/>
      <c r="AC45" s="15"/>
      <c r="AD45" s="145"/>
      <c r="AE45" s="15"/>
      <c r="AF45" s="15"/>
      <c r="AG45" s="145"/>
      <c r="AH45" s="145"/>
      <c r="AI45" s="145"/>
      <c r="AJ45" s="15"/>
      <c r="AK45" s="30"/>
      <c r="AL45" s="34"/>
      <c r="AM45" s="32"/>
      <c r="AN45" s="32"/>
      <c r="AO45" s="32"/>
      <c r="AP45" s="32"/>
      <c r="AQ45" s="1"/>
      <c r="AR45" s="1"/>
      <c r="AS45" s="1"/>
      <c r="AT45" s="1"/>
      <c r="AU45" s="1"/>
      <c r="AV45" s="1"/>
      <c r="AW45" s="1"/>
      <c r="AX45" s="146"/>
      <c r="AY45" s="146"/>
      <c r="AZ45" s="1"/>
      <c r="BA45" s="1"/>
      <c r="BB45" s="1"/>
      <c r="BC45" s="146"/>
      <c r="BD45" s="1"/>
      <c r="BE45" s="1"/>
      <c r="BF45" s="146"/>
      <c r="BG45" s="146"/>
      <c r="BH45" s="146"/>
      <c r="BI45" s="15"/>
      <c r="BJ45" s="15"/>
    </row>
    <row r="46" spans="1:62">
      <c r="A46" s="275"/>
      <c r="B46" s="276"/>
      <c r="C46" s="215"/>
      <c r="D46" s="216"/>
      <c r="E46" s="217"/>
      <c r="F46" s="218"/>
      <c r="G46" s="218"/>
      <c r="H46" s="218"/>
      <c r="I46" s="205"/>
      <c r="J46" s="206"/>
      <c r="K46" s="207"/>
      <c r="L46" s="213"/>
      <c r="M46" s="209"/>
      <c r="N46" s="214"/>
      <c r="O46" s="15"/>
      <c r="P46" s="211"/>
      <c r="Q46" s="211"/>
      <c r="R46" s="15"/>
      <c r="S46" s="15"/>
      <c r="T46" s="15"/>
      <c r="U46" s="15"/>
      <c r="V46" s="15"/>
      <c r="W46" s="15"/>
      <c r="X46" s="15"/>
      <c r="Y46" s="145"/>
      <c r="Z46" s="145"/>
      <c r="AA46" s="15"/>
      <c r="AB46" s="15"/>
      <c r="AC46" s="15"/>
      <c r="AD46" s="145"/>
      <c r="AE46" s="15"/>
      <c r="AF46" s="15"/>
      <c r="AG46" s="145"/>
      <c r="AH46" s="145"/>
      <c r="AI46" s="145"/>
      <c r="AJ46" s="15"/>
      <c r="AK46" s="30"/>
      <c r="AL46" s="34"/>
      <c r="AM46" s="32"/>
      <c r="AN46" s="32"/>
      <c r="AO46" s="32"/>
      <c r="AP46" s="32"/>
      <c r="AQ46" s="1"/>
      <c r="AR46" s="1"/>
      <c r="AS46" s="1"/>
      <c r="AT46" s="1"/>
      <c r="AU46" s="1"/>
      <c r="AV46" s="1"/>
      <c r="AW46" s="1"/>
      <c r="AX46" s="146"/>
      <c r="AY46" s="146"/>
      <c r="AZ46" s="1"/>
      <c r="BA46" s="1"/>
      <c r="BB46" s="1"/>
      <c r="BC46" s="146"/>
      <c r="BD46" s="1"/>
      <c r="BE46" s="1"/>
      <c r="BF46" s="146"/>
      <c r="BG46" s="146"/>
      <c r="BH46" s="146"/>
      <c r="BI46" s="15"/>
      <c r="BJ46" s="15"/>
    </row>
    <row r="47" spans="1:62" ht="19.05" thickBot="1">
      <c r="A47" s="273"/>
      <c r="B47" s="274"/>
      <c r="C47" s="219"/>
      <c r="D47" s="220"/>
      <c r="E47" s="221"/>
      <c r="F47" s="29"/>
      <c r="G47" s="29"/>
      <c r="H47" s="29"/>
      <c r="I47" s="222"/>
      <c r="J47" s="223"/>
      <c r="K47" s="221"/>
      <c r="L47" s="224"/>
      <c r="M47" s="225"/>
      <c r="N47" s="226"/>
      <c r="O47" s="15"/>
      <c r="P47" s="211"/>
      <c r="Q47" s="211"/>
      <c r="R47" s="15"/>
      <c r="S47" s="15"/>
      <c r="T47" s="15"/>
      <c r="U47" s="15"/>
      <c r="V47" s="15"/>
      <c r="W47" s="15"/>
      <c r="X47" s="15"/>
      <c r="Y47" s="145"/>
      <c r="Z47" s="145"/>
      <c r="AA47" s="15"/>
      <c r="AB47" s="15"/>
      <c r="AC47" s="15"/>
      <c r="AD47" s="145"/>
      <c r="AE47" s="15"/>
      <c r="AF47" s="15"/>
      <c r="AG47" s="145"/>
      <c r="AH47" s="145"/>
      <c r="AI47" s="145"/>
      <c r="AJ47" s="15"/>
      <c r="AK47" s="30"/>
      <c r="AL47" s="34"/>
      <c r="AM47" s="32"/>
      <c r="AN47" s="32"/>
      <c r="AO47" s="32"/>
      <c r="AP47" s="32"/>
      <c r="AQ47" s="1"/>
      <c r="AR47" s="1"/>
      <c r="AS47" s="1"/>
      <c r="AT47" s="1"/>
      <c r="AU47" s="1"/>
      <c r="AV47" s="1"/>
      <c r="AW47" s="1"/>
      <c r="AX47" s="146"/>
      <c r="AY47" s="146"/>
      <c r="AZ47" s="1"/>
      <c r="BA47" s="1"/>
      <c r="BB47" s="1"/>
      <c r="BC47" s="146"/>
      <c r="BD47" s="1"/>
      <c r="BE47" s="1"/>
      <c r="BF47" s="146"/>
      <c r="BG47" s="146"/>
      <c r="BH47" s="146"/>
      <c r="BI47" s="15"/>
      <c r="BJ47" s="15"/>
    </row>
    <row r="48" spans="1:62">
      <c r="A48" s="30"/>
      <c r="B48" s="31"/>
      <c r="C48" s="54"/>
      <c r="D48" s="55"/>
      <c r="E48" s="25"/>
      <c r="F48" s="32"/>
      <c r="G48" s="32"/>
      <c r="H48" s="32"/>
      <c r="I48" s="33"/>
      <c r="J48" s="34"/>
      <c r="K48" s="35"/>
      <c r="L48" s="54"/>
      <c r="M48" s="25"/>
      <c r="N48" s="9"/>
      <c r="O48" s="1"/>
      <c r="P48" s="59"/>
      <c r="Q48" s="59"/>
      <c r="R48" s="1"/>
      <c r="S48" s="1"/>
      <c r="T48" s="1"/>
      <c r="U48" s="1"/>
      <c r="V48" s="1"/>
      <c r="W48" s="1"/>
      <c r="X48" s="1"/>
      <c r="Y48" s="146"/>
      <c r="Z48" s="146"/>
      <c r="AA48" s="1"/>
      <c r="AB48" s="1"/>
      <c r="AC48" s="1"/>
      <c r="AD48" s="146"/>
      <c r="AE48" s="1"/>
      <c r="AF48" s="1"/>
      <c r="AG48" s="146"/>
      <c r="AH48" s="146"/>
      <c r="AI48" s="146"/>
      <c r="AJ48" s="1"/>
      <c r="AK48" s="30"/>
      <c r="AL48" s="34"/>
      <c r="AM48" s="32"/>
      <c r="AN48" s="32"/>
      <c r="AO48" s="32"/>
      <c r="AP48" s="32"/>
      <c r="AQ48" s="1"/>
      <c r="AR48" s="1"/>
      <c r="AS48" s="1"/>
      <c r="AT48" s="1"/>
      <c r="AU48" s="1"/>
      <c r="AV48" s="1"/>
      <c r="AW48" s="1"/>
      <c r="AX48" s="146"/>
      <c r="AY48" s="146"/>
      <c r="AZ48" s="1"/>
      <c r="BA48" s="1"/>
      <c r="BB48" s="1"/>
      <c r="BC48" s="146"/>
      <c r="BD48" s="1"/>
      <c r="BE48" s="1"/>
      <c r="BF48" s="146"/>
      <c r="BG48" s="146"/>
      <c r="BH48" s="146"/>
      <c r="BI48" s="15"/>
      <c r="BJ48" s="15"/>
    </row>
    <row r="49" spans="14:62" ht="1.4" customHeight="1">
      <c r="N49" s="40"/>
      <c r="BI49" s="1"/>
      <c r="BJ49" s="1"/>
    </row>
  </sheetData>
  <mergeCells count="27">
    <mergeCell ref="A1:BH1"/>
    <mergeCell ref="C2:J2"/>
    <mergeCell ref="L2:N2"/>
    <mergeCell ref="A3:A4"/>
    <mergeCell ref="B3:B4"/>
    <mergeCell ref="C3:D3"/>
    <mergeCell ref="E3:E4"/>
    <mergeCell ref="F3:F4"/>
    <mergeCell ref="I3:I4"/>
    <mergeCell ref="K3:N3"/>
    <mergeCell ref="AD3:AI3"/>
    <mergeCell ref="BC3:BH3"/>
    <mergeCell ref="J40:J41"/>
    <mergeCell ref="K40:N40"/>
    <mergeCell ref="P40:P41"/>
    <mergeCell ref="A47:B47"/>
    <mergeCell ref="Q40:Q41"/>
    <mergeCell ref="A42:B42"/>
    <mergeCell ref="A43:B43"/>
    <mergeCell ref="A44:B44"/>
    <mergeCell ref="A45:B45"/>
    <mergeCell ref="A46:B46"/>
    <mergeCell ref="A40:B41"/>
    <mergeCell ref="C40:D40"/>
    <mergeCell ref="E40:E41"/>
    <mergeCell ref="F40:F41"/>
    <mergeCell ref="I40:I41"/>
  </mergeCells>
  <conditionalFormatting sqref="C6:D38">
    <cfRule type="cellIs" dxfId="307" priority="151" operator="between">
      <formula>19.5</formula>
      <formula>28</formula>
    </cfRule>
    <cfRule type="cellIs" dxfId="306" priority="152" operator="between">
      <formula>9.5</formula>
      <formula>19.4</formula>
    </cfRule>
    <cfRule type="cellIs" dxfId="305" priority="153" operator="between">
      <formula>1</formula>
      <formula>9.4</formula>
    </cfRule>
    <cfRule type="cellIs" dxfId="304" priority="154" operator="between">
      <formula>1</formula>
      <formula>9.4</formula>
    </cfRule>
  </conditionalFormatting>
  <conditionalFormatting sqref="K5:L38 C5:D38">
    <cfRule type="cellIs" dxfId="303" priority="148" operator="between">
      <formula>19.5</formula>
      <formula>28</formula>
    </cfRule>
    <cfRule type="cellIs" dxfId="302" priority="149" operator="between">
      <formula>9.5</formula>
      <formula>19.4</formula>
    </cfRule>
    <cfRule type="cellIs" dxfId="301" priority="150" operator="between">
      <formula>1</formula>
      <formula>9.4</formula>
    </cfRule>
  </conditionalFormatting>
  <conditionalFormatting sqref="C5:C27">
    <cfRule type="cellIs" dxfId="300" priority="146" operator="between">
      <formula>1</formula>
      <formula>9.4</formula>
    </cfRule>
    <cfRule type="cellIs" dxfId="299" priority="147" operator="between">
      <formula>9.5</formula>
      <formula>19.4</formula>
    </cfRule>
  </conditionalFormatting>
  <conditionalFormatting sqref="K5:L37">
    <cfRule type="cellIs" dxfId="298" priority="137" operator="between">
      <formula>19.5</formula>
      <formula>28</formula>
    </cfRule>
    <cfRule type="cellIs" dxfId="297" priority="138" operator="between">
      <formula>9.5</formula>
      <formula>19.4</formula>
    </cfRule>
    <cfRule type="cellIs" dxfId="296" priority="139" operator="between">
      <formula>1</formula>
      <formula>9.4</formula>
    </cfRule>
    <cfRule type="cellIs" dxfId="295" priority="140" operator="between">
      <formula>9.5</formula>
      <formula>19.5</formula>
    </cfRule>
    <cfRule type="cellIs" dxfId="294" priority="141" operator="between">
      <formula>1</formula>
      <formula>9.4</formula>
    </cfRule>
    <cfRule type="cellIs" dxfId="293" priority="142" operator="between">
      <formula>19.5</formula>
      <formula>28</formula>
    </cfRule>
    <cfRule type="cellIs" dxfId="292" priority="143" operator="between">
      <formula>9.5</formula>
      <formula>19.4</formula>
    </cfRule>
    <cfRule type="cellIs" dxfId="291" priority="144" operator="between">
      <formula>1</formula>
      <formula>9.5</formula>
    </cfRule>
    <cfRule type="cellIs" dxfId="290" priority="145" operator="between">
      <formula>19.5</formula>
      <formula>28</formula>
    </cfRule>
  </conditionalFormatting>
  <conditionalFormatting sqref="M5:M37">
    <cfRule type="cellIs" dxfId="289" priority="135" operator="between">
      <formula>"B"</formula>
      <formula>"B"</formula>
    </cfRule>
    <cfRule type="cellIs" dxfId="288" priority="136" operator="between">
      <formula>"A"</formula>
      <formula>"A"</formula>
    </cfRule>
  </conditionalFormatting>
  <conditionalFormatting sqref="M5:M37">
    <cfRule type="cellIs" dxfId="287" priority="134" operator="between">
      <formula>"C"</formula>
      <formula>"C"</formula>
    </cfRule>
  </conditionalFormatting>
  <conditionalFormatting sqref="M5:M37">
    <cfRule type="cellIs" dxfId="286" priority="130" operator="equal">
      <formula>"H"</formula>
    </cfRule>
    <cfRule type="cellIs" dxfId="285" priority="131" operator="equal">
      <formula>"M"</formula>
    </cfRule>
    <cfRule type="cellIs" dxfId="284" priority="132" operator="equal">
      <formula>"L"</formula>
    </cfRule>
    <cfRule type="cellIs" dxfId="283" priority="133" operator="between">
      <formula>1</formula>
      <formula>9.4</formula>
    </cfRule>
  </conditionalFormatting>
  <conditionalFormatting sqref="AA5 BA4:BA37 F6:F37 AB3:AB5 BC4:BC37 AA6:AB37">
    <cfRule type="cellIs" dxfId="282" priority="129" operator="equal">
      <formula>0</formula>
    </cfRule>
  </conditionalFormatting>
  <conditionalFormatting sqref="M5:M37">
    <cfRule type="cellIs" dxfId="281" priority="126" operator="equal">
      <formula>"L"</formula>
    </cfRule>
    <cfRule type="cellIs" dxfId="280" priority="127" operator="equal">
      <formula>"M"</formula>
    </cfRule>
    <cfRule type="cellIs" dxfId="279" priority="128" operator="equal">
      <formula>"H"</formula>
    </cfRule>
  </conditionalFormatting>
  <conditionalFormatting sqref="M5:M37">
    <cfRule type="cellIs" dxfId="278" priority="121" operator="equal">
      <formula>"H"</formula>
    </cfRule>
    <cfRule type="cellIs" dxfId="277" priority="122" operator="equal">
      <formula>"M"</formula>
    </cfRule>
    <cfRule type="cellIs" dxfId="276" priority="123" operator="equal">
      <formula>"L"</formula>
    </cfRule>
    <cfRule type="cellIs" dxfId="275" priority="124" operator="between">
      <formula>"B"</formula>
      <formula>"B"</formula>
    </cfRule>
    <cfRule type="cellIs" dxfId="274" priority="125" operator="between">
      <formula>"A"</formula>
      <formula>"A"</formula>
    </cfRule>
  </conditionalFormatting>
  <conditionalFormatting sqref="M6:M37">
    <cfRule type="cellIs" dxfId="273" priority="119" operator="equal">
      <formula>"M"</formula>
    </cfRule>
    <cfRule type="cellIs" dxfId="272" priority="120" operator="equal">
      <formula>"L"</formula>
    </cfRule>
  </conditionalFormatting>
  <conditionalFormatting sqref="J5:J37">
    <cfRule type="cellIs" dxfId="271" priority="117" operator="lessThan">
      <formula>0</formula>
    </cfRule>
    <cfRule type="cellIs" dxfId="270" priority="118" operator="greaterThan">
      <formula>0</formula>
    </cfRule>
  </conditionalFormatting>
  <conditionalFormatting sqref="J5:J37">
    <cfRule type="cellIs" dxfId="269" priority="115" operator="greaterThan">
      <formula>0</formula>
    </cfRule>
    <cfRule type="cellIs" dxfId="268" priority="116" operator="lessThan">
      <formula>0</formula>
    </cfRule>
  </conditionalFormatting>
  <conditionalFormatting sqref="AD39:AD1048576 P5 AD2:AD37 BE4:BE37">
    <cfRule type="containsText" dxfId="267" priority="114" operator="containsText" text="Bar the above">
      <formula>NOT(ISERROR(SEARCH("Bar the above",P2)))</formula>
    </cfRule>
  </conditionalFormatting>
  <conditionalFormatting sqref="K7:K37">
    <cfRule type="cellIs" dxfId="266" priority="113" operator="equal">
      <formula>28</formula>
    </cfRule>
  </conditionalFormatting>
  <conditionalFormatting sqref="F6:F37">
    <cfRule type="cellIs" dxfId="265" priority="111" operator="equal">
      <formula>0</formula>
    </cfRule>
    <cfRule type="cellIs" dxfId="264" priority="112" operator="equal">
      <formula>0</formula>
    </cfRule>
  </conditionalFormatting>
  <conditionalFormatting sqref="AF5:AF37 BG5:BG37">
    <cfRule type="cellIs" dxfId="263" priority="110" operator="equal">
      <formula>0</formula>
    </cfRule>
  </conditionalFormatting>
  <conditionalFormatting sqref="H6:H29">
    <cfRule type="containsText" dxfId="262" priority="109" operator="containsText" text="DNP">
      <formula>NOT(ISERROR(SEARCH("DNP",H6)))</formula>
    </cfRule>
  </conditionalFormatting>
  <conditionalFormatting sqref="C5:C27">
    <cfRule type="cellIs" dxfId="261" priority="107" operator="between">
      <formula>1</formula>
      <formula>9.4</formula>
    </cfRule>
    <cfRule type="cellIs" dxfId="260" priority="108" operator="between">
      <formula>9.5</formula>
      <formula>19.4</formula>
    </cfRule>
  </conditionalFormatting>
  <conditionalFormatting sqref="L5:M37">
    <cfRule type="cellIs" dxfId="259" priority="98" operator="between">
      <formula>19.5</formula>
      <formula>28</formula>
    </cfRule>
    <cfRule type="cellIs" dxfId="258" priority="99" operator="between">
      <formula>9.5</formula>
      <formula>19.4</formula>
    </cfRule>
    <cfRule type="cellIs" dxfId="257" priority="100" operator="between">
      <formula>1</formula>
      <formula>9.4</formula>
    </cfRule>
    <cfRule type="cellIs" dxfId="256" priority="101" operator="between">
      <formula>9.5</formula>
      <formula>19.5</formula>
    </cfRule>
    <cfRule type="cellIs" dxfId="255" priority="102" operator="between">
      <formula>1</formula>
      <formula>9.4</formula>
    </cfRule>
    <cfRule type="cellIs" dxfId="254" priority="103" operator="between">
      <formula>19.5</formula>
      <formula>28</formula>
    </cfRule>
    <cfRule type="cellIs" dxfId="253" priority="104" operator="between">
      <formula>9.5</formula>
      <formula>19.4</formula>
    </cfRule>
    <cfRule type="cellIs" dxfId="252" priority="105" operator="between">
      <formula>1</formula>
      <formula>9.5</formula>
    </cfRule>
    <cfRule type="cellIs" dxfId="251" priority="106" operator="between">
      <formula>19.5</formula>
      <formula>28</formula>
    </cfRule>
  </conditionalFormatting>
  <conditionalFormatting sqref="L5:M37 C5:D37">
    <cfRule type="cellIs" dxfId="250" priority="95" operator="between">
      <formula>19.5</formula>
      <formula>28</formula>
    </cfRule>
    <cfRule type="cellIs" dxfId="249" priority="96" operator="between">
      <formula>9.5</formula>
      <formula>19.4</formula>
    </cfRule>
    <cfRule type="cellIs" dxfId="248" priority="97" operator="between">
      <formula>1</formula>
      <formula>9.4</formula>
    </cfRule>
  </conditionalFormatting>
  <conditionalFormatting sqref="N5:N37">
    <cfRule type="cellIs" dxfId="247" priority="90" operator="equal">
      <formula>"H"</formula>
    </cfRule>
    <cfRule type="cellIs" dxfId="246" priority="91" operator="equal">
      <formula>"M"</formula>
    </cfRule>
    <cfRule type="cellIs" dxfId="245" priority="92" operator="equal">
      <formula>"L"</formula>
    </cfRule>
    <cfRule type="cellIs" dxfId="244" priority="93" operator="between">
      <formula>"B"</formula>
      <formula>"B"</formula>
    </cfRule>
    <cfRule type="cellIs" dxfId="243" priority="94" operator="between">
      <formula>"A"</formula>
      <formula>"A"</formula>
    </cfRule>
  </conditionalFormatting>
  <conditionalFormatting sqref="N5:N37">
    <cfRule type="cellIs" dxfId="242" priority="89" operator="between">
      <formula>"C"</formula>
      <formula>"C"</formula>
    </cfRule>
  </conditionalFormatting>
  <conditionalFormatting sqref="N5:N37">
    <cfRule type="cellIs" dxfId="241" priority="85" operator="equal">
      <formula>"H"</formula>
    </cfRule>
    <cfRule type="cellIs" dxfId="240" priority="86" operator="equal">
      <formula>"M"</formula>
    </cfRule>
    <cfRule type="cellIs" dxfId="239" priority="87" operator="equal">
      <formula>"L"</formula>
    </cfRule>
    <cfRule type="cellIs" dxfId="238" priority="88" operator="between">
      <formula>1</formula>
      <formula>9.4</formula>
    </cfRule>
  </conditionalFormatting>
  <conditionalFormatting sqref="N6:N37">
    <cfRule type="cellIs" dxfId="237" priority="83" operator="equal">
      <formula>"M"</formula>
    </cfRule>
    <cfRule type="cellIs" dxfId="236" priority="84" operator="equal">
      <formula>"L"</formula>
    </cfRule>
  </conditionalFormatting>
  <conditionalFormatting sqref="N5:N37">
    <cfRule type="cellIs" dxfId="235" priority="81" operator="between">
      <formula>"B"</formula>
      <formula>"B"</formula>
    </cfRule>
    <cfRule type="cellIs" dxfId="234" priority="82" operator="between">
      <formula>"A"</formula>
      <formula>"A"</formula>
    </cfRule>
  </conditionalFormatting>
  <conditionalFormatting sqref="N5:N37">
    <cfRule type="cellIs" dxfId="233" priority="78" operator="equal">
      <formula>"L"</formula>
    </cfRule>
    <cfRule type="cellIs" dxfId="232" priority="79" operator="equal">
      <formula>"M"</formula>
    </cfRule>
    <cfRule type="cellIs" dxfId="231" priority="80" operator="equal">
      <formula>"H"</formula>
    </cfRule>
  </conditionalFormatting>
  <conditionalFormatting sqref="K5:K37">
    <cfRule type="cellIs" dxfId="230" priority="76" operator="greaterThan">
      <formula>0</formula>
    </cfRule>
    <cfRule type="cellIs" dxfId="229" priority="77" operator="lessThan">
      <formula>0</formula>
    </cfRule>
  </conditionalFormatting>
  <conditionalFormatting sqref="L7:L37">
    <cfRule type="cellIs" dxfId="228" priority="75" operator="equal">
      <formula>28</formula>
    </cfRule>
  </conditionalFormatting>
  <conditionalFormatting sqref="AC21 AB22:AC23">
    <cfRule type="cellIs" dxfId="227" priority="74" operator="between">
      <formula>19.5</formula>
      <formula>28</formula>
    </cfRule>
  </conditionalFormatting>
  <conditionalFormatting sqref="F6:F37">
    <cfRule type="cellIs" dxfId="226" priority="72" operator="equal">
      <formula>0</formula>
    </cfRule>
    <cfRule type="cellIs" dxfId="225" priority="73" operator="equal">
      <formula>0</formula>
    </cfRule>
  </conditionalFormatting>
  <conditionalFormatting sqref="AB4:AC37 AE3:AE37 BD4:BD37 BB4:BB37">
    <cfRule type="cellIs" dxfId="224" priority="71" operator="equal">
      <formula>0</formula>
    </cfRule>
  </conditionalFormatting>
  <conditionalFormatting sqref="C37:D37">
    <cfRule type="cellIs" dxfId="223" priority="67" operator="between">
      <formula>19.5</formula>
      <formula>28</formula>
    </cfRule>
    <cfRule type="cellIs" dxfId="222" priority="68" operator="between">
      <formula>9.5</formula>
      <formula>19.4</formula>
    </cfRule>
    <cfRule type="cellIs" dxfId="221" priority="69" operator="between">
      <formula>1</formula>
      <formula>9.4</formula>
    </cfRule>
    <cfRule type="cellIs" dxfId="220" priority="70" operator="between">
      <formula>1</formula>
      <formula>9.4</formula>
    </cfRule>
  </conditionalFormatting>
  <conditionalFormatting sqref="K5:K37">
    <cfRule type="cellIs" dxfId="219" priority="65" operator="lessThan">
      <formula>0</formula>
    </cfRule>
    <cfRule type="cellIs" dxfId="218" priority="66" operator="greaterThan">
      <formula>0</formula>
    </cfRule>
  </conditionalFormatting>
  <conditionalFormatting sqref="AG3:AG37 BF4:BF37">
    <cfRule type="containsText" dxfId="217" priority="64" operator="containsText" text="Bar the above">
      <formula>NOT(ISERROR(SEARCH("Bar the above",AG3)))</formula>
    </cfRule>
  </conditionalFormatting>
  <conditionalFormatting sqref="AI5:AI37 BH5:BH37">
    <cfRule type="cellIs" dxfId="216" priority="63" operator="equal">
      <formula>0</formula>
    </cfRule>
  </conditionalFormatting>
  <conditionalFormatting sqref="I6:I37">
    <cfRule type="containsText" dxfId="215" priority="62" operator="containsText" text="DNP">
      <formula>NOT(ISERROR(SEARCH("DNP",I6)))</formula>
    </cfRule>
  </conditionalFormatting>
  <conditionalFormatting sqref="J1:J2 J4:J1048576">
    <cfRule type="containsText" dxfId="214" priority="61" operator="containsText" text="WIN">
      <formula>NOT(ISERROR(SEARCH("WIN",J1)))</formula>
    </cfRule>
  </conditionalFormatting>
  <conditionalFormatting sqref="J1:J2 J4:J1048576">
    <cfRule type="containsText" dxfId="213" priority="60" operator="containsText" text="TIE">
      <formula>NOT(ISERROR(SEARCH("TIE",J1)))</formula>
    </cfRule>
  </conditionalFormatting>
  <conditionalFormatting sqref="M39:M45 L39:L42 L5:M37 C39:D41 C5:D37">
    <cfRule type="cellIs" dxfId="212" priority="57" operator="between">
      <formula>19.5</formula>
      <formula>28</formula>
    </cfRule>
    <cfRule type="cellIs" dxfId="211" priority="58" operator="between">
      <formula>9.5</formula>
      <formula>19.4</formula>
    </cfRule>
    <cfRule type="cellIs" dxfId="210" priority="59" operator="between">
      <formula>1</formula>
      <formula>9.4</formula>
    </cfRule>
  </conditionalFormatting>
  <conditionalFormatting sqref="C5:C27">
    <cfRule type="cellIs" dxfId="209" priority="55" operator="between">
      <formula>1</formula>
      <formula>9.4</formula>
    </cfRule>
    <cfRule type="cellIs" dxfId="208" priority="56" operator="between">
      <formula>9.5</formula>
      <formula>19.4</formula>
    </cfRule>
  </conditionalFormatting>
  <conditionalFormatting sqref="M42:M45 L5:M37">
    <cfRule type="cellIs" dxfId="207" priority="46" operator="between">
      <formula>19.5</formula>
      <formula>28</formula>
    </cfRule>
    <cfRule type="cellIs" dxfId="206" priority="47" operator="between">
      <formula>9.5</formula>
      <formula>19.4</formula>
    </cfRule>
    <cfRule type="cellIs" dxfId="205" priority="48" operator="between">
      <formula>1</formula>
      <formula>9.4</formula>
    </cfRule>
    <cfRule type="cellIs" dxfId="204" priority="49" operator="between">
      <formula>9.5</formula>
      <formula>19.5</formula>
    </cfRule>
    <cfRule type="cellIs" dxfId="203" priority="50" operator="between">
      <formula>1</formula>
      <formula>9.4</formula>
    </cfRule>
    <cfRule type="cellIs" dxfId="202" priority="51" operator="between">
      <formula>19.5</formula>
      <formula>28</formula>
    </cfRule>
    <cfRule type="cellIs" dxfId="201" priority="52" operator="between">
      <formula>9.5</formula>
      <formula>19.4</formula>
    </cfRule>
    <cfRule type="cellIs" dxfId="200" priority="53" operator="between">
      <formula>1</formula>
      <formula>9.5</formula>
    </cfRule>
    <cfRule type="cellIs" dxfId="199" priority="54" operator="between">
      <formula>19.5</formula>
      <formula>28</formula>
    </cfRule>
  </conditionalFormatting>
  <conditionalFormatting sqref="N5:N37">
    <cfRule type="cellIs" dxfId="198" priority="44" operator="between">
      <formula>"B"</formula>
      <formula>"B"</formula>
    </cfRule>
    <cfRule type="cellIs" dxfId="197" priority="45" operator="between">
      <formula>"A"</formula>
      <formula>"A"</formula>
    </cfRule>
  </conditionalFormatting>
  <conditionalFormatting sqref="N5:N37">
    <cfRule type="cellIs" dxfId="196" priority="43" operator="between">
      <formula>"C"</formula>
      <formula>"C"</formula>
    </cfRule>
  </conditionalFormatting>
  <conditionalFormatting sqref="N5:N37">
    <cfRule type="cellIs" dxfId="195" priority="39" operator="equal">
      <formula>"H"</formula>
    </cfRule>
    <cfRule type="cellIs" dxfId="194" priority="40" operator="equal">
      <formula>"M"</formula>
    </cfRule>
    <cfRule type="cellIs" dxfId="193" priority="41" operator="equal">
      <formula>"L"</formula>
    </cfRule>
    <cfRule type="cellIs" dxfId="192" priority="42" operator="between">
      <formula>1</formula>
      <formula>9.4</formula>
    </cfRule>
  </conditionalFormatting>
  <conditionalFormatting sqref="N5:N37">
    <cfRule type="cellIs" dxfId="191" priority="36" operator="equal">
      <formula>"L"</formula>
    </cfRule>
    <cfRule type="cellIs" dxfId="190" priority="37" operator="equal">
      <formula>"M"</formula>
    </cfRule>
    <cfRule type="cellIs" dxfId="189" priority="38" operator="equal">
      <formula>"H"</formula>
    </cfRule>
  </conditionalFormatting>
  <conditionalFormatting sqref="AB6:AE37 AC5:AD5 AC4 AB4:AB5 AE3:AE5 BD4:BD37 BB4:BB37 F6:F37">
    <cfRule type="cellIs" dxfId="188" priority="35" operator="equal">
      <formula>0</formula>
    </cfRule>
  </conditionalFormatting>
  <conditionalFormatting sqref="N5:N37">
    <cfRule type="cellIs" dxfId="187" priority="30" operator="equal">
      <formula>"H"</formula>
    </cfRule>
    <cfRule type="cellIs" dxfId="186" priority="31" operator="equal">
      <formula>"M"</formula>
    </cfRule>
    <cfRule type="cellIs" dxfId="185" priority="32" operator="equal">
      <formula>"L"</formula>
    </cfRule>
    <cfRule type="cellIs" dxfId="184" priority="33" operator="between">
      <formula>"B"</formula>
      <formula>"B"</formula>
    </cfRule>
    <cfRule type="cellIs" dxfId="183" priority="34" operator="between">
      <formula>"A"</formula>
      <formula>"A"</formula>
    </cfRule>
  </conditionalFormatting>
  <conditionalFormatting sqref="N6:N37">
    <cfRule type="cellIs" dxfId="182" priority="28" operator="equal">
      <formula>"M"</formula>
    </cfRule>
    <cfRule type="cellIs" dxfId="181" priority="29" operator="equal">
      <formula>"L"</formula>
    </cfRule>
  </conditionalFormatting>
  <conditionalFormatting sqref="K5:K37">
    <cfRule type="cellIs" dxfId="180" priority="26" operator="lessThan">
      <formula>0</formula>
    </cfRule>
    <cfRule type="cellIs" dxfId="179" priority="27" operator="greaterThan">
      <formula>0</formula>
    </cfRule>
  </conditionalFormatting>
  <conditionalFormatting sqref="K5:K37">
    <cfRule type="cellIs" dxfId="178" priority="24" operator="greaterThan">
      <formula>0</formula>
    </cfRule>
    <cfRule type="cellIs" dxfId="177" priority="25" operator="lessThan">
      <formula>0</formula>
    </cfRule>
  </conditionalFormatting>
  <conditionalFormatting sqref="AC21 AB22:AC23">
    <cfRule type="cellIs" dxfId="176" priority="23" operator="between">
      <formula>19.5</formula>
      <formula>28</formula>
    </cfRule>
  </conditionalFormatting>
  <conditionalFormatting sqref="AG39:AG1048576 S5 AG2:AG37 BF4:BF37">
    <cfRule type="containsText" dxfId="175" priority="22" operator="containsText" text="Bar the above">
      <formula>NOT(ISERROR(SEARCH("Bar the above",S2)))</formula>
    </cfRule>
  </conditionalFormatting>
  <conditionalFormatting sqref="C37:D37">
    <cfRule type="cellIs" dxfId="174" priority="18" operator="between">
      <formula>19.5</formula>
      <formula>28</formula>
    </cfRule>
    <cfRule type="cellIs" dxfId="173" priority="19" operator="between">
      <formula>9.5</formula>
      <formula>19.4</formula>
    </cfRule>
    <cfRule type="cellIs" dxfId="172" priority="20" operator="between">
      <formula>1</formula>
      <formula>9.4</formula>
    </cfRule>
    <cfRule type="cellIs" dxfId="171" priority="21" operator="between">
      <formula>1</formula>
      <formula>9.4</formula>
    </cfRule>
  </conditionalFormatting>
  <conditionalFormatting sqref="L7:L37">
    <cfRule type="cellIs" dxfId="170" priority="17" operator="equal">
      <formula>28</formula>
    </cfRule>
  </conditionalFormatting>
  <conditionalFormatting sqref="F6:F37">
    <cfRule type="cellIs" dxfId="169" priority="15" operator="equal">
      <formula>0</formula>
    </cfRule>
    <cfRule type="cellIs" dxfId="168" priority="16" operator="equal">
      <formula>0</formula>
    </cfRule>
  </conditionalFormatting>
  <conditionalFormatting sqref="AI5:AI37 BH5:BH37">
    <cfRule type="cellIs" dxfId="167" priority="14" operator="equal">
      <formula>0</formula>
    </cfRule>
  </conditionalFormatting>
  <conditionalFormatting sqref="I6:I37">
    <cfRule type="containsText" dxfId="166" priority="13" operator="containsText" text="DNP">
      <formula>NOT(ISERROR(SEARCH("DNP",I6)))</formula>
    </cfRule>
  </conditionalFormatting>
  <conditionalFormatting sqref="J6:J37">
    <cfRule type="containsText" dxfId="165" priority="11" operator="containsText" text="TIE">
      <formula>NOT(ISERROR(SEARCH("TIE",J6)))</formula>
    </cfRule>
    <cfRule type="containsText" dxfId="164" priority="12" operator="containsText" text="WIN">
      <formula>NOT(ISERROR(SEARCH("WIN",J6)))</formula>
    </cfRule>
  </conditionalFormatting>
  <conditionalFormatting sqref="J6:J29">
    <cfRule type="containsText" dxfId="163" priority="9" operator="containsText" text="TIE">
      <formula>NOT(ISERROR(SEARCH("TIE",J6)))</formula>
    </cfRule>
    <cfRule type="containsText" dxfId="162" priority="10" operator="containsText" text="WIN">
      <formula>NOT(ISERROR(SEARCH("WIN",J6)))</formula>
    </cfRule>
  </conditionalFormatting>
  <conditionalFormatting sqref="AE3">
    <cfRule type="cellIs" dxfId="161" priority="8" operator="equal">
      <formula>0</formula>
    </cfRule>
  </conditionalFormatting>
  <conditionalFormatting sqref="AG3">
    <cfRule type="containsText" dxfId="160" priority="7" operator="containsText" text="Bar the above">
      <formula>NOT(ISERROR(SEARCH("Bar the above",AG3)))</formula>
    </cfRule>
  </conditionalFormatting>
  <conditionalFormatting sqref="J1">
    <cfRule type="containsText" dxfId="159" priority="6" operator="containsText" text="WIN">
      <formula>NOT(ISERROR(SEARCH("WIN",J1)))</formula>
    </cfRule>
  </conditionalFormatting>
  <conditionalFormatting sqref="J1">
    <cfRule type="containsText" dxfId="158" priority="5" operator="containsText" text="TIE">
      <formula>NOT(ISERROR(SEARCH("TIE",J1)))</formula>
    </cfRule>
  </conditionalFormatting>
  <conditionalFormatting sqref="J1">
    <cfRule type="containsText" dxfId="157" priority="4" operator="containsText" text="WIN">
      <formula>NOT(ISERROR(SEARCH("WIN",J1)))</formula>
    </cfRule>
  </conditionalFormatting>
  <conditionalFormatting sqref="J1">
    <cfRule type="containsText" dxfId="156" priority="3" operator="containsText" text="WIN">
      <formula>NOT(ISERROR(SEARCH("WIN",J1)))</formula>
    </cfRule>
  </conditionalFormatting>
  <conditionalFormatting sqref="J1">
    <cfRule type="containsText" dxfId="155" priority="2" operator="containsText" text="WIN">
      <formula>NOT(ISERROR(SEARCH("WIN",J1)))</formula>
    </cfRule>
  </conditionalFormatting>
  <conditionalFormatting sqref="J1:J2 J4:J1048576">
    <cfRule type="containsText" dxfId="154" priority="1" operator="containsText" text="WIN">
      <formula>NOT(ISERROR(SEARCH("WIN",J1)))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BJ49"/>
  <sheetViews>
    <sheetView zoomScale="62" zoomScaleNormal="62" workbookViewId="0">
      <selection sqref="A1:BH1"/>
    </sheetView>
  </sheetViews>
  <sheetFormatPr defaultRowHeight="18.350000000000001"/>
  <cols>
    <col min="1" max="1" width="4.25" style="36" customWidth="1"/>
    <col min="2" max="2" width="26.25" style="37" customWidth="1"/>
    <col min="3" max="3" width="8.375" style="56" customWidth="1"/>
    <col min="4" max="4" width="8.375" style="57" customWidth="1"/>
    <col min="5" max="5" width="9" style="39" customWidth="1"/>
    <col min="6" max="6" width="9" style="38" hidden="1" customWidth="1"/>
    <col min="7" max="8" width="8.5" style="38" hidden="1" customWidth="1"/>
    <col min="9" max="9" width="13.375" style="37" customWidth="1"/>
    <col min="10" max="10" width="10.25" style="37" hidden="1" customWidth="1"/>
    <col min="11" max="11" width="9.75" style="37" hidden="1" customWidth="1"/>
    <col min="12" max="12" width="11.625" style="56" hidden="1" customWidth="1"/>
    <col min="13" max="13" width="11.625" style="37" hidden="1" customWidth="1"/>
    <col min="14" max="14" width="7.25" style="41" hidden="1" customWidth="1"/>
    <col min="15" max="15" width="3.625" hidden="1" customWidth="1"/>
    <col min="16" max="17" width="2.625" style="60" hidden="1" customWidth="1"/>
    <col min="18" max="18" width="3.625" hidden="1" customWidth="1"/>
    <col min="19" max="19" width="24.125" hidden="1" customWidth="1"/>
    <col min="20" max="24" width="9" hidden="1" customWidth="1"/>
    <col min="25" max="25" width="4.875" style="125" customWidth="1"/>
    <col min="26" max="26" width="3.625" style="125" customWidth="1"/>
    <col min="27" max="27" width="9" hidden="1" customWidth="1"/>
    <col min="28" max="28" width="8.875" hidden="1" customWidth="1"/>
    <col min="29" max="29" width="9" hidden="1" customWidth="1"/>
    <col min="30" max="30" width="10.75" style="125" hidden="1" customWidth="1"/>
    <col min="31" max="31" width="10.75" hidden="1" customWidth="1"/>
    <col min="32" max="32" width="8.875" hidden="1" customWidth="1"/>
    <col min="33" max="33" width="23.625" style="125" hidden="1" customWidth="1"/>
    <col min="34" max="34" width="8.125" style="125" hidden="1" customWidth="1"/>
    <col min="35" max="35" width="13.875" style="125" hidden="1" customWidth="1"/>
    <col min="36" max="36" width="3.625" hidden="1" customWidth="1"/>
    <col min="37" max="37" width="4.25" style="36" customWidth="1"/>
    <col min="38" max="38" width="26.25" style="37" customWidth="1"/>
    <col min="39" max="41" width="4.5" style="38" bestFit="1" customWidth="1"/>
    <col min="42" max="42" width="9" style="38" customWidth="1"/>
    <col min="43" max="43" width="2.625" hidden="1" customWidth="1"/>
    <col min="44" max="44" width="24.625" hidden="1" customWidth="1"/>
    <col min="45" max="49" width="9" hidden="1" customWidth="1"/>
    <col min="50" max="50" width="4.875" style="125" customWidth="1"/>
    <col min="51" max="51" width="2.625" style="125" customWidth="1"/>
    <col min="52" max="52" width="9" hidden="1" customWidth="1"/>
    <col min="53" max="53" width="8.875" hidden="1" customWidth="1"/>
    <col min="54" max="54" width="9" hidden="1" customWidth="1"/>
    <col min="55" max="55" width="10.75" style="125" customWidth="1"/>
    <col min="56" max="56" width="10.75" hidden="1" customWidth="1"/>
    <col min="57" max="57" width="8.875" hidden="1" customWidth="1"/>
    <col min="58" max="58" width="22.625" style="125" customWidth="1"/>
    <col min="59" max="59" width="8.125" style="125" customWidth="1"/>
    <col min="60" max="60" width="13.875" style="125" customWidth="1"/>
    <col min="61" max="61" width="5.625" customWidth="1"/>
    <col min="62" max="62" width="5.125" customWidth="1"/>
  </cols>
  <sheetData>
    <row r="1" spans="1:62" s="65" customFormat="1" ht="50.95" customHeight="1">
      <c r="A1" s="300" t="s">
        <v>44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300"/>
      <c r="BD1" s="300"/>
      <c r="BE1" s="300"/>
      <c r="BF1" s="300"/>
      <c r="BG1" s="300"/>
      <c r="BH1" s="300"/>
      <c r="BI1" s="170"/>
      <c r="BJ1" s="177"/>
    </row>
    <row r="2" spans="1:62" ht="21.75" thickBot="1">
      <c r="A2" s="66"/>
      <c r="B2" s="67" t="s">
        <v>3</v>
      </c>
      <c r="C2" s="294" t="str">
        <f>[1]Blank!$D$9</f>
        <v>Morpeth</v>
      </c>
      <c r="D2" s="294"/>
      <c r="E2" s="294"/>
      <c r="F2" s="294"/>
      <c r="G2" s="294"/>
      <c r="H2" s="294"/>
      <c r="I2" s="294"/>
      <c r="J2" s="294"/>
      <c r="K2" s="67" t="s">
        <v>4</v>
      </c>
      <c r="L2" s="295">
        <f>[1]Blank!$E$5</f>
        <v>44031</v>
      </c>
      <c r="M2" s="295"/>
      <c r="N2" s="295"/>
      <c r="O2" s="8"/>
      <c r="P2" s="58"/>
      <c r="Q2" s="58"/>
      <c r="R2" s="8"/>
      <c r="S2" s="8"/>
      <c r="T2" s="8"/>
      <c r="U2" s="8"/>
      <c r="V2" s="8"/>
      <c r="W2" s="8"/>
      <c r="X2" s="8"/>
      <c r="Y2" s="68"/>
      <c r="Z2" s="68"/>
      <c r="AA2" s="8"/>
      <c r="AB2" s="8"/>
      <c r="AC2" s="8"/>
      <c r="AD2" s="69"/>
      <c r="AE2" s="8"/>
      <c r="AF2" s="8"/>
      <c r="AG2" s="69"/>
      <c r="AH2" s="69"/>
      <c r="AI2" s="69"/>
      <c r="AJ2" s="8"/>
      <c r="AK2" s="66"/>
      <c r="AL2" s="67"/>
      <c r="AM2" s="70"/>
      <c r="AN2" s="70"/>
      <c r="AO2" s="70"/>
      <c r="AP2" s="70"/>
      <c r="AQ2" s="8"/>
      <c r="AR2" s="8"/>
      <c r="AS2" s="8"/>
      <c r="AT2" s="8"/>
      <c r="AU2" s="8"/>
      <c r="AV2" s="8"/>
      <c r="AW2" s="8"/>
      <c r="AX2" s="68"/>
      <c r="AY2" s="68"/>
      <c r="AZ2" s="8"/>
      <c r="BA2" s="8"/>
      <c r="BB2" s="8"/>
      <c r="BC2" s="69"/>
      <c r="BD2" s="8"/>
      <c r="BE2" s="8"/>
      <c r="BF2" s="69"/>
      <c r="BG2" s="69"/>
      <c r="BH2" s="69"/>
      <c r="BI2" s="1"/>
      <c r="BJ2" s="1"/>
    </row>
    <row r="3" spans="1:62" ht="19.05" customHeight="1" thickBot="1">
      <c r="A3" s="283" t="s">
        <v>5</v>
      </c>
      <c r="B3" s="277" t="s">
        <v>6</v>
      </c>
      <c r="C3" s="279" t="s">
        <v>7</v>
      </c>
      <c r="D3" s="281"/>
      <c r="E3" s="286" t="s">
        <v>17</v>
      </c>
      <c r="F3" s="286" t="s">
        <v>8</v>
      </c>
      <c r="G3" s="250" t="s">
        <v>18</v>
      </c>
      <c r="H3" s="250" t="s">
        <v>26</v>
      </c>
      <c r="I3" s="277" t="s">
        <v>9</v>
      </c>
      <c r="J3" s="178" t="s">
        <v>35</v>
      </c>
      <c r="K3" s="279" t="s">
        <v>10</v>
      </c>
      <c r="L3" s="280"/>
      <c r="M3" s="280"/>
      <c r="N3" s="281"/>
      <c r="O3" s="1"/>
      <c r="P3" s="179"/>
      <c r="Q3" s="179"/>
      <c r="R3" s="1"/>
      <c r="S3" s="1"/>
      <c r="T3" s="1"/>
      <c r="U3" s="1"/>
      <c r="V3" s="1"/>
      <c r="W3" s="1"/>
      <c r="X3" s="1"/>
      <c r="Y3" s="71"/>
      <c r="Z3" s="71"/>
      <c r="AA3" s="1"/>
      <c r="AB3" s="1"/>
      <c r="AC3" s="1"/>
      <c r="AD3" s="296" t="s">
        <v>34</v>
      </c>
      <c r="AE3" s="297"/>
      <c r="AF3" s="297"/>
      <c r="AG3" s="297"/>
      <c r="AH3" s="297"/>
      <c r="AI3" s="298"/>
      <c r="AJ3" s="1"/>
      <c r="AK3" s="30"/>
      <c r="AL3" s="34"/>
      <c r="AM3" s="32"/>
      <c r="AN3" s="32"/>
      <c r="AO3" s="32"/>
      <c r="AP3" s="32"/>
      <c r="AQ3" s="1"/>
      <c r="AR3" s="1"/>
      <c r="AS3" s="1"/>
      <c r="AT3" s="1"/>
      <c r="AU3" s="1"/>
      <c r="AV3" s="1"/>
      <c r="AW3" s="1"/>
      <c r="AX3" s="71"/>
      <c r="AY3" s="71"/>
      <c r="AZ3" s="1"/>
      <c r="BA3" s="1"/>
      <c r="BB3" s="1"/>
      <c r="BC3" s="296" t="s">
        <v>36</v>
      </c>
      <c r="BD3" s="297"/>
      <c r="BE3" s="297"/>
      <c r="BF3" s="297"/>
      <c r="BG3" s="297"/>
      <c r="BH3" s="298"/>
      <c r="BI3" s="8"/>
      <c r="BJ3" s="8"/>
    </row>
    <row r="4" spans="1:62" ht="19.05" thickBot="1">
      <c r="A4" s="284"/>
      <c r="B4" s="285"/>
      <c r="C4" s="72" t="s">
        <v>11</v>
      </c>
      <c r="D4" s="73" t="s">
        <v>12</v>
      </c>
      <c r="E4" s="287"/>
      <c r="F4" s="287"/>
      <c r="G4" s="251" t="s">
        <v>19</v>
      </c>
      <c r="H4" s="251" t="s">
        <v>19</v>
      </c>
      <c r="I4" s="285"/>
      <c r="J4" s="253" t="s">
        <v>19</v>
      </c>
      <c r="K4" s="74" t="s">
        <v>13</v>
      </c>
      <c r="L4" s="72" t="s">
        <v>14</v>
      </c>
      <c r="M4" s="74" t="s">
        <v>15</v>
      </c>
      <c r="N4" s="75" t="s">
        <v>16</v>
      </c>
      <c r="O4" s="28"/>
      <c r="P4" s="84" t="s">
        <v>20</v>
      </c>
      <c r="Q4" s="84" t="s">
        <v>37</v>
      </c>
      <c r="R4" s="28"/>
      <c r="S4" s="10" t="s">
        <v>6</v>
      </c>
      <c r="T4" s="76" t="s">
        <v>21</v>
      </c>
      <c r="U4" s="76" t="s">
        <v>22</v>
      </c>
      <c r="V4" s="76" t="s">
        <v>23</v>
      </c>
      <c r="W4" s="76" t="s">
        <v>24</v>
      </c>
      <c r="X4" s="77" t="s">
        <v>25</v>
      </c>
      <c r="Y4" s="78" t="s">
        <v>26</v>
      </c>
      <c r="Z4" s="32"/>
      <c r="AA4" s="79" t="s">
        <v>17</v>
      </c>
      <c r="AB4" s="76" t="s">
        <v>8</v>
      </c>
      <c r="AC4" s="76" t="s">
        <v>27</v>
      </c>
      <c r="AD4" s="248" t="s">
        <v>28</v>
      </c>
      <c r="AE4" s="76" t="s">
        <v>28</v>
      </c>
      <c r="AF4" s="76" t="s">
        <v>29</v>
      </c>
      <c r="AG4" s="250" t="s">
        <v>30</v>
      </c>
      <c r="AH4" s="250" t="s">
        <v>17</v>
      </c>
      <c r="AI4" s="80" t="s">
        <v>9</v>
      </c>
      <c r="AJ4" s="1"/>
      <c r="AK4" s="248" t="s">
        <v>5</v>
      </c>
      <c r="AL4" s="245" t="s">
        <v>6</v>
      </c>
      <c r="AM4" s="250" t="s">
        <v>47</v>
      </c>
      <c r="AN4" s="82" t="s">
        <v>48</v>
      </c>
      <c r="AO4" s="82" t="s">
        <v>49</v>
      </c>
      <c r="AP4" s="82" t="s">
        <v>0</v>
      </c>
      <c r="AQ4" s="28"/>
      <c r="AR4" s="74" t="s">
        <v>6</v>
      </c>
      <c r="AS4" s="76" t="s">
        <v>21</v>
      </c>
      <c r="AT4" s="76" t="s">
        <v>22</v>
      </c>
      <c r="AU4" s="76" t="s">
        <v>23</v>
      </c>
      <c r="AV4" s="76" t="s">
        <v>24</v>
      </c>
      <c r="AW4" s="77" t="s">
        <v>25</v>
      </c>
      <c r="AX4" s="78" t="s">
        <v>26</v>
      </c>
      <c r="AY4" s="32"/>
      <c r="AZ4" s="76" t="s">
        <v>17</v>
      </c>
      <c r="BA4" s="76" t="s">
        <v>8</v>
      </c>
      <c r="BB4" s="76" t="s">
        <v>27</v>
      </c>
      <c r="BC4" s="81" t="s">
        <v>28</v>
      </c>
      <c r="BD4" s="79" t="s">
        <v>28</v>
      </c>
      <c r="BE4" s="79" t="s">
        <v>29</v>
      </c>
      <c r="BF4" s="82" t="s">
        <v>30</v>
      </c>
      <c r="BG4" s="82" t="s">
        <v>17</v>
      </c>
      <c r="BH4" s="83" t="s">
        <v>9</v>
      </c>
      <c r="BI4" s="1"/>
      <c r="BJ4" s="1"/>
    </row>
    <row r="5" spans="1:62" ht="19.05" thickBot="1">
      <c r="A5" s="151"/>
      <c r="B5" s="152" t="s">
        <v>31</v>
      </c>
      <c r="C5" s="153">
        <f>[2]Blank!$C$33</f>
        <v>0</v>
      </c>
      <c r="D5" s="154"/>
      <c r="E5" s="155"/>
      <c r="F5" s="155"/>
      <c r="G5" s="155"/>
      <c r="H5" s="155"/>
      <c r="I5" s="156"/>
      <c r="J5" s="155"/>
      <c r="K5" s="157"/>
      <c r="L5" s="158"/>
      <c r="M5" s="157"/>
      <c r="N5" s="159"/>
      <c r="O5" s="28"/>
      <c r="P5" s="84"/>
      <c r="Q5" s="84"/>
      <c r="R5" s="28"/>
      <c r="S5" s="249" t="str">
        <f>B5</f>
        <v>Bar the above</v>
      </c>
      <c r="T5" s="85"/>
      <c r="U5" s="85"/>
      <c r="V5" s="85"/>
      <c r="W5" s="85"/>
      <c r="X5" s="85"/>
      <c r="Y5" s="78"/>
      <c r="Z5" s="32"/>
      <c r="AA5" s="86">
        <f>F5</f>
        <v>0</v>
      </c>
      <c r="AB5" s="87">
        <f t="shared" ref="AB5:AB37" si="0">AA5+(T5+U5+V5+W5+X5)</f>
        <v>0</v>
      </c>
      <c r="AC5" s="87">
        <f t="shared" ref="AC5:AC37" si="1">RANK(AB5,$AB$5:$AB$37,0)</f>
        <v>1</v>
      </c>
      <c r="AD5" s="88">
        <v>1</v>
      </c>
      <c r="AE5" s="89">
        <f t="shared" ref="AE5:AE37" si="2">RANK(AB5,$AB$5:$AB$37,0)</f>
        <v>1</v>
      </c>
      <c r="AF5" s="90">
        <f>MATCH(AD5,$AE$5:AE37,0)</f>
        <v>1</v>
      </c>
      <c r="AG5" s="91" t="str">
        <f ca="1">OFFSET($S$4,AF5,0)</f>
        <v>Bar the above</v>
      </c>
      <c r="AH5" s="88">
        <f t="shared" ref="AH5:AH37" ca="1" si="3">OFFSET($AA$4,AF5,0)</f>
        <v>0</v>
      </c>
      <c r="AI5" s="88">
        <f ca="1">OFFSET($Y$4,AF5,0)</f>
        <v>0</v>
      </c>
      <c r="AJ5" s="15"/>
      <c r="AK5" s="227"/>
      <c r="AL5" s="245" t="str">
        <f>B5</f>
        <v>Bar the above</v>
      </c>
      <c r="AM5" s="228"/>
      <c r="AN5" s="142"/>
      <c r="AO5" s="142"/>
      <c r="AP5" s="142"/>
      <c r="AQ5" s="150"/>
      <c r="AR5" s="254" t="str">
        <f>B5</f>
        <v>Bar the above</v>
      </c>
      <c r="AS5" s="229">
        <f>IF(AX5=1,0.5)+0</f>
        <v>0</v>
      </c>
      <c r="AT5" s="229">
        <f t="shared" ref="AT5:AT37" si="4">IF(AX5=2,0.4)+0</f>
        <v>0</v>
      </c>
      <c r="AU5" s="229">
        <f t="shared" ref="AU5:AU37" si="5">IF(AX5=3,0.3)+0</f>
        <v>0</v>
      </c>
      <c r="AV5" s="229">
        <f t="shared" ref="AV5:AV37" si="6">IF(AX5=4,0.2)+0</f>
        <v>0</v>
      </c>
      <c r="AW5" s="230">
        <f t="shared" ref="AW5:AW37" si="7">IF(AX5=5,0.1)+0</f>
        <v>0</v>
      </c>
      <c r="AX5" s="78"/>
      <c r="AY5" s="32"/>
      <c r="AZ5" s="87">
        <f>AP5</f>
        <v>0</v>
      </c>
      <c r="BA5" s="87">
        <f t="shared" ref="BA5:BA37" si="8">AZ5+(AS5+AT5+AU5+AV5+AW5)</f>
        <v>0</v>
      </c>
      <c r="BB5" s="87">
        <f>RANK(BA5,$BA$5:$BA$37,0)</f>
        <v>20</v>
      </c>
      <c r="BC5" s="93">
        <v>1</v>
      </c>
      <c r="BD5" s="87">
        <f>RANK(BA5,$BA$5:$BA$37,0)</f>
        <v>20</v>
      </c>
      <c r="BE5" s="94">
        <f>MATCH(BC5,$BD$5:BD37,0)</f>
        <v>8</v>
      </c>
      <c r="BF5" s="88" t="str">
        <f ca="1">OFFSET($AL$4,BE5,0)</f>
        <v>John Ford</v>
      </c>
      <c r="BG5" s="88">
        <f ca="1">OFFSET($AZ$4,BE5,0)</f>
        <v>76</v>
      </c>
      <c r="BH5" s="88">
        <f ca="1">OFFSET($AX$4,BE5,0)</f>
        <v>0</v>
      </c>
      <c r="BI5" s="1"/>
      <c r="BJ5" s="1"/>
    </row>
    <row r="6" spans="1:62" ht="19.05" thickBot="1">
      <c r="A6" s="11">
        <v>1</v>
      </c>
      <c r="B6" s="43" t="str">
        <f>[1]Blank!$B$1</f>
        <v>Paul Baker</v>
      </c>
      <c r="C6" s="255">
        <f>[3]R9!C6</f>
        <v>14.799999999999999</v>
      </c>
      <c r="D6" s="162">
        <f t="shared" ref="D6:D37" si="9">ROUND(C6,0)</f>
        <v>15</v>
      </c>
      <c r="E6" s="89">
        <f>[4]C9!$P$35</f>
        <v>0</v>
      </c>
      <c r="F6" s="87">
        <f>E6+G6+H6</f>
        <v>0</v>
      </c>
      <c r="G6" s="163">
        <f>IF(J6="WIN",5)+0</f>
        <v>0</v>
      </c>
      <c r="H6" s="163">
        <f>IF(J6="TIE",5)+0</f>
        <v>0</v>
      </c>
      <c r="I6" s="149"/>
      <c r="J6" s="180"/>
      <c r="K6" s="100">
        <f>[5]P1!$H$52</f>
        <v>0</v>
      </c>
      <c r="L6" s="95">
        <f>[5]P1!$J$52</f>
        <v>14.799999999999999</v>
      </c>
      <c r="M6" s="164">
        <f t="shared" ref="M6:M37" si="10">ROUND(L6,0)</f>
        <v>15</v>
      </c>
      <c r="N6" s="165" t="str">
        <f t="shared" ref="N6:N37" si="11">IF(M6&lt;9.4,"L",IF(M6&lt;19.4,"M",IF(M6&lt;29,"H")))</f>
        <v>M</v>
      </c>
      <c r="O6" s="167">
        <f>P6+Q6</f>
        <v>0</v>
      </c>
      <c r="P6" s="166" t="b">
        <f>IF(J6="WIN",1)</f>
        <v>0</v>
      </c>
      <c r="Q6" s="166" t="b">
        <f>IF(J6="TIE",1)</f>
        <v>0</v>
      </c>
      <c r="R6" s="167"/>
      <c r="S6" s="43" t="str">
        <f>B6</f>
        <v>Paul Baker</v>
      </c>
      <c r="T6" s="13">
        <f t="shared" ref="T6:T37" si="12">IF(Y6=1,0.5)+0</f>
        <v>0</v>
      </c>
      <c r="U6" s="13">
        <f t="shared" ref="U6:U37" si="13">IF(Y6=2,0.4)+0</f>
        <v>0</v>
      </c>
      <c r="V6" s="13">
        <f t="shared" ref="V6:V37" si="14">IF(Y6=3,0.3)+0</f>
        <v>0</v>
      </c>
      <c r="W6" s="13">
        <f t="shared" ref="W6:W37" si="15">IF(Y6=4,0.2)+0</f>
        <v>0</v>
      </c>
      <c r="X6" s="12">
        <f t="shared" ref="X6:X37" si="16">IF(Y6=5,0.1)+0</f>
        <v>0</v>
      </c>
      <c r="Y6" s="92"/>
      <c r="Z6" s="32"/>
      <c r="AA6" s="98">
        <f>F6</f>
        <v>0</v>
      </c>
      <c r="AB6" s="98">
        <f t="shared" si="0"/>
        <v>0</v>
      </c>
      <c r="AC6" s="98">
        <f t="shared" si="1"/>
        <v>1</v>
      </c>
      <c r="AD6" s="102">
        <v>2</v>
      </c>
      <c r="AE6" s="97">
        <f t="shared" si="2"/>
        <v>1</v>
      </c>
      <c r="AF6" s="103" t="e">
        <f>MATCH(AD6,$AE$5:AE37,0)</f>
        <v>#N/A</v>
      </c>
      <c r="AG6" s="104" t="e">
        <f ca="1">OFFSET($S$4,AF6,0)</f>
        <v>#N/A</v>
      </c>
      <c r="AH6" s="105" t="e">
        <f t="shared" ca="1" si="3"/>
        <v>#N/A</v>
      </c>
      <c r="AI6" s="105" t="e">
        <f ca="1">OFFSET($Y$4,AF6,0)</f>
        <v>#N/A</v>
      </c>
      <c r="AJ6" s="15"/>
      <c r="AK6" s="11">
        <v>1</v>
      </c>
      <c r="AL6" s="43" t="str">
        <f>B6</f>
        <v>Paul Baker</v>
      </c>
      <c r="AM6" s="106">
        <f>'Round 1'!E6</f>
        <v>32</v>
      </c>
      <c r="AN6" s="142">
        <f>'Round 2'!AN6</f>
        <v>36</v>
      </c>
      <c r="AO6" s="142">
        <f>E6</f>
        <v>0</v>
      </c>
      <c r="AP6" s="142">
        <f>AM6+AN6+AO6</f>
        <v>68</v>
      </c>
      <c r="AQ6" s="150"/>
      <c r="AR6" s="43" t="str">
        <f>B6</f>
        <v>Paul Baker</v>
      </c>
      <c r="AS6" s="13">
        <f>IF(AX6=1,0.5)+0</f>
        <v>0</v>
      </c>
      <c r="AT6" s="13">
        <f t="shared" si="4"/>
        <v>0</v>
      </c>
      <c r="AU6" s="13">
        <f t="shared" si="5"/>
        <v>0</v>
      </c>
      <c r="AV6" s="13">
        <f t="shared" si="6"/>
        <v>0</v>
      </c>
      <c r="AW6" s="12">
        <f t="shared" si="7"/>
        <v>0</v>
      </c>
      <c r="AX6" s="92"/>
      <c r="AY6" s="32"/>
      <c r="AZ6" s="107">
        <f>AP6</f>
        <v>68</v>
      </c>
      <c r="BA6" s="98">
        <f t="shared" si="8"/>
        <v>68</v>
      </c>
      <c r="BB6" s="98">
        <f>RANK(BA6,$BA$5:$BA$37,0)</f>
        <v>5</v>
      </c>
      <c r="BC6" s="108">
        <v>2</v>
      </c>
      <c r="BD6" s="98">
        <f>RANK(BA6,$BA$5:$BA$37,0)</f>
        <v>5</v>
      </c>
      <c r="BE6" s="109">
        <f>MATCH(BC6,$BD$5:BD37,0)</f>
        <v>16</v>
      </c>
      <c r="BF6" s="110" t="str">
        <f ca="1">OFFSET($AL$4,BE6,0)</f>
        <v>Dave Sanders</v>
      </c>
      <c r="BG6" s="110">
        <f ca="1">OFFSET($AZ$4,BE6,0)</f>
        <v>74</v>
      </c>
      <c r="BH6" s="110">
        <f ca="1">OFFSET($AX$4,BE6,0)</f>
        <v>0</v>
      </c>
      <c r="BI6" s="15"/>
      <c r="BJ6" s="15"/>
    </row>
    <row r="7" spans="1:62" ht="19.05" thickBot="1">
      <c r="A7" s="16">
        <v>2</v>
      </c>
      <c r="B7" s="17" t="str">
        <f>[1]Blank!$B$2</f>
        <v>Stuart Barron</v>
      </c>
      <c r="C7" s="111">
        <f>[3]R9!C7</f>
        <v>22.6</v>
      </c>
      <c r="D7" s="112">
        <f t="shared" si="9"/>
        <v>23</v>
      </c>
      <c r="E7" s="113">
        <f>[4]C9!$AG$35</f>
        <v>0</v>
      </c>
      <c r="F7" s="107">
        <f>E7+G7+H7</f>
        <v>0</v>
      </c>
      <c r="G7" s="114">
        <f>IF(J7="WIN",5)+0</f>
        <v>0</v>
      </c>
      <c r="H7" s="114">
        <f>IF(J7="TIE",5)+0</f>
        <v>0</v>
      </c>
      <c r="I7" s="20"/>
      <c r="J7" s="181"/>
      <c r="K7" s="115">
        <f>[5]P2!$H$52</f>
        <v>1</v>
      </c>
      <c r="L7" s="116">
        <f>[5]P2!$J$52</f>
        <v>21.6</v>
      </c>
      <c r="M7" s="117">
        <f t="shared" si="10"/>
        <v>22</v>
      </c>
      <c r="N7" s="44" t="str">
        <f t="shared" si="11"/>
        <v>H</v>
      </c>
      <c r="O7" s="150">
        <f>P7+Q7</f>
        <v>0</v>
      </c>
      <c r="P7" s="84" t="b">
        <f>IF(J7="WIN",1)</f>
        <v>0</v>
      </c>
      <c r="Q7" s="84" t="b">
        <f>IF(J7="TIE",1)</f>
        <v>0</v>
      </c>
      <c r="R7" s="150"/>
      <c r="S7" s="17" t="str">
        <f>B7</f>
        <v>Stuart Barron</v>
      </c>
      <c r="T7" s="49">
        <f t="shared" si="12"/>
        <v>0</v>
      </c>
      <c r="U7" s="49">
        <f t="shared" si="13"/>
        <v>0</v>
      </c>
      <c r="V7" s="49">
        <f t="shared" si="14"/>
        <v>0</v>
      </c>
      <c r="W7" s="49">
        <f t="shared" si="15"/>
        <v>0</v>
      </c>
      <c r="X7" s="47">
        <f t="shared" si="16"/>
        <v>0</v>
      </c>
      <c r="Y7" s="118"/>
      <c r="Z7" s="32"/>
      <c r="AA7" s="107">
        <f>F7</f>
        <v>0</v>
      </c>
      <c r="AB7" s="98">
        <f t="shared" si="0"/>
        <v>0</v>
      </c>
      <c r="AC7" s="98">
        <f t="shared" si="1"/>
        <v>1</v>
      </c>
      <c r="AD7" s="108">
        <v>3</v>
      </c>
      <c r="AE7" s="97">
        <f t="shared" si="2"/>
        <v>1</v>
      </c>
      <c r="AF7" s="119" t="e">
        <f>MATCH(AD7,$AE$5:AE37,0)</f>
        <v>#N/A</v>
      </c>
      <c r="AG7" s="120" t="e">
        <f t="shared" ref="AG7:AG36" ca="1" si="17">OFFSET($S$4,AF7,0)</f>
        <v>#N/A</v>
      </c>
      <c r="AH7" s="110" t="e">
        <f t="shared" ca="1" si="3"/>
        <v>#N/A</v>
      </c>
      <c r="AI7" s="110" t="e">
        <f ca="1">OFFSET($Y$4,AF7,0)</f>
        <v>#N/A</v>
      </c>
      <c r="AJ7" s="15"/>
      <c r="AK7" s="16">
        <v>2</v>
      </c>
      <c r="AL7" s="17" t="str">
        <f>B7</f>
        <v>Stuart Barron</v>
      </c>
      <c r="AM7" s="106">
        <f>'Round 1'!E7</f>
        <v>26</v>
      </c>
      <c r="AN7" s="142">
        <f>'Round 2'!AN7</f>
        <v>0</v>
      </c>
      <c r="AO7" s="142">
        <f>E7</f>
        <v>0</v>
      </c>
      <c r="AP7" s="142">
        <f t="shared" ref="AP7:AP27" si="18">AM7+AN7+AO7</f>
        <v>26</v>
      </c>
      <c r="AQ7" s="150"/>
      <c r="AR7" s="17" t="str">
        <f>B7</f>
        <v>Stuart Barron</v>
      </c>
      <c r="AS7" s="49">
        <f t="shared" ref="AS7:AS37" si="19">IF(AX7=1,0.5)+0</f>
        <v>0</v>
      </c>
      <c r="AT7" s="49">
        <f t="shared" si="4"/>
        <v>0</v>
      </c>
      <c r="AU7" s="49">
        <f t="shared" si="5"/>
        <v>0</v>
      </c>
      <c r="AV7" s="49">
        <f t="shared" si="6"/>
        <v>0</v>
      </c>
      <c r="AW7" s="47">
        <f t="shared" si="7"/>
        <v>0</v>
      </c>
      <c r="AX7" s="118"/>
      <c r="AY7" s="32"/>
      <c r="AZ7" s="107">
        <f>AP7</f>
        <v>26</v>
      </c>
      <c r="BA7" s="98">
        <f t="shared" si="8"/>
        <v>26</v>
      </c>
      <c r="BB7" s="98">
        <f>RANK(BA7,$BA$5:$BA$37,0)</f>
        <v>17</v>
      </c>
      <c r="BC7" s="108">
        <v>3</v>
      </c>
      <c r="BD7" s="98">
        <f t="shared" ref="BD7:BD37" si="20">RANK(BA7,$BA$5:$BA$37,0)</f>
        <v>17</v>
      </c>
      <c r="BE7" s="109">
        <f>MATCH(BC7,$BD$5:BD37,0)</f>
        <v>18</v>
      </c>
      <c r="BF7" s="110" t="str">
        <f ca="1">OFFSET($AL$4,BE7,0)</f>
        <v>Andy Trewick</v>
      </c>
      <c r="BG7" s="110">
        <f t="shared" ref="BG7:BG37" ca="1" si="21">OFFSET($AZ$4,BE7,0)</f>
        <v>71</v>
      </c>
      <c r="BH7" s="110">
        <f t="shared" ref="BH7:BH37" ca="1" si="22">OFFSET($AX$4,BE7,0)</f>
        <v>0</v>
      </c>
      <c r="BI7" s="15"/>
      <c r="BJ7" s="15"/>
    </row>
    <row r="8" spans="1:62" ht="19.05" thickBot="1">
      <c r="A8" s="16">
        <v>3</v>
      </c>
      <c r="B8" s="17" t="str">
        <f>[1]Blank!$B$3</f>
        <v>Dave Coates</v>
      </c>
      <c r="C8" s="111">
        <f>[3]R9!C8</f>
        <v>25.6</v>
      </c>
      <c r="D8" s="112">
        <f t="shared" si="9"/>
        <v>26</v>
      </c>
      <c r="E8" s="113">
        <f>[4]C9!$AX$35</f>
        <v>0</v>
      </c>
      <c r="F8" s="107">
        <f t="shared" ref="F8:F37" si="23">E8+G8+H8</f>
        <v>0</v>
      </c>
      <c r="G8" s="114">
        <f t="shared" ref="G8:G37" si="24">IF(J8="WIN",5)+0</f>
        <v>0</v>
      </c>
      <c r="H8" s="114">
        <f t="shared" ref="H8:H37" si="25">IF(J8="TIE",5)+0</f>
        <v>0</v>
      </c>
      <c r="I8" s="20"/>
      <c r="J8" s="181"/>
      <c r="K8" s="115">
        <f>[5]P3!$H$52</f>
        <v>-1</v>
      </c>
      <c r="L8" s="116">
        <f>[5]P3!$J$52</f>
        <v>25.6</v>
      </c>
      <c r="M8" s="117">
        <f t="shared" si="10"/>
        <v>26</v>
      </c>
      <c r="N8" s="44" t="str">
        <f t="shared" si="11"/>
        <v>H</v>
      </c>
      <c r="O8" s="150">
        <f t="shared" ref="O8:O37" si="26">P8+Q8</f>
        <v>0</v>
      </c>
      <c r="P8" s="84" t="b">
        <f t="shared" ref="P8:P37" si="27">IF(J8="WIN",1)</f>
        <v>0</v>
      </c>
      <c r="Q8" s="84" t="b">
        <f t="shared" ref="Q8:Q37" si="28">IF(J8="TIE",1)</f>
        <v>0</v>
      </c>
      <c r="R8" s="150"/>
      <c r="S8" s="17" t="str">
        <f t="shared" ref="S8:S37" si="29">B8</f>
        <v>Dave Coates</v>
      </c>
      <c r="T8" s="49">
        <f t="shared" si="12"/>
        <v>0</v>
      </c>
      <c r="U8" s="49">
        <f t="shared" si="13"/>
        <v>0</v>
      </c>
      <c r="V8" s="49">
        <f t="shared" si="14"/>
        <v>0</v>
      </c>
      <c r="W8" s="49">
        <f t="shared" si="15"/>
        <v>0</v>
      </c>
      <c r="X8" s="47">
        <f t="shared" si="16"/>
        <v>0</v>
      </c>
      <c r="Y8" s="118"/>
      <c r="Z8" s="32"/>
      <c r="AA8" s="107">
        <f t="shared" ref="AA8:AA37" si="30">F8</f>
        <v>0</v>
      </c>
      <c r="AB8" s="98">
        <f t="shared" si="0"/>
        <v>0</v>
      </c>
      <c r="AC8" s="98">
        <f t="shared" si="1"/>
        <v>1</v>
      </c>
      <c r="AD8" s="108">
        <v>4</v>
      </c>
      <c r="AE8" s="97">
        <f t="shared" si="2"/>
        <v>1</v>
      </c>
      <c r="AF8" s="119" t="e">
        <f>MATCH(AD8,$AE$5:AE37,0)</f>
        <v>#N/A</v>
      </c>
      <c r="AG8" s="120" t="e">
        <f t="shared" ca="1" si="17"/>
        <v>#N/A</v>
      </c>
      <c r="AH8" s="110" t="e">
        <f t="shared" ca="1" si="3"/>
        <v>#N/A</v>
      </c>
      <c r="AI8" s="110" t="e">
        <f t="shared" ref="AI8:AI37" ca="1" si="31">OFFSET($Y$4,AF8,0)</f>
        <v>#N/A</v>
      </c>
      <c r="AJ8" s="15"/>
      <c r="AK8" s="16">
        <v>3</v>
      </c>
      <c r="AL8" s="17" t="str">
        <f t="shared" ref="AL8:AL37" si="32">B8</f>
        <v>Dave Coates</v>
      </c>
      <c r="AM8" s="106">
        <f>'Round 1'!E8</f>
        <v>38</v>
      </c>
      <c r="AN8" s="142">
        <f>'Round 2'!AN8</f>
        <v>32</v>
      </c>
      <c r="AO8" s="142">
        <f t="shared" ref="AO8:AO27" si="33">E8</f>
        <v>0</v>
      </c>
      <c r="AP8" s="142">
        <f t="shared" si="18"/>
        <v>70</v>
      </c>
      <c r="AQ8" s="150"/>
      <c r="AR8" s="17" t="str">
        <f t="shared" ref="AR8:AR37" si="34">B8</f>
        <v>Dave Coates</v>
      </c>
      <c r="AS8" s="49">
        <f t="shared" si="19"/>
        <v>0</v>
      </c>
      <c r="AT8" s="49">
        <f t="shared" si="4"/>
        <v>0</v>
      </c>
      <c r="AU8" s="49">
        <f t="shared" si="5"/>
        <v>0</v>
      </c>
      <c r="AV8" s="49">
        <f t="shared" si="6"/>
        <v>0</v>
      </c>
      <c r="AW8" s="47">
        <f t="shared" si="7"/>
        <v>0</v>
      </c>
      <c r="AX8" s="118"/>
      <c r="AY8" s="32"/>
      <c r="AZ8" s="107">
        <f t="shared" ref="AZ8:AZ27" si="35">AP8</f>
        <v>70</v>
      </c>
      <c r="BA8" s="98">
        <f t="shared" si="8"/>
        <v>70</v>
      </c>
      <c r="BB8" s="98">
        <f t="shared" ref="BB8:BB37" si="36">RANK(BA8,$BA$5:$BA$37,0)</f>
        <v>4</v>
      </c>
      <c r="BC8" s="108">
        <v>4</v>
      </c>
      <c r="BD8" s="98">
        <f t="shared" si="20"/>
        <v>4</v>
      </c>
      <c r="BE8" s="109">
        <f>MATCH(BC8,$BD$5:BD37,0)</f>
        <v>4</v>
      </c>
      <c r="BF8" s="110" t="str">
        <f t="shared" ref="BF8:BF37" ca="1" si="37">OFFSET($AL$4,BE8,0)</f>
        <v>Dave Coates</v>
      </c>
      <c r="BG8" s="110">
        <f t="shared" ca="1" si="21"/>
        <v>70</v>
      </c>
      <c r="BH8" s="110">
        <f t="shared" ca="1" si="22"/>
        <v>0</v>
      </c>
      <c r="BI8" s="15"/>
      <c r="BJ8" s="15"/>
    </row>
    <row r="9" spans="1:62" ht="19.05" thickBot="1">
      <c r="A9" s="16">
        <v>4</v>
      </c>
      <c r="B9" s="17" t="str">
        <f>[1]Blank!$B$4</f>
        <v>Andy Dodd</v>
      </c>
      <c r="C9" s="111">
        <f>[3]R9!C9</f>
        <v>9.7999999999999989</v>
      </c>
      <c r="D9" s="112">
        <f t="shared" si="9"/>
        <v>10</v>
      </c>
      <c r="E9" s="113">
        <f>[4]C9!$BO$35</f>
        <v>0</v>
      </c>
      <c r="F9" s="107">
        <f t="shared" si="23"/>
        <v>0</v>
      </c>
      <c r="G9" s="114">
        <f t="shared" si="24"/>
        <v>0</v>
      </c>
      <c r="H9" s="114">
        <f t="shared" si="25"/>
        <v>0</v>
      </c>
      <c r="I9" s="20"/>
      <c r="J9" s="181"/>
      <c r="K9" s="115">
        <f>[5]P4!$H$52</f>
        <v>1</v>
      </c>
      <c r="L9" s="116">
        <f>[5]P4!$J$52</f>
        <v>10.1</v>
      </c>
      <c r="M9" s="117">
        <f t="shared" si="10"/>
        <v>10</v>
      </c>
      <c r="N9" s="44" t="str">
        <f t="shared" si="11"/>
        <v>M</v>
      </c>
      <c r="O9" s="150">
        <f t="shared" si="26"/>
        <v>0</v>
      </c>
      <c r="P9" s="84" t="b">
        <f t="shared" si="27"/>
        <v>0</v>
      </c>
      <c r="Q9" s="84" t="b">
        <f t="shared" si="28"/>
        <v>0</v>
      </c>
      <c r="R9" s="150"/>
      <c r="S9" s="17" t="str">
        <f t="shared" si="29"/>
        <v>Andy Dodd</v>
      </c>
      <c r="T9" s="49">
        <f t="shared" si="12"/>
        <v>0</v>
      </c>
      <c r="U9" s="49">
        <f t="shared" si="13"/>
        <v>0</v>
      </c>
      <c r="V9" s="49">
        <f t="shared" si="14"/>
        <v>0</v>
      </c>
      <c r="W9" s="49">
        <f t="shared" si="15"/>
        <v>0</v>
      </c>
      <c r="X9" s="47">
        <f t="shared" si="16"/>
        <v>0</v>
      </c>
      <c r="Y9" s="118"/>
      <c r="Z9" s="32"/>
      <c r="AA9" s="107">
        <f t="shared" si="30"/>
        <v>0</v>
      </c>
      <c r="AB9" s="98">
        <f t="shared" si="0"/>
        <v>0</v>
      </c>
      <c r="AC9" s="98">
        <f t="shared" si="1"/>
        <v>1</v>
      </c>
      <c r="AD9" s="108">
        <v>5</v>
      </c>
      <c r="AE9" s="97">
        <f t="shared" si="2"/>
        <v>1</v>
      </c>
      <c r="AF9" s="119" t="e">
        <f>MATCH(AD9,$AE$5:AE39,0)</f>
        <v>#N/A</v>
      </c>
      <c r="AG9" s="120" t="e">
        <f t="shared" ca="1" si="17"/>
        <v>#N/A</v>
      </c>
      <c r="AH9" s="110" t="e">
        <f t="shared" ca="1" si="3"/>
        <v>#N/A</v>
      </c>
      <c r="AI9" s="110" t="e">
        <f t="shared" ca="1" si="31"/>
        <v>#N/A</v>
      </c>
      <c r="AJ9" s="15"/>
      <c r="AK9" s="16">
        <v>4</v>
      </c>
      <c r="AL9" s="17" t="str">
        <f t="shared" si="32"/>
        <v>Andy Dodd</v>
      </c>
      <c r="AM9" s="106">
        <f>'Round 1'!E9</f>
        <v>26</v>
      </c>
      <c r="AN9" s="142">
        <f>'Round 2'!AN9</f>
        <v>0</v>
      </c>
      <c r="AO9" s="142">
        <f t="shared" si="33"/>
        <v>0</v>
      </c>
      <c r="AP9" s="142">
        <f t="shared" si="18"/>
        <v>26</v>
      </c>
      <c r="AQ9" s="150"/>
      <c r="AR9" s="17" t="str">
        <f t="shared" si="34"/>
        <v>Andy Dodd</v>
      </c>
      <c r="AS9" s="49">
        <f t="shared" si="19"/>
        <v>0</v>
      </c>
      <c r="AT9" s="49">
        <f t="shared" si="4"/>
        <v>0</v>
      </c>
      <c r="AU9" s="49">
        <f t="shared" si="5"/>
        <v>0</v>
      </c>
      <c r="AV9" s="49">
        <f t="shared" si="6"/>
        <v>0</v>
      </c>
      <c r="AW9" s="47">
        <f t="shared" si="7"/>
        <v>0</v>
      </c>
      <c r="AX9" s="118"/>
      <c r="AY9" s="32"/>
      <c r="AZ9" s="107">
        <f t="shared" si="35"/>
        <v>26</v>
      </c>
      <c r="BA9" s="98">
        <f t="shared" si="8"/>
        <v>26</v>
      </c>
      <c r="BB9" s="98">
        <f t="shared" si="36"/>
        <v>17</v>
      </c>
      <c r="BC9" s="108">
        <v>5</v>
      </c>
      <c r="BD9" s="98">
        <f t="shared" si="20"/>
        <v>17</v>
      </c>
      <c r="BE9" s="109">
        <f>MATCH(BC9,$BD$5:BD37,0)</f>
        <v>2</v>
      </c>
      <c r="BF9" s="110" t="str">
        <f t="shared" ca="1" si="37"/>
        <v>Paul Baker</v>
      </c>
      <c r="BG9" s="110">
        <f t="shared" ca="1" si="21"/>
        <v>68</v>
      </c>
      <c r="BH9" s="110">
        <f t="shared" ca="1" si="22"/>
        <v>0</v>
      </c>
      <c r="BI9" s="15"/>
      <c r="BJ9" s="15"/>
    </row>
    <row r="10" spans="1:62" ht="19.05" thickBot="1">
      <c r="A10" s="16">
        <v>5</v>
      </c>
      <c r="B10" s="17" t="str">
        <f>[1]Blank!$B$5</f>
        <v>Craig English</v>
      </c>
      <c r="C10" s="111">
        <f>[3]R9!C10</f>
        <v>26.400000000000002</v>
      </c>
      <c r="D10" s="112">
        <f t="shared" si="9"/>
        <v>26</v>
      </c>
      <c r="E10" s="113">
        <f>[4]C9!$CF$35</f>
        <v>0</v>
      </c>
      <c r="F10" s="107">
        <f t="shared" si="23"/>
        <v>0</v>
      </c>
      <c r="G10" s="114">
        <f t="shared" si="24"/>
        <v>0</v>
      </c>
      <c r="H10" s="114">
        <f t="shared" si="25"/>
        <v>0</v>
      </c>
      <c r="I10" s="20"/>
      <c r="J10" s="181"/>
      <c r="K10" s="115">
        <f>[5]P5!$H$52</f>
        <v>0</v>
      </c>
      <c r="L10" s="116">
        <f>[5]P5!$J$52</f>
        <v>25.8</v>
      </c>
      <c r="M10" s="117">
        <f t="shared" si="10"/>
        <v>26</v>
      </c>
      <c r="N10" s="44" t="str">
        <f t="shared" si="11"/>
        <v>H</v>
      </c>
      <c r="O10" s="150">
        <f t="shared" si="26"/>
        <v>0</v>
      </c>
      <c r="P10" s="84" t="b">
        <f t="shared" si="27"/>
        <v>0</v>
      </c>
      <c r="Q10" s="84" t="b">
        <f t="shared" si="28"/>
        <v>0</v>
      </c>
      <c r="R10" s="150"/>
      <c r="S10" s="17" t="str">
        <f t="shared" si="29"/>
        <v>Craig English</v>
      </c>
      <c r="T10" s="49">
        <f t="shared" si="12"/>
        <v>0</v>
      </c>
      <c r="U10" s="49">
        <f t="shared" si="13"/>
        <v>0</v>
      </c>
      <c r="V10" s="49">
        <f t="shared" si="14"/>
        <v>0</v>
      </c>
      <c r="W10" s="49">
        <f t="shared" si="15"/>
        <v>0</v>
      </c>
      <c r="X10" s="47">
        <f t="shared" si="16"/>
        <v>0</v>
      </c>
      <c r="Y10" s="118"/>
      <c r="Z10" s="32"/>
      <c r="AA10" s="107">
        <f t="shared" si="30"/>
        <v>0</v>
      </c>
      <c r="AB10" s="98">
        <f t="shared" si="0"/>
        <v>0</v>
      </c>
      <c r="AC10" s="98">
        <f t="shared" si="1"/>
        <v>1</v>
      </c>
      <c r="AD10" s="108">
        <v>6</v>
      </c>
      <c r="AE10" s="97">
        <f t="shared" si="2"/>
        <v>1</v>
      </c>
      <c r="AF10" s="119" t="e">
        <f>MATCH(AD10,$AE$5:AE37,0)</f>
        <v>#N/A</v>
      </c>
      <c r="AG10" s="120" t="e">
        <f t="shared" ca="1" si="17"/>
        <v>#N/A</v>
      </c>
      <c r="AH10" s="110" t="e">
        <f t="shared" ca="1" si="3"/>
        <v>#N/A</v>
      </c>
      <c r="AI10" s="110" t="e">
        <f t="shared" ca="1" si="31"/>
        <v>#N/A</v>
      </c>
      <c r="AJ10" s="15"/>
      <c r="AK10" s="16">
        <v>5</v>
      </c>
      <c r="AL10" s="17" t="str">
        <f t="shared" si="32"/>
        <v>Craig English</v>
      </c>
      <c r="AM10" s="106">
        <f>'Round 1'!E10</f>
        <v>0</v>
      </c>
      <c r="AN10" s="142">
        <f>'Round 2'!AN10</f>
        <v>0</v>
      </c>
      <c r="AO10" s="142">
        <f t="shared" si="33"/>
        <v>0</v>
      </c>
      <c r="AP10" s="142">
        <f t="shared" si="18"/>
        <v>0</v>
      </c>
      <c r="AQ10" s="150"/>
      <c r="AR10" s="17" t="str">
        <f t="shared" si="34"/>
        <v>Craig English</v>
      </c>
      <c r="AS10" s="49">
        <f t="shared" si="19"/>
        <v>0</v>
      </c>
      <c r="AT10" s="49">
        <f t="shared" si="4"/>
        <v>0</v>
      </c>
      <c r="AU10" s="49">
        <f t="shared" si="5"/>
        <v>0</v>
      </c>
      <c r="AV10" s="49">
        <f t="shared" si="6"/>
        <v>0</v>
      </c>
      <c r="AW10" s="47">
        <f t="shared" si="7"/>
        <v>0</v>
      </c>
      <c r="AX10" s="118"/>
      <c r="AY10" s="32"/>
      <c r="AZ10" s="107">
        <f t="shared" si="35"/>
        <v>0</v>
      </c>
      <c r="BA10" s="98">
        <f t="shared" si="8"/>
        <v>0</v>
      </c>
      <c r="BB10" s="98">
        <f t="shared" si="36"/>
        <v>20</v>
      </c>
      <c r="BC10" s="108">
        <v>6</v>
      </c>
      <c r="BD10" s="98">
        <f t="shared" si="20"/>
        <v>20</v>
      </c>
      <c r="BE10" s="109" t="e">
        <f>MATCH(BC10,$BD$5:BD37,0)</f>
        <v>#N/A</v>
      </c>
      <c r="BF10" s="110" t="e">
        <f t="shared" ca="1" si="37"/>
        <v>#N/A</v>
      </c>
      <c r="BG10" s="110" t="e">
        <f t="shared" ca="1" si="21"/>
        <v>#N/A</v>
      </c>
      <c r="BH10" s="110" t="e">
        <f t="shared" ca="1" si="22"/>
        <v>#N/A</v>
      </c>
      <c r="BI10" s="15"/>
      <c r="BJ10" s="15"/>
    </row>
    <row r="11" spans="1:62" ht="19.05" thickBot="1">
      <c r="A11" s="16">
        <v>6</v>
      </c>
      <c r="B11" s="17" t="str">
        <f>[1]Blank!$B$6</f>
        <v>Bernie Fitzsimon</v>
      </c>
      <c r="C11" s="111">
        <f>[3]R9!C11</f>
        <v>28</v>
      </c>
      <c r="D11" s="112">
        <f t="shared" si="9"/>
        <v>28</v>
      </c>
      <c r="E11" s="113">
        <f>[4]C9!$CW$35</f>
        <v>0</v>
      </c>
      <c r="F11" s="107">
        <f t="shared" si="23"/>
        <v>0</v>
      </c>
      <c r="G11" s="114">
        <f t="shared" si="24"/>
        <v>0</v>
      </c>
      <c r="H11" s="114">
        <f t="shared" si="25"/>
        <v>0</v>
      </c>
      <c r="I11" s="20"/>
      <c r="J11" s="181"/>
      <c r="K11" s="115">
        <f>[5]P6!$H$52</f>
        <v>1</v>
      </c>
      <c r="L11" s="116">
        <f>[5]P6!$J$52</f>
        <v>28</v>
      </c>
      <c r="M11" s="117">
        <f t="shared" si="10"/>
        <v>28</v>
      </c>
      <c r="N11" s="44" t="str">
        <f t="shared" si="11"/>
        <v>H</v>
      </c>
      <c r="O11" s="150">
        <f t="shared" si="26"/>
        <v>0</v>
      </c>
      <c r="P11" s="84" t="b">
        <f t="shared" si="27"/>
        <v>0</v>
      </c>
      <c r="Q11" s="84" t="b">
        <f t="shared" si="28"/>
        <v>0</v>
      </c>
      <c r="R11" s="150"/>
      <c r="S11" s="17" t="str">
        <f t="shared" si="29"/>
        <v>Bernie Fitzsimon</v>
      </c>
      <c r="T11" s="49">
        <f t="shared" si="12"/>
        <v>0</v>
      </c>
      <c r="U11" s="49">
        <f t="shared" si="13"/>
        <v>0</v>
      </c>
      <c r="V11" s="49">
        <f t="shared" si="14"/>
        <v>0</v>
      </c>
      <c r="W11" s="49">
        <f t="shared" si="15"/>
        <v>0</v>
      </c>
      <c r="X11" s="47">
        <f t="shared" si="16"/>
        <v>0</v>
      </c>
      <c r="Y11" s="118"/>
      <c r="Z11" s="32"/>
      <c r="AA11" s="107">
        <f t="shared" si="30"/>
        <v>0</v>
      </c>
      <c r="AB11" s="98">
        <f t="shared" si="0"/>
        <v>0</v>
      </c>
      <c r="AC11" s="98">
        <f t="shared" si="1"/>
        <v>1</v>
      </c>
      <c r="AD11" s="108">
        <v>7</v>
      </c>
      <c r="AE11" s="97">
        <f t="shared" si="2"/>
        <v>1</v>
      </c>
      <c r="AF11" s="119" t="e">
        <f>MATCH(AD11,$AE$5:AE37,0)</f>
        <v>#N/A</v>
      </c>
      <c r="AG11" s="120" t="e">
        <f t="shared" ca="1" si="17"/>
        <v>#N/A</v>
      </c>
      <c r="AH11" s="110" t="e">
        <f t="shared" ca="1" si="3"/>
        <v>#N/A</v>
      </c>
      <c r="AI11" s="110" t="e">
        <f t="shared" ca="1" si="31"/>
        <v>#N/A</v>
      </c>
      <c r="AJ11" s="15"/>
      <c r="AK11" s="16">
        <v>6</v>
      </c>
      <c r="AL11" s="17" t="str">
        <f t="shared" si="32"/>
        <v>Bernie Fitzsimon</v>
      </c>
      <c r="AM11" s="106">
        <f>'Round 1'!E11</f>
        <v>24</v>
      </c>
      <c r="AN11" s="142">
        <f>'Round 2'!AN11</f>
        <v>20</v>
      </c>
      <c r="AO11" s="142">
        <f t="shared" si="33"/>
        <v>0</v>
      </c>
      <c r="AP11" s="142">
        <f t="shared" si="18"/>
        <v>44</v>
      </c>
      <c r="AQ11" s="150"/>
      <c r="AR11" s="17" t="str">
        <f t="shared" si="34"/>
        <v>Bernie Fitzsimon</v>
      </c>
      <c r="AS11" s="49">
        <f t="shared" si="19"/>
        <v>0</v>
      </c>
      <c r="AT11" s="49">
        <f t="shared" si="4"/>
        <v>0</v>
      </c>
      <c r="AU11" s="49">
        <f t="shared" si="5"/>
        <v>0</v>
      </c>
      <c r="AV11" s="49">
        <f t="shared" si="6"/>
        <v>0</v>
      </c>
      <c r="AW11" s="47">
        <f t="shared" si="7"/>
        <v>0</v>
      </c>
      <c r="AX11" s="118"/>
      <c r="AY11" s="32"/>
      <c r="AZ11" s="107">
        <f t="shared" si="35"/>
        <v>44</v>
      </c>
      <c r="BA11" s="98">
        <f t="shared" si="8"/>
        <v>44</v>
      </c>
      <c r="BB11" s="98">
        <f t="shared" si="36"/>
        <v>14</v>
      </c>
      <c r="BC11" s="108">
        <v>7</v>
      </c>
      <c r="BD11" s="98">
        <f t="shared" si="20"/>
        <v>14</v>
      </c>
      <c r="BE11" s="109">
        <f>MATCH(BC11,$BD$5:BD37,0)</f>
        <v>9</v>
      </c>
      <c r="BF11" s="110" t="str">
        <f t="shared" ca="1" si="37"/>
        <v>Gordon Grant</v>
      </c>
      <c r="BG11" s="110">
        <f t="shared" ca="1" si="21"/>
        <v>67</v>
      </c>
      <c r="BH11" s="110">
        <f t="shared" ca="1" si="22"/>
        <v>0</v>
      </c>
      <c r="BI11" s="15"/>
      <c r="BJ11" s="15"/>
    </row>
    <row r="12" spans="1:62" ht="19.05" thickBot="1">
      <c r="A12" s="16">
        <v>7</v>
      </c>
      <c r="B12" s="17" t="str">
        <f>[1]Blank!$B$7</f>
        <v>John Ford</v>
      </c>
      <c r="C12" s="111">
        <f>[3]R9!C12</f>
        <v>15.8</v>
      </c>
      <c r="D12" s="112">
        <f t="shared" si="9"/>
        <v>16</v>
      </c>
      <c r="E12" s="113">
        <f>[4]C9!$DN$35</f>
        <v>0</v>
      </c>
      <c r="F12" s="107">
        <f t="shared" si="23"/>
        <v>0</v>
      </c>
      <c r="G12" s="114">
        <f t="shared" si="24"/>
        <v>0</v>
      </c>
      <c r="H12" s="114">
        <f t="shared" si="25"/>
        <v>0</v>
      </c>
      <c r="I12" s="20"/>
      <c r="J12" s="181"/>
      <c r="K12" s="115">
        <f>[5]P7!$H$52</f>
        <v>0</v>
      </c>
      <c r="L12" s="116">
        <f>[5]P7!$J$52</f>
        <v>17</v>
      </c>
      <c r="M12" s="117">
        <f t="shared" si="10"/>
        <v>17</v>
      </c>
      <c r="N12" s="44" t="str">
        <f t="shared" si="11"/>
        <v>M</v>
      </c>
      <c r="O12" s="150">
        <f t="shared" si="26"/>
        <v>0</v>
      </c>
      <c r="P12" s="84" t="b">
        <f t="shared" si="27"/>
        <v>0</v>
      </c>
      <c r="Q12" s="84" t="b">
        <f t="shared" si="28"/>
        <v>0</v>
      </c>
      <c r="R12" s="150"/>
      <c r="S12" s="17" t="str">
        <f t="shared" si="29"/>
        <v>John Ford</v>
      </c>
      <c r="T12" s="49">
        <f t="shared" si="12"/>
        <v>0</v>
      </c>
      <c r="U12" s="49">
        <f t="shared" si="13"/>
        <v>0</v>
      </c>
      <c r="V12" s="49">
        <f t="shared" si="14"/>
        <v>0</v>
      </c>
      <c r="W12" s="49">
        <f t="shared" si="15"/>
        <v>0</v>
      </c>
      <c r="X12" s="47">
        <f t="shared" si="16"/>
        <v>0</v>
      </c>
      <c r="Y12" s="118"/>
      <c r="Z12" s="32"/>
      <c r="AA12" s="107">
        <f t="shared" si="30"/>
        <v>0</v>
      </c>
      <c r="AB12" s="98">
        <f t="shared" si="0"/>
        <v>0</v>
      </c>
      <c r="AC12" s="98">
        <f t="shared" si="1"/>
        <v>1</v>
      </c>
      <c r="AD12" s="108">
        <v>8</v>
      </c>
      <c r="AE12" s="97">
        <f t="shared" si="2"/>
        <v>1</v>
      </c>
      <c r="AF12" s="119" t="e">
        <f>MATCH(AD12,$AE$5:AE37,0)</f>
        <v>#N/A</v>
      </c>
      <c r="AG12" s="120" t="e">
        <f t="shared" ca="1" si="17"/>
        <v>#N/A</v>
      </c>
      <c r="AH12" s="110" t="e">
        <f t="shared" ca="1" si="3"/>
        <v>#N/A</v>
      </c>
      <c r="AI12" s="110" t="e">
        <f t="shared" ca="1" si="31"/>
        <v>#N/A</v>
      </c>
      <c r="AJ12" s="15"/>
      <c r="AK12" s="16">
        <v>7</v>
      </c>
      <c r="AL12" s="17" t="str">
        <f t="shared" si="32"/>
        <v>John Ford</v>
      </c>
      <c r="AM12" s="106">
        <f>'Round 1'!E12</f>
        <v>36</v>
      </c>
      <c r="AN12" s="142">
        <f>'Round 2'!AN12</f>
        <v>40</v>
      </c>
      <c r="AO12" s="142">
        <f t="shared" si="33"/>
        <v>0</v>
      </c>
      <c r="AP12" s="142">
        <f t="shared" si="18"/>
        <v>76</v>
      </c>
      <c r="AQ12" s="150"/>
      <c r="AR12" s="17" t="str">
        <f t="shared" si="34"/>
        <v>John Ford</v>
      </c>
      <c r="AS12" s="49">
        <f t="shared" si="19"/>
        <v>0</v>
      </c>
      <c r="AT12" s="49">
        <f t="shared" si="4"/>
        <v>0</v>
      </c>
      <c r="AU12" s="49">
        <f t="shared" si="5"/>
        <v>0</v>
      </c>
      <c r="AV12" s="49">
        <f t="shared" si="6"/>
        <v>0</v>
      </c>
      <c r="AW12" s="47">
        <f t="shared" si="7"/>
        <v>0</v>
      </c>
      <c r="AX12" s="118"/>
      <c r="AY12" s="32"/>
      <c r="AZ12" s="107">
        <f t="shared" si="35"/>
        <v>76</v>
      </c>
      <c r="BA12" s="98">
        <f t="shared" si="8"/>
        <v>76</v>
      </c>
      <c r="BB12" s="98">
        <f t="shared" si="36"/>
        <v>1</v>
      </c>
      <c r="BC12" s="108">
        <v>8</v>
      </c>
      <c r="BD12" s="98">
        <f t="shared" si="20"/>
        <v>1</v>
      </c>
      <c r="BE12" s="109">
        <f>MATCH(BC12,$BD$5:BD37,0)</f>
        <v>10</v>
      </c>
      <c r="BF12" s="110" t="str">
        <f t="shared" ca="1" si="37"/>
        <v>Derek Griffiths</v>
      </c>
      <c r="BG12" s="110">
        <f t="shared" ca="1" si="21"/>
        <v>65</v>
      </c>
      <c r="BH12" s="110">
        <f t="shared" ca="1" si="22"/>
        <v>0</v>
      </c>
      <c r="BI12" s="15"/>
      <c r="BJ12" s="15"/>
    </row>
    <row r="13" spans="1:62" ht="19.05" thickBot="1">
      <c r="A13" s="16">
        <v>8</v>
      </c>
      <c r="B13" s="17" t="str">
        <f>[1]Blank!$B$8</f>
        <v>Gordon Grant</v>
      </c>
      <c r="C13" s="111">
        <f>[3]R9!C13</f>
        <v>25.6</v>
      </c>
      <c r="D13" s="112">
        <f t="shared" si="9"/>
        <v>26</v>
      </c>
      <c r="E13" s="113">
        <f>[4]C9!$EE$35</f>
        <v>0</v>
      </c>
      <c r="F13" s="107">
        <f t="shared" si="23"/>
        <v>0</v>
      </c>
      <c r="G13" s="114">
        <f t="shared" si="24"/>
        <v>0</v>
      </c>
      <c r="H13" s="114">
        <f t="shared" si="25"/>
        <v>0</v>
      </c>
      <c r="I13" s="20"/>
      <c r="J13" s="181"/>
      <c r="K13" s="115">
        <f>[5]P8!$H$52</f>
        <v>0</v>
      </c>
      <c r="L13" s="116">
        <f>[5]P8!$J$52</f>
        <v>24.6</v>
      </c>
      <c r="M13" s="117">
        <f t="shared" si="10"/>
        <v>25</v>
      </c>
      <c r="N13" s="44" t="str">
        <f t="shared" si="11"/>
        <v>H</v>
      </c>
      <c r="O13" s="150">
        <f t="shared" si="26"/>
        <v>0</v>
      </c>
      <c r="P13" s="84" t="b">
        <f t="shared" si="27"/>
        <v>0</v>
      </c>
      <c r="Q13" s="84" t="b">
        <f t="shared" si="28"/>
        <v>0</v>
      </c>
      <c r="R13" s="150"/>
      <c r="S13" s="17" t="str">
        <f t="shared" si="29"/>
        <v>Gordon Grant</v>
      </c>
      <c r="T13" s="49">
        <f t="shared" si="12"/>
        <v>0</v>
      </c>
      <c r="U13" s="49">
        <f t="shared" si="13"/>
        <v>0</v>
      </c>
      <c r="V13" s="49">
        <f t="shared" si="14"/>
        <v>0</v>
      </c>
      <c r="W13" s="49">
        <f t="shared" si="15"/>
        <v>0</v>
      </c>
      <c r="X13" s="47">
        <f t="shared" si="16"/>
        <v>0</v>
      </c>
      <c r="Y13" s="118"/>
      <c r="Z13" s="32"/>
      <c r="AA13" s="107">
        <f t="shared" si="30"/>
        <v>0</v>
      </c>
      <c r="AB13" s="98">
        <f t="shared" si="0"/>
        <v>0</v>
      </c>
      <c r="AC13" s="98">
        <f t="shared" si="1"/>
        <v>1</v>
      </c>
      <c r="AD13" s="108">
        <v>9</v>
      </c>
      <c r="AE13" s="97">
        <f t="shared" si="2"/>
        <v>1</v>
      </c>
      <c r="AF13" s="119" t="e">
        <f>MATCH(AD13,$AE$5:AE37,0)</f>
        <v>#N/A</v>
      </c>
      <c r="AG13" s="120" t="e">
        <f t="shared" ca="1" si="17"/>
        <v>#N/A</v>
      </c>
      <c r="AH13" s="110" t="e">
        <f t="shared" ca="1" si="3"/>
        <v>#N/A</v>
      </c>
      <c r="AI13" s="110" t="e">
        <f t="shared" ca="1" si="31"/>
        <v>#N/A</v>
      </c>
      <c r="AJ13" s="15"/>
      <c r="AK13" s="16">
        <v>8</v>
      </c>
      <c r="AL13" s="17" t="str">
        <f t="shared" si="32"/>
        <v>Gordon Grant</v>
      </c>
      <c r="AM13" s="106">
        <f>'Round 1'!E13</f>
        <v>35</v>
      </c>
      <c r="AN13" s="142">
        <f>'Round 2'!AN13</f>
        <v>32</v>
      </c>
      <c r="AO13" s="142">
        <f t="shared" si="33"/>
        <v>0</v>
      </c>
      <c r="AP13" s="142">
        <f t="shared" si="18"/>
        <v>67</v>
      </c>
      <c r="AQ13" s="150"/>
      <c r="AR13" s="17" t="str">
        <f t="shared" si="34"/>
        <v>Gordon Grant</v>
      </c>
      <c r="AS13" s="49">
        <f t="shared" si="19"/>
        <v>0</v>
      </c>
      <c r="AT13" s="49">
        <f t="shared" si="4"/>
        <v>0</v>
      </c>
      <c r="AU13" s="49">
        <f t="shared" si="5"/>
        <v>0</v>
      </c>
      <c r="AV13" s="49">
        <f t="shared" si="6"/>
        <v>0</v>
      </c>
      <c r="AW13" s="47">
        <f t="shared" si="7"/>
        <v>0</v>
      </c>
      <c r="AX13" s="118"/>
      <c r="AY13" s="32"/>
      <c r="AZ13" s="107">
        <f t="shared" si="35"/>
        <v>67</v>
      </c>
      <c r="BA13" s="98">
        <f t="shared" si="8"/>
        <v>67</v>
      </c>
      <c r="BB13" s="98">
        <f t="shared" si="36"/>
        <v>7</v>
      </c>
      <c r="BC13" s="108">
        <v>9</v>
      </c>
      <c r="BD13" s="98">
        <f t="shared" si="20"/>
        <v>7</v>
      </c>
      <c r="BE13" s="109" t="e">
        <f>MATCH(BC13,$BD$5:BD37,0)</f>
        <v>#N/A</v>
      </c>
      <c r="BF13" s="110" t="e">
        <f t="shared" ca="1" si="37"/>
        <v>#N/A</v>
      </c>
      <c r="BG13" s="110" t="e">
        <f t="shared" ca="1" si="21"/>
        <v>#N/A</v>
      </c>
      <c r="BH13" s="110" t="e">
        <f t="shared" ca="1" si="22"/>
        <v>#N/A</v>
      </c>
      <c r="BI13" s="15"/>
      <c r="BJ13" s="15"/>
    </row>
    <row r="14" spans="1:62" ht="19.05" thickBot="1">
      <c r="A14" s="16">
        <v>9</v>
      </c>
      <c r="B14" s="17" t="str">
        <f>[1]Blank!$B$9</f>
        <v>Derek Griffiths</v>
      </c>
      <c r="C14" s="111">
        <f>[3]R9!C14</f>
        <v>25.500000000000004</v>
      </c>
      <c r="D14" s="112">
        <f t="shared" si="9"/>
        <v>26</v>
      </c>
      <c r="E14" s="113">
        <f>[4]C9!$EV$35</f>
        <v>0</v>
      </c>
      <c r="F14" s="107">
        <f t="shared" si="23"/>
        <v>0</v>
      </c>
      <c r="G14" s="114">
        <f t="shared" si="24"/>
        <v>0</v>
      </c>
      <c r="H14" s="114">
        <f t="shared" si="25"/>
        <v>0</v>
      </c>
      <c r="I14" s="20"/>
      <c r="J14" s="181"/>
      <c r="K14" s="115">
        <f>[5]P9!$H$52</f>
        <v>0</v>
      </c>
      <c r="L14" s="116">
        <f>[5]P9!$J$52</f>
        <v>25.500000000000004</v>
      </c>
      <c r="M14" s="117">
        <f t="shared" si="10"/>
        <v>26</v>
      </c>
      <c r="N14" s="44" t="str">
        <f t="shared" si="11"/>
        <v>H</v>
      </c>
      <c r="O14" s="150">
        <f t="shared" si="26"/>
        <v>0</v>
      </c>
      <c r="P14" s="84" t="b">
        <f t="shared" si="27"/>
        <v>0</v>
      </c>
      <c r="Q14" s="84" t="b">
        <f t="shared" si="28"/>
        <v>0</v>
      </c>
      <c r="R14" s="150"/>
      <c r="S14" s="17" t="str">
        <f t="shared" si="29"/>
        <v>Derek Griffiths</v>
      </c>
      <c r="T14" s="49">
        <f t="shared" si="12"/>
        <v>0</v>
      </c>
      <c r="U14" s="49">
        <f t="shared" si="13"/>
        <v>0</v>
      </c>
      <c r="V14" s="49">
        <f t="shared" si="14"/>
        <v>0</v>
      </c>
      <c r="W14" s="49">
        <f t="shared" si="15"/>
        <v>0</v>
      </c>
      <c r="X14" s="47">
        <f t="shared" si="16"/>
        <v>0</v>
      </c>
      <c r="Y14" s="118"/>
      <c r="Z14" s="32"/>
      <c r="AA14" s="107">
        <f t="shared" si="30"/>
        <v>0</v>
      </c>
      <c r="AB14" s="98">
        <f t="shared" si="0"/>
        <v>0</v>
      </c>
      <c r="AC14" s="98">
        <f t="shared" si="1"/>
        <v>1</v>
      </c>
      <c r="AD14" s="108">
        <v>10</v>
      </c>
      <c r="AE14" s="97">
        <f t="shared" si="2"/>
        <v>1</v>
      </c>
      <c r="AF14" s="119" t="e">
        <f>MATCH(AD14,$AE$5:AE37,0)</f>
        <v>#N/A</v>
      </c>
      <c r="AG14" s="120" t="e">
        <f t="shared" ca="1" si="17"/>
        <v>#N/A</v>
      </c>
      <c r="AH14" s="110" t="e">
        <f t="shared" ca="1" si="3"/>
        <v>#N/A</v>
      </c>
      <c r="AI14" s="110" t="e">
        <f t="shared" ca="1" si="31"/>
        <v>#N/A</v>
      </c>
      <c r="AJ14" s="15"/>
      <c r="AK14" s="16">
        <v>9</v>
      </c>
      <c r="AL14" s="17" t="str">
        <f t="shared" si="32"/>
        <v>Derek Griffiths</v>
      </c>
      <c r="AM14" s="106">
        <f>'Round 1'!E14</f>
        <v>34</v>
      </c>
      <c r="AN14" s="142">
        <f>'Round 2'!AN14</f>
        <v>31</v>
      </c>
      <c r="AO14" s="142">
        <f t="shared" si="33"/>
        <v>0</v>
      </c>
      <c r="AP14" s="142">
        <f t="shared" si="18"/>
        <v>65</v>
      </c>
      <c r="AQ14" s="150"/>
      <c r="AR14" s="17" t="str">
        <f t="shared" si="34"/>
        <v>Derek Griffiths</v>
      </c>
      <c r="AS14" s="49">
        <f t="shared" si="19"/>
        <v>0</v>
      </c>
      <c r="AT14" s="49">
        <f t="shared" si="4"/>
        <v>0</v>
      </c>
      <c r="AU14" s="49">
        <f t="shared" si="5"/>
        <v>0</v>
      </c>
      <c r="AV14" s="49">
        <f t="shared" si="6"/>
        <v>0</v>
      </c>
      <c r="AW14" s="47">
        <f t="shared" si="7"/>
        <v>0</v>
      </c>
      <c r="AX14" s="118"/>
      <c r="AY14" s="32"/>
      <c r="AZ14" s="107">
        <f t="shared" si="35"/>
        <v>65</v>
      </c>
      <c r="BA14" s="98">
        <f t="shared" si="8"/>
        <v>65</v>
      </c>
      <c r="BB14" s="98">
        <f t="shared" si="36"/>
        <v>8</v>
      </c>
      <c r="BC14" s="108">
        <v>10</v>
      </c>
      <c r="BD14" s="98">
        <f t="shared" si="20"/>
        <v>8</v>
      </c>
      <c r="BE14" s="109">
        <f>MATCH(BC14,$BD$5:BD37,0)</f>
        <v>11</v>
      </c>
      <c r="BF14" s="110" t="str">
        <f t="shared" ca="1" si="37"/>
        <v>Ian Gunn</v>
      </c>
      <c r="BG14" s="110">
        <f t="shared" ca="1" si="21"/>
        <v>62</v>
      </c>
      <c r="BH14" s="110">
        <f t="shared" ca="1" si="22"/>
        <v>0</v>
      </c>
      <c r="BI14" s="15"/>
      <c r="BJ14" s="15"/>
    </row>
    <row r="15" spans="1:62" ht="19.05" thickBot="1">
      <c r="A15" s="16">
        <v>10</v>
      </c>
      <c r="B15" s="17" t="str">
        <f>[1]Blank!$B$10</f>
        <v>Ian Gunn</v>
      </c>
      <c r="C15" s="111">
        <f>[3]R9!C15</f>
        <v>28</v>
      </c>
      <c r="D15" s="112">
        <f t="shared" si="9"/>
        <v>28</v>
      </c>
      <c r="E15" s="113">
        <f>[4]C9!$FM$35</f>
        <v>0</v>
      </c>
      <c r="F15" s="107">
        <f t="shared" si="23"/>
        <v>0</v>
      </c>
      <c r="G15" s="114">
        <f t="shared" si="24"/>
        <v>0</v>
      </c>
      <c r="H15" s="114">
        <f t="shared" si="25"/>
        <v>0</v>
      </c>
      <c r="I15" s="20"/>
      <c r="J15" s="181"/>
      <c r="K15" s="115">
        <f>[5]P10!$H$52</f>
        <v>0.2</v>
      </c>
      <c r="L15" s="116">
        <f>[5]P10!$J$52</f>
        <v>28</v>
      </c>
      <c r="M15" s="117">
        <f t="shared" si="10"/>
        <v>28</v>
      </c>
      <c r="N15" s="44" t="str">
        <f t="shared" si="11"/>
        <v>H</v>
      </c>
      <c r="O15" s="150">
        <f t="shared" si="26"/>
        <v>0</v>
      </c>
      <c r="P15" s="84" t="b">
        <f t="shared" si="27"/>
        <v>0</v>
      </c>
      <c r="Q15" s="84" t="b">
        <f t="shared" si="28"/>
        <v>0</v>
      </c>
      <c r="R15" s="150"/>
      <c r="S15" s="17" t="str">
        <f t="shared" si="29"/>
        <v>Ian Gunn</v>
      </c>
      <c r="T15" s="49">
        <f t="shared" si="12"/>
        <v>0</v>
      </c>
      <c r="U15" s="49">
        <f t="shared" si="13"/>
        <v>0</v>
      </c>
      <c r="V15" s="49">
        <f t="shared" si="14"/>
        <v>0</v>
      </c>
      <c r="W15" s="49">
        <f t="shared" si="15"/>
        <v>0</v>
      </c>
      <c r="X15" s="47">
        <f t="shared" si="16"/>
        <v>0</v>
      </c>
      <c r="Y15" s="118"/>
      <c r="Z15" s="32"/>
      <c r="AA15" s="107">
        <f t="shared" si="30"/>
        <v>0</v>
      </c>
      <c r="AB15" s="98">
        <f t="shared" si="0"/>
        <v>0</v>
      </c>
      <c r="AC15" s="98">
        <f t="shared" si="1"/>
        <v>1</v>
      </c>
      <c r="AD15" s="108">
        <v>11</v>
      </c>
      <c r="AE15" s="97">
        <f t="shared" si="2"/>
        <v>1</v>
      </c>
      <c r="AF15" s="119" t="e">
        <f>MATCH(AD15,$AE$5:AE37,0)</f>
        <v>#N/A</v>
      </c>
      <c r="AG15" s="120" t="e">
        <f t="shared" ca="1" si="17"/>
        <v>#N/A</v>
      </c>
      <c r="AH15" s="110" t="e">
        <f t="shared" ca="1" si="3"/>
        <v>#N/A</v>
      </c>
      <c r="AI15" s="110" t="e">
        <f t="shared" ca="1" si="31"/>
        <v>#N/A</v>
      </c>
      <c r="AJ15" s="15"/>
      <c r="AK15" s="16">
        <v>10</v>
      </c>
      <c r="AL15" s="17" t="str">
        <f t="shared" si="32"/>
        <v>Ian Gunn</v>
      </c>
      <c r="AM15" s="106">
        <f>'Round 1'!E15</f>
        <v>30</v>
      </c>
      <c r="AN15" s="142">
        <f>'Round 2'!AN15</f>
        <v>32</v>
      </c>
      <c r="AO15" s="142">
        <f t="shared" si="33"/>
        <v>0</v>
      </c>
      <c r="AP15" s="142">
        <f t="shared" si="18"/>
        <v>62</v>
      </c>
      <c r="AQ15" s="150"/>
      <c r="AR15" s="17" t="str">
        <f t="shared" si="34"/>
        <v>Ian Gunn</v>
      </c>
      <c r="AS15" s="49">
        <f t="shared" si="19"/>
        <v>0</v>
      </c>
      <c r="AT15" s="49">
        <f t="shared" si="4"/>
        <v>0</v>
      </c>
      <c r="AU15" s="49">
        <f t="shared" si="5"/>
        <v>0</v>
      </c>
      <c r="AV15" s="49">
        <f t="shared" si="6"/>
        <v>0</v>
      </c>
      <c r="AW15" s="47">
        <f t="shared" si="7"/>
        <v>0</v>
      </c>
      <c r="AX15" s="118"/>
      <c r="AY15" s="32"/>
      <c r="AZ15" s="107">
        <f t="shared" si="35"/>
        <v>62</v>
      </c>
      <c r="BA15" s="98">
        <f t="shared" si="8"/>
        <v>62</v>
      </c>
      <c r="BB15" s="98">
        <f t="shared" si="36"/>
        <v>10</v>
      </c>
      <c r="BC15" s="108">
        <v>11</v>
      </c>
      <c r="BD15" s="98">
        <f t="shared" si="20"/>
        <v>10</v>
      </c>
      <c r="BE15" s="109">
        <f>MATCH(BC15,$BD$5:BD37,0)</f>
        <v>15</v>
      </c>
      <c r="BF15" s="110" t="str">
        <f t="shared" ca="1" si="37"/>
        <v>Jim Rooks</v>
      </c>
      <c r="BG15" s="110">
        <f t="shared" ca="1" si="21"/>
        <v>61</v>
      </c>
      <c r="BH15" s="110">
        <f t="shared" ca="1" si="22"/>
        <v>0</v>
      </c>
      <c r="BI15" s="15"/>
      <c r="BJ15" s="15"/>
    </row>
    <row r="16" spans="1:62" ht="19.05" thickBot="1">
      <c r="A16" s="16">
        <v>11</v>
      </c>
      <c r="B16" s="17" t="str">
        <f>[1]Blank!$B$11</f>
        <v>Eddie Harrison</v>
      </c>
      <c r="C16" s="111">
        <f>[3]R9!C16</f>
        <v>12.1</v>
      </c>
      <c r="D16" s="112">
        <f t="shared" si="9"/>
        <v>12</v>
      </c>
      <c r="E16" s="113">
        <f>[4]C9!$GD$35</f>
        <v>0</v>
      </c>
      <c r="F16" s="107">
        <f t="shared" si="23"/>
        <v>0</v>
      </c>
      <c r="G16" s="114">
        <f t="shared" si="24"/>
        <v>0</v>
      </c>
      <c r="H16" s="114">
        <f t="shared" si="25"/>
        <v>0</v>
      </c>
      <c r="I16" s="20"/>
      <c r="J16" s="181"/>
      <c r="K16" s="115">
        <f>[5]P11!$H$52</f>
        <v>0</v>
      </c>
      <c r="L16" s="116">
        <f>[5]P11!$J$52</f>
        <v>12.1</v>
      </c>
      <c r="M16" s="117">
        <f t="shared" si="10"/>
        <v>12</v>
      </c>
      <c r="N16" s="44" t="str">
        <f t="shared" si="11"/>
        <v>M</v>
      </c>
      <c r="O16" s="150">
        <f t="shared" si="26"/>
        <v>0</v>
      </c>
      <c r="P16" s="84" t="b">
        <f t="shared" si="27"/>
        <v>0</v>
      </c>
      <c r="Q16" s="84" t="b">
        <f t="shared" si="28"/>
        <v>0</v>
      </c>
      <c r="R16" s="150"/>
      <c r="S16" s="17" t="str">
        <f t="shared" si="29"/>
        <v>Eddie Harrison</v>
      </c>
      <c r="T16" s="49">
        <f t="shared" si="12"/>
        <v>0</v>
      </c>
      <c r="U16" s="49">
        <f t="shared" si="13"/>
        <v>0</v>
      </c>
      <c r="V16" s="49">
        <f t="shared" si="14"/>
        <v>0</v>
      </c>
      <c r="W16" s="49">
        <f t="shared" si="15"/>
        <v>0</v>
      </c>
      <c r="X16" s="47">
        <f t="shared" si="16"/>
        <v>0</v>
      </c>
      <c r="Y16" s="118"/>
      <c r="Z16" s="32"/>
      <c r="AA16" s="107">
        <f t="shared" si="30"/>
        <v>0</v>
      </c>
      <c r="AB16" s="98">
        <f t="shared" si="0"/>
        <v>0</v>
      </c>
      <c r="AC16" s="98">
        <f t="shared" si="1"/>
        <v>1</v>
      </c>
      <c r="AD16" s="108">
        <v>12</v>
      </c>
      <c r="AE16" s="97">
        <f t="shared" si="2"/>
        <v>1</v>
      </c>
      <c r="AF16" s="119" t="e">
        <f>MATCH(AD16,$AE$5:AE37,0)</f>
        <v>#N/A</v>
      </c>
      <c r="AG16" s="120" t="e">
        <f t="shared" ca="1" si="17"/>
        <v>#N/A</v>
      </c>
      <c r="AH16" s="110" t="e">
        <f t="shared" ca="1" si="3"/>
        <v>#N/A</v>
      </c>
      <c r="AI16" s="110" t="e">
        <f t="shared" ca="1" si="31"/>
        <v>#N/A</v>
      </c>
      <c r="AJ16" s="15"/>
      <c r="AK16" s="16">
        <v>11</v>
      </c>
      <c r="AL16" s="17" t="str">
        <f t="shared" si="32"/>
        <v>Eddie Harrison</v>
      </c>
      <c r="AM16" s="106">
        <f>'Round 1'!E16</f>
        <v>32</v>
      </c>
      <c r="AN16" s="142">
        <f>'Round 2'!AN16</f>
        <v>0</v>
      </c>
      <c r="AO16" s="142">
        <f t="shared" si="33"/>
        <v>0</v>
      </c>
      <c r="AP16" s="142">
        <f t="shared" si="18"/>
        <v>32</v>
      </c>
      <c r="AQ16" s="150"/>
      <c r="AR16" s="17" t="str">
        <f t="shared" si="34"/>
        <v>Eddie Harrison</v>
      </c>
      <c r="AS16" s="49">
        <f t="shared" si="19"/>
        <v>0</v>
      </c>
      <c r="AT16" s="49">
        <f t="shared" si="4"/>
        <v>0</v>
      </c>
      <c r="AU16" s="49">
        <f t="shared" si="5"/>
        <v>0</v>
      </c>
      <c r="AV16" s="49">
        <f t="shared" si="6"/>
        <v>0</v>
      </c>
      <c r="AW16" s="47">
        <f t="shared" si="7"/>
        <v>0</v>
      </c>
      <c r="AX16" s="118"/>
      <c r="AY16" s="32"/>
      <c r="AZ16" s="107">
        <f t="shared" si="35"/>
        <v>32</v>
      </c>
      <c r="BA16" s="98">
        <f t="shared" si="8"/>
        <v>32</v>
      </c>
      <c r="BB16" s="98">
        <f t="shared" si="36"/>
        <v>15</v>
      </c>
      <c r="BC16" s="108">
        <v>12</v>
      </c>
      <c r="BD16" s="98">
        <f t="shared" si="20"/>
        <v>15</v>
      </c>
      <c r="BE16" s="109">
        <f>MATCH(BC16,$BD$5:BD37,0)</f>
        <v>23</v>
      </c>
      <c r="BF16" s="110" t="str">
        <f t="shared" ca="1" si="37"/>
        <v>Mark Wilson</v>
      </c>
      <c r="BG16" s="110">
        <f t="shared" ca="1" si="21"/>
        <v>59</v>
      </c>
      <c r="BH16" s="110">
        <f t="shared" ca="1" si="22"/>
        <v>0</v>
      </c>
      <c r="BI16" s="15"/>
      <c r="BJ16" s="15"/>
    </row>
    <row r="17" spans="1:62" ht="19.05" thickBot="1">
      <c r="A17" s="16">
        <v>12</v>
      </c>
      <c r="B17" s="17" t="str">
        <f>[1]Blank!$B$12</f>
        <v>Paul Marshall</v>
      </c>
      <c r="C17" s="111">
        <f>[3]R9!C17</f>
        <v>23.2</v>
      </c>
      <c r="D17" s="112">
        <f t="shared" si="9"/>
        <v>23</v>
      </c>
      <c r="E17" s="113">
        <f>[4]C9!$GU$35</f>
        <v>0</v>
      </c>
      <c r="F17" s="107">
        <f t="shared" si="23"/>
        <v>0</v>
      </c>
      <c r="G17" s="114">
        <f t="shared" si="24"/>
        <v>0</v>
      </c>
      <c r="H17" s="114">
        <f t="shared" si="25"/>
        <v>0</v>
      </c>
      <c r="I17" s="20"/>
      <c r="J17" s="181"/>
      <c r="K17" s="115">
        <f>[5]P12!$H$52</f>
        <v>0</v>
      </c>
      <c r="L17" s="116">
        <f>[5]P12!$J$52</f>
        <v>23.2</v>
      </c>
      <c r="M17" s="117">
        <f t="shared" si="10"/>
        <v>23</v>
      </c>
      <c r="N17" s="44" t="str">
        <f t="shared" si="11"/>
        <v>H</v>
      </c>
      <c r="O17" s="150">
        <f t="shared" si="26"/>
        <v>0</v>
      </c>
      <c r="P17" s="84" t="b">
        <f t="shared" si="27"/>
        <v>0</v>
      </c>
      <c r="Q17" s="84" t="b">
        <f t="shared" si="28"/>
        <v>0</v>
      </c>
      <c r="R17" s="150"/>
      <c r="S17" s="17" t="str">
        <f t="shared" si="29"/>
        <v>Paul Marshall</v>
      </c>
      <c r="T17" s="49">
        <f t="shared" si="12"/>
        <v>0</v>
      </c>
      <c r="U17" s="49">
        <f t="shared" si="13"/>
        <v>0</v>
      </c>
      <c r="V17" s="49">
        <f t="shared" si="14"/>
        <v>0</v>
      </c>
      <c r="W17" s="49">
        <f t="shared" si="15"/>
        <v>0</v>
      </c>
      <c r="X17" s="47">
        <f t="shared" si="16"/>
        <v>0</v>
      </c>
      <c r="Y17" s="118"/>
      <c r="Z17" s="32"/>
      <c r="AA17" s="107">
        <f t="shared" si="30"/>
        <v>0</v>
      </c>
      <c r="AB17" s="98">
        <f t="shared" si="0"/>
        <v>0</v>
      </c>
      <c r="AC17" s="98">
        <f t="shared" si="1"/>
        <v>1</v>
      </c>
      <c r="AD17" s="108">
        <v>13</v>
      </c>
      <c r="AE17" s="97">
        <f t="shared" si="2"/>
        <v>1</v>
      </c>
      <c r="AF17" s="119" t="e">
        <f>MATCH(AD17,$AE$5:AE37,0)</f>
        <v>#N/A</v>
      </c>
      <c r="AG17" s="120" t="e">
        <f t="shared" ca="1" si="17"/>
        <v>#N/A</v>
      </c>
      <c r="AH17" s="110" t="e">
        <f t="shared" ca="1" si="3"/>
        <v>#N/A</v>
      </c>
      <c r="AI17" s="110" t="e">
        <f t="shared" ca="1" si="31"/>
        <v>#N/A</v>
      </c>
      <c r="AJ17" s="15"/>
      <c r="AK17" s="16">
        <v>12</v>
      </c>
      <c r="AL17" s="17" t="str">
        <f t="shared" si="32"/>
        <v>Paul Marshall</v>
      </c>
      <c r="AM17" s="106">
        <f>'Round 1'!E17</f>
        <v>33</v>
      </c>
      <c r="AN17" s="142">
        <f>'Round 2'!AN17</f>
        <v>35</v>
      </c>
      <c r="AO17" s="142">
        <f t="shared" si="33"/>
        <v>0</v>
      </c>
      <c r="AP17" s="142">
        <f t="shared" si="18"/>
        <v>68</v>
      </c>
      <c r="AQ17" s="150"/>
      <c r="AR17" s="17" t="str">
        <f t="shared" si="34"/>
        <v>Paul Marshall</v>
      </c>
      <c r="AS17" s="49">
        <f t="shared" si="19"/>
        <v>0</v>
      </c>
      <c r="AT17" s="49">
        <f t="shared" si="4"/>
        <v>0</v>
      </c>
      <c r="AU17" s="49">
        <f t="shared" si="5"/>
        <v>0</v>
      </c>
      <c r="AV17" s="49">
        <f t="shared" si="6"/>
        <v>0</v>
      </c>
      <c r="AW17" s="47">
        <f t="shared" si="7"/>
        <v>0</v>
      </c>
      <c r="AX17" s="118"/>
      <c r="AY17" s="32"/>
      <c r="AZ17" s="107">
        <f t="shared" si="35"/>
        <v>68</v>
      </c>
      <c r="BA17" s="98">
        <f t="shared" si="8"/>
        <v>68</v>
      </c>
      <c r="BB17" s="98">
        <f t="shared" si="36"/>
        <v>5</v>
      </c>
      <c r="BC17" s="108">
        <v>13</v>
      </c>
      <c r="BD17" s="98">
        <f t="shared" si="20"/>
        <v>5</v>
      </c>
      <c r="BE17" s="109">
        <f>MATCH(BC17,$BD$5:BD37,0)</f>
        <v>22</v>
      </c>
      <c r="BF17" s="110" t="str">
        <f t="shared" ca="1" si="37"/>
        <v>Les West</v>
      </c>
      <c r="BG17" s="110">
        <f t="shared" ca="1" si="21"/>
        <v>57</v>
      </c>
      <c r="BH17" s="110">
        <f t="shared" ca="1" si="22"/>
        <v>0</v>
      </c>
      <c r="BI17" s="15"/>
      <c r="BJ17" s="15"/>
    </row>
    <row r="18" spans="1:62" ht="19.05" thickBot="1">
      <c r="A18" s="16">
        <v>13</v>
      </c>
      <c r="B18" s="17" t="str">
        <f>[1]Blank!$B$13</f>
        <v>Bryan Mountford</v>
      </c>
      <c r="C18" s="111">
        <f>[3]R9!C18</f>
        <v>21.7</v>
      </c>
      <c r="D18" s="112">
        <f t="shared" si="9"/>
        <v>22</v>
      </c>
      <c r="E18" s="113">
        <f>[4]C9!$P$74</f>
        <v>0</v>
      </c>
      <c r="F18" s="107">
        <f t="shared" si="23"/>
        <v>0</v>
      </c>
      <c r="G18" s="114">
        <f t="shared" si="24"/>
        <v>0</v>
      </c>
      <c r="H18" s="114">
        <f t="shared" si="25"/>
        <v>0</v>
      </c>
      <c r="I18" s="20"/>
      <c r="J18" s="181"/>
      <c r="K18" s="115">
        <f>[5]P13!$H$52</f>
        <v>0</v>
      </c>
      <c r="L18" s="116">
        <f>[5]P13!$J$52</f>
        <v>21.099999999999998</v>
      </c>
      <c r="M18" s="117">
        <f t="shared" si="10"/>
        <v>21</v>
      </c>
      <c r="N18" s="44" t="str">
        <f t="shared" si="11"/>
        <v>H</v>
      </c>
      <c r="O18" s="150">
        <f t="shared" si="26"/>
        <v>0</v>
      </c>
      <c r="P18" s="84" t="b">
        <f t="shared" si="27"/>
        <v>0</v>
      </c>
      <c r="Q18" s="84" t="b">
        <f t="shared" si="28"/>
        <v>0</v>
      </c>
      <c r="R18" s="150"/>
      <c r="S18" s="17" t="str">
        <f t="shared" si="29"/>
        <v>Bryan Mountford</v>
      </c>
      <c r="T18" s="49">
        <f t="shared" si="12"/>
        <v>0</v>
      </c>
      <c r="U18" s="49">
        <f t="shared" si="13"/>
        <v>0</v>
      </c>
      <c r="V18" s="49">
        <f t="shared" si="14"/>
        <v>0</v>
      </c>
      <c r="W18" s="49">
        <f t="shared" si="15"/>
        <v>0</v>
      </c>
      <c r="X18" s="47">
        <f t="shared" si="16"/>
        <v>0</v>
      </c>
      <c r="Y18" s="118"/>
      <c r="Z18" s="32"/>
      <c r="AA18" s="107">
        <f t="shared" si="30"/>
        <v>0</v>
      </c>
      <c r="AB18" s="98">
        <f t="shared" si="0"/>
        <v>0</v>
      </c>
      <c r="AC18" s="98">
        <f t="shared" si="1"/>
        <v>1</v>
      </c>
      <c r="AD18" s="108">
        <v>14</v>
      </c>
      <c r="AE18" s="97">
        <f t="shared" si="2"/>
        <v>1</v>
      </c>
      <c r="AF18" s="119" t="e">
        <f>MATCH(AD18,$AE$5:AE37,0)</f>
        <v>#N/A</v>
      </c>
      <c r="AG18" s="120" t="e">
        <f t="shared" ca="1" si="17"/>
        <v>#N/A</v>
      </c>
      <c r="AH18" s="110" t="e">
        <f t="shared" ca="1" si="3"/>
        <v>#N/A</v>
      </c>
      <c r="AI18" s="110" t="e">
        <f t="shared" ca="1" si="31"/>
        <v>#N/A</v>
      </c>
      <c r="AJ18" s="15"/>
      <c r="AK18" s="16">
        <v>13</v>
      </c>
      <c r="AL18" s="17" t="str">
        <f t="shared" si="32"/>
        <v>Bryan Mountford</v>
      </c>
      <c r="AM18" s="106">
        <f>'Round 1'!E18</f>
        <v>31</v>
      </c>
      <c r="AN18" s="142">
        <f>'Round 2'!AN18</f>
        <v>34</v>
      </c>
      <c r="AO18" s="142">
        <f t="shared" si="33"/>
        <v>0</v>
      </c>
      <c r="AP18" s="142">
        <f t="shared" si="18"/>
        <v>65</v>
      </c>
      <c r="AQ18" s="150"/>
      <c r="AR18" s="17" t="str">
        <f t="shared" si="34"/>
        <v>Bryan Mountford</v>
      </c>
      <c r="AS18" s="49">
        <f t="shared" si="19"/>
        <v>0</v>
      </c>
      <c r="AT18" s="49">
        <f t="shared" si="4"/>
        <v>0</v>
      </c>
      <c r="AU18" s="49">
        <f t="shared" si="5"/>
        <v>0</v>
      </c>
      <c r="AV18" s="49">
        <f t="shared" si="6"/>
        <v>0</v>
      </c>
      <c r="AW18" s="47">
        <f t="shared" si="7"/>
        <v>0</v>
      </c>
      <c r="AX18" s="118"/>
      <c r="AY18" s="32"/>
      <c r="AZ18" s="107">
        <f t="shared" si="35"/>
        <v>65</v>
      </c>
      <c r="BA18" s="98">
        <f t="shared" si="8"/>
        <v>65</v>
      </c>
      <c r="BB18" s="98">
        <f t="shared" si="36"/>
        <v>8</v>
      </c>
      <c r="BC18" s="108">
        <v>14</v>
      </c>
      <c r="BD18" s="98">
        <f t="shared" si="20"/>
        <v>8</v>
      </c>
      <c r="BE18" s="109">
        <f>MATCH(BC18,$BD$5:BD37,0)</f>
        <v>7</v>
      </c>
      <c r="BF18" s="110" t="str">
        <f t="shared" ca="1" si="37"/>
        <v>Bernie Fitzsimon</v>
      </c>
      <c r="BG18" s="110">
        <f t="shared" ca="1" si="21"/>
        <v>44</v>
      </c>
      <c r="BH18" s="110">
        <f t="shared" ca="1" si="22"/>
        <v>0</v>
      </c>
      <c r="BI18" s="15"/>
      <c r="BJ18" s="15"/>
    </row>
    <row r="19" spans="1:62" ht="19.05" thickBot="1">
      <c r="A19" s="16">
        <v>14</v>
      </c>
      <c r="B19" s="17" t="str">
        <f>[1]Blank!$B$14</f>
        <v>Jim Rooks</v>
      </c>
      <c r="C19" s="111">
        <f>[3]R9!C19</f>
        <v>12.4</v>
      </c>
      <c r="D19" s="112">
        <f t="shared" si="9"/>
        <v>12</v>
      </c>
      <c r="E19" s="113">
        <f>[4]C9!$AG$74</f>
        <v>0</v>
      </c>
      <c r="F19" s="107">
        <f t="shared" si="23"/>
        <v>0</v>
      </c>
      <c r="G19" s="114">
        <f t="shared" si="24"/>
        <v>0</v>
      </c>
      <c r="H19" s="114">
        <f t="shared" si="25"/>
        <v>0</v>
      </c>
      <c r="I19" s="20"/>
      <c r="J19" s="181"/>
      <c r="K19" s="115">
        <f>[5]P14!$H$52</f>
        <v>0.8</v>
      </c>
      <c r="L19" s="116">
        <f>[5]P14!$J$52</f>
        <v>11.4</v>
      </c>
      <c r="M19" s="117">
        <f t="shared" si="10"/>
        <v>11</v>
      </c>
      <c r="N19" s="44" t="str">
        <f t="shared" si="11"/>
        <v>M</v>
      </c>
      <c r="O19" s="150">
        <f t="shared" si="26"/>
        <v>0</v>
      </c>
      <c r="P19" s="84" t="b">
        <f t="shared" si="27"/>
        <v>0</v>
      </c>
      <c r="Q19" s="84" t="b">
        <f t="shared" si="28"/>
        <v>0</v>
      </c>
      <c r="R19" s="150"/>
      <c r="S19" s="17" t="str">
        <f t="shared" si="29"/>
        <v>Jim Rooks</v>
      </c>
      <c r="T19" s="49">
        <f t="shared" si="12"/>
        <v>0</v>
      </c>
      <c r="U19" s="49">
        <f t="shared" si="13"/>
        <v>0</v>
      </c>
      <c r="V19" s="49">
        <f t="shared" si="14"/>
        <v>0</v>
      </c>
      <c r="W19" s="49">
        <f t="shared" si="15"/>
        <v>0</v>
      </c>
      <c r="X19" s="47">
        <f t="shared" si="16"/>
        <v>0</v>
      </c>
      <c r="Y19" s="118"/>
      <c r="Z19" s="32"/>
      <c r="AA19" s="107">
        <f t="shared" si="30"/>
        <v>0</v>
      </c>
      <c r="AB19" s="98">
        <f t="shared" si="0"/>
        <v>0</v>
      </c>
      <c r="AC19" s="98">
        <f t="shared" si="1"/>
        <v>1</v>
      </c>
      <c r="AD19" s="108">
        <v>15</v>
      </c>
      <c r="AE19" s="97">
        <f t="shared" si="2"/>
        <v>1</v>
      </c>
      <c r="AF19" s="119" t="e">
        <f>MATCH(AD19,$AE$5:AE37,0)</f>
        <v>#N/A</v>
      </c>
      <c r="AG19" s="120" t="e">
        <f t="shared" ca="1" si="17"/>
        <v>#N/A</v>
      </c>
      <c r="AH19" s="110" t="e">
        <f t="shared" ca="1" si="3"/>
        <v>#N/A</v>
      </c>
      <c r="AI19" s="110" t="e">
        <f t="shared" ca="1" si="31"/>
        <v>#N/A</v>
      </c>
      <c r="AJ19" s="15"/>
      <c r="AK19" s="16">
        <v>14</v>
      </c>
      <c r="AL19" s="17" t="str">
        <f t="shared" si="32"/>
        <v>Jim Rooks</v>
      </c>
      <c r="AM19" s="106">
        <f>'Round 1'!E19</f>
        <v>27</v>
      </c>
      <c r="AN19" s="142">
        <f>'Round 2'!AN19</f>
        <v>34</v>
      </c>
      <c r="AO19" s="142">
        <f t="shared" si="33"/>
        <v>0</v>
      </c>
      <c r="AP19" s="142">
        <f t="shared" si="18"/>
        <v>61</v>
      </c>
      <c r="AQ19" s="150"/>
      <c r="AR19" s="17" t="str">
        <f t="shared" si="34"/>
        <v>Jim Rooks</v>
      </c>
      <c r="AS19" s="49">
        <f t="shared" si="19"/>
        <v>0</v>
      </c>
      <c r="AT19" s="49">
        <f t="shared" si="4"/>
        <v>0</v>
      </c>
      <c r="AU19" s="49">
        <f t="shared" si="5"/>
        <v>0</v>
      </c>
      <c r="AV19" s="49">
        <f t="shared" si="6"/>
        <v>0</v>
      </c>
      <c r="AW19" s="47">
        <f t="shared" si="7"/>
        <v>0</v>
      </c>
      <c r="AX19" s="118"/>
      <c r="AY19" s="32"/>
      <c r="AZ19" s="107">
        <f t="shared" si="35"/>
        <v>61</v>
      </c>
      <c r="BA19" s="98">
        <f t="shared" si="8"/>
        <v>61</v>
      </c>
      <c r="BB19" s="98">
        <f t="shared" si="36"/>
        <v>11</v>
      </c>
      <c r="BC19" s="108">
        <v>15</v>
      </c>
      <c r="BD19" s="98">
        <f t="shared" si="20"/>
        <v>11</v>
      </c>
      <c r="BE19" s="109">
        <f>MATCH(BC19,$BD$5:BD37,0)</f>
        <v>12</v>
      </c>
      <c r="BF19" s="110" t="str">
        <f t="shared" ca="1" si="37"/>
        <v>Eddie Harrison</v>
      </c>
      <c r="BG19" s="110">
        <f t="shared" ca="1" si="21"/>
        <v>32</v>
      </c>
      <c r="BH19" s="110">
        <f t="shared" ca="1" si="22"/>
        <v>0</v>
      </c>
      <c r="BI19" s="15"/>
      <c r="BJ19" s="15"/>
    </row>
    <row r="20" spans="1:62" ht="19.05" thickBot="1">
      <c r="A20" s="16">
        <v>15</v>
      </c>
      <c r="B20" s="17" t="str">
        <f>[1]Blank!$B$15</f>
        <v>Dave Sanders</v>
      </c>
      <c r="C20" s="111">
        <f>[3]R9!C20</f>
        <v>15.700000000000001</v>
      </c>
      <c r="D20" s="112">
        <f t="shared" si="9"/>
        <v>16</v>
      </c>
      <c r="E20" s="113">
        <f>[4]C9!$AX$74</f>
        <v>0</v>
      </c>
      <c r="F20" s="107">
        <f t="shared" si="23"/>
        <v>0</v>
      </c>
      <c r="G20" s="114">
        <f t="shared" si="24"/>
        <v>0</v>
      </c>
      <c r="H20" s="114">
        <f t="shared" si="25"/>
        <v>0</v>
      </c>
      <c r="I20" s="20"/>
      <c r="J20" s="181"/>
      <c r="K20" s="115">
        <f>[5]P15!$H$52</f>
        <v>0</v>
      </c>
      <c r="L20" s="116">
        <f>[5]P15!$J$52</f>
        <v>16.600000000000001</v>
      </c>
      <c r="M20" s="117">
        <f t="shared" si="10"/>
        <v>17</v>
      </c>
      <c r="N20" s="44" t="str">
        <f t="shared" si="11"/>
        <v>M</v>
      </c>
      <c r="O20" s="150">
        <f t="shared" si="26"/>
        <v>0</v>
      </c>
      <c r="P20" s="84" t="b">
        <f t="shared" si="27"/>
        <v>0</v>
      </c>
      <c r="Q20" s="84" t="b">
        <f t="shared" si="28"/>
        <v>0</v>
      </c>
      <c r="R20" s="150"/>
      <c r="S20" s="17" t="str">
        <f t="shared" si="29"/>
        <v>Dave Sanders</v>
      </c>
      <c r="T20" s="49">
        <f t="shared" si="12"/>
        <v>0</v>
      </c>
      <c r="U20" s="49">
        <f t="shared" si="13"/>
        <v>0</v>
      </c>
      <c r="V20" s="49">
        <f t="shared" si="14"/>
        <v>0</v>
      </c>
      <c r="W20" s="49">
        <f t="shared" si="15"/>
        <v>0</v>
      </c>
      <c r="X20" s="47">
        <f t="shared" si="16"/>
        <v>0</v>
      </c>
      <c r="Y20" s="118"/>
      <c r="Z20" s="32"/>
      <c r="AA20" s="107">
        <f t="shared" si="30"/>
        <v>0</v>
      </c>
      <c r="AB20" s="98">
        <f t="shared" si="0"/>
        <v>0</v>
      </c>
      <c r="AC20" s="98">
        <f t="shared" si="1"/>
        <v>1</v>
      </c>
      <c r="AD20" s="108">
        <v>16</v>
      </c>
      <c r="AE20" s="97">
        <f t="shared" si="2"/>
        <v>1</v>
      </c>
      <c r="AF20" s="119" t="e">
        <f>MATCH(AD20,$AE$5:AE37,0)</f>
        <v>#N/A</v>
      </c>
      <c r="AG20" s="120" t="e">
        <f t="shared" ca="1" si="17"/>
        <v>#N/A</v>
      </c>
      <c r="AH20" s="110" t="e">
        <f t="shared" ca="1" si="3"/>
        <v>#N/A</v>
      </c>
      <c r="AI20" s="110" t="e">
        <f t="shared" ca="1" si="31"/>
        <v>#N/A</v>
      </c>
      <c r="AJ20" s="15"/>
      <c r="AK20" s="16">
        <v>15</v>
      </c>
      <c r="AL20" s="17" t="str">
        <f t="shared" si="32"/>
        <v>Dave Sanders</v>
      </c>
      <c r="AM20" s="106">
        <f>'Round 1'!E20</f>
        <v>36</v>
      </c>
      <c r="AN20" s="142">
        <f>'Round 2'!AN20</f>
        <v>38</v>
      </c>
      <c r="AO20" s="142">
        <f t="shared" si="33"/>
        <v>0</v>
      </c>
      <c r="AP20" s="142">
        <f t="shared" si="18"/>
        <v>74</v>
      </c>
      <c r="AQ20" s="150"/>
      <c r="AR20" s="17" t="str">
        <f t="shared" si="34"/>
        <v>Dave Sanders</v>
      </c>
      <c r="AS20" s="49">
        <f t="shared" si="19"/>
        <v>0</v>
      </c>
      <c r="AT20" s="49">
        <f t="shared" si="4"/>
        <v>0</v>
      </c>
      <c r="AU20" s="49">
        <f t="shared" si="5"/>
        <v>0</v>
      </c>
      <c r="AV20" s="49">
        <f t="shared" si="6"/>
        <v>0</v>
      </c>
      <c r="AW20" s="47">
        <f t="shared" si="7"/>
        <v>0</v>
      </c>
      <c r="AX20" s="118"/>
      <c r="AY20" s="32"/>
      <c r="AZ20" s="107">
        <f t="shared" si="35"/>
        <v>74</v>
      </c>
      <c r="BA20" s="98">
        <f t="shared" si="8"/>
        <v>74</v>
      </c>
      <c r="BB20" s="98">
        <f t="shared" si="36"/>
        <v>2</v>
      </c>
      <c r="BC20" s="108">
        <v>16</v>
      </c>
      <c r="BD20" s="98">
        <f t="shared" si="20"/>
        <v>2</v>
      </c>
      <c r="BE20" s="109">
        <f>MATCH(BC20,$BD$5:BD37,0)</f>
        <v>20</v>
      </c>
      <c r="BF20" s="110" t="str">
        <f t="shared" ca="1" si="37"/>
        <v>Alan Welsh</v>
      </c>
      <c r="BG20" s="110">
        <f t="shared" ca="1" si="21"/>
        <v>28</v>
      </c>
      <c r="BH20" s="110">
        <f t="shared" ca="1" si="22"/>
        <v>0</v>
      </c>
      <c r="BI20" s="15"/>
      <c r="BJ20" s="15"/>
    </row>
    <row r="21" spans="1:62" ht="19.05" thickBot="1">
      <c r="A21" s="16">
        <v>16</v>
      </c>
      <c r="B21" s="17" t="str">
        <f>[1]Blank!$B$16</f>
        <v>Brian Slack</v>
      </c>
      <c r="C21" s="111">
        <f>[3]R9!C21</f>
        <v>19.3</v>
      </c>
      <c r="D21" s="112">
        <f t="shared" si="9"/>
        <v>19</v>
      </c>
      <c r="E21" s="113">
        <f>[4]C9!$BO$74</f>
        <v>0</v>
      </c>
      <c r="F21" s="107">
        <f t="shared" si="23"/>
        <v>0</v>
      </c>
      <c r="G21" s="114">
        <f t="shared" si="24"/>
        <v>0</v>
      </c>
      <c r="H21" s="114">
        <f t="shared" si="25"/>
        <v>0</v>
      </c>
      <c r="I21" s="20"/>
      <c r="J21" s="181"/>
      <c r="K21" s="115">
        <f>[5]P16!$H$52</f>
        <v>0</v>
      </c>
      <c r="L21" s="116">
        <f>[5]P16!$J$52</f>
        <v>19.3</v>
      </c>
      <c r="M21" s="117">
        <f t="shared" si="10"/>
        <v>19</v>
      </c>
      <c r="N21" s="44" t="str">
        <f t="shared" si="11"/>
        <v>M</v>
      </c>
      <c r="O21" s="150">
        <f t="shared" si="26"/>
        <v>0</v>
      </c>
      <c r="P21" s="84" t="b">
        <f t="shared" si="27"/>
        <v>0</v>
      </c>
      <c r="Q21" s="84" t="b">
        <f t="shared" si="28"/>
        <v>0</v>
      </c>
      <c r="R21" s="150"/>
      <c r="S21" s="17" t="str">
        <f t="shared" si="29"/>
        <v>Brian Slack</v>
      </c>
      <c r="T21" s="49">
        <f t="shared" si="12"/>
        <v>0</v>
      </c>
      <c r="U21" s="49">
        <f t="shared" si="13"/>
        <v>0</v>
      </c>
      <c r="V21" s="49">
        <f t="shared" si="14"/>
        <v>0</v>
      </c>
      <c r="W21" s="49">
        <f t="shared" si="15"/>
        <v>0</v>
      </c>
      <c r="X21" s="47">
        <f t="shared" si="16"/>
        <v>0</v>
      </c>
      <c r="Y21" s="118"/>
      <c r="Z21" s="32"/>
      <c r="AA21" s="107">
        <f t="shared" si="30"/>
        <v>0</v>
      </c>
      <c r="AB21" s="98">
        <f t="shared" si="0"/>
        <v>0</v>
      </c>
      <c r="AC21" s="98">
        <f t="shared" si="1"/>
        <v>1</v>
      </c>
      <c r="AD21" s="108">
        <v>17</v>
      </c>
      <c r="AE21" s="97">
        <f t="shared" si="2"/>
        <v>1</v>
      </c>
      <c r="AF21" s="119" t="e">
        <f>MATCH(AD21,$AE$5:AE37,0)</f>
        <v>#N/A</v>
      </c>
      <c r="AG21" s="120" t="e">
        <f t="shared" ca="1" si="17"/>
        <v>#N/A</v>
      </c>
      <c r="AH21" s="110" t="e">
        <f t="shared" ca="1" si="3"/>
        <v>#N/A</v>
      </c>
      <c r="AI21" s="110" t="e">
        <f t="shared" ca="1" si="31"/>
        <v>#N/A</v>
      </c>
      <c r="AJ21" s="15"/>
      <c r="AK21" s="16">
        <v>16</v>
      </c>
      <c r="AL21" s="17" t="str">
        <f t="shared" si="32"/>
        <v>Brian Slack</v>
      </c>
      <c r="AM21" s="106">
        <f>'Round 1'!E21</f>
        <v>0</v>
      </c>
      <c r="AN21" s="142">
        <f>'Round 2'!AN21</f>
        <v>0</v>
      </c>
      <c r="AO21" s="142">
        <f t="shared" si="33"/>
        <v>0</v>
      </c>
      <c r="AP21" s="142">
        <f t="shared" si="18"/>
        <v>0</v>
      </c>
      <c r="AQ21" s="150"/>
      <c r="AR21" s="17" t="str">
        <f t="shared" si="34"/>
        <v>Brian Slack</v>
      </c>
      <c r="AS21" s="49">
        <f t="shared" si="19"/>
        <v>0</v>
      </c>
      <c r="AT21" s="49">
        <f t="shared" si="4"/>
        <v>0</v>
      </c>
      <c r="AU21" s="49">
        <f t="shared" si="5"/>
        <v>0</v>
      </c>
      <c r="AV21" s="49">
        <f t="shared" si="6"/>
        <v>0</v>
      </c>
      <c r="AW21" s="47">
        <f t="shared" si="7"/>
        <v>0</v>
      </c>
      <c r="AX21" s="118"/>
      <c r="AY21" s="32"/>
      <c r="AZ21" s="107">
        <f t="shared" si="35"/>
        <v>0</v>
      </c>
      <c r="BA21" s="98">
        <f t="shared" si="8"/>
        <v>0</v>
      </c>
      <c r="BB21" s="98">
        <f t="shared" si="36"/>
        <v>20</v>
      </c>
      <c r="BC21" s="121">
        <v>17</v>
      </c>
      <c r="BD21" s="98">
        <f t="shared" si="20"/>
        <v>20</v>
      </c>
      <c r="BE21" s="109">
        <f>MATCH(BC21,$BD$5:BD37,0)</f>
        <v>3</v>
      </c>
      <c r="BF21" s="110" t="str">
        <f t="shared" ca="1" si="37"/>
        <v>Stuart Barron</v>
      </c>
      <c r="BG21" s="110">
        <f t="shared" ca="1" si="21"/>
        <v>26</v>
      </c>
      <c r="BH21" s="110">
        <f t="shared" ca="1" si="22"/>
        <v>0</v>
      </c>
      <c r="BI21" s="15"/>
      <c r="BJ21" s="15"/>
    </row>
    <row r="22" spans="1:62" ht="19.05" thickBot="1">
      <c r="A22" s="16">
        <v>17</v>
      </c>
      <c r="B22" s="17" t="str">
        <f>[1]Blank!$B$17</f>
        <v>Andy Trewick</v>
      </c>
      <c r="C22" s="111">
        <f>[3]R9!C22</f>
        <v>14.5</v>
      </c>
      <c r="D22" s="112">
        <f t="shared" si="9"/>
        <v>15</v>
      </c>
      <c r="E22" s="113">
        <f>[4]C9!$CF$74</f>
        <v>0</v>
      </c>
      <c r="F22" s="107">
        <f t="shared" si="23"/>
        <v>0</v>
      </c>
      <c r="G22" s="114">
        <f t="shared" si="24"/>
        <v>0</v>
      </c>
      <c r="H22" s="114">
        <f t="shared" si="25"/>
        <v>0</v>
      </c>
      <c r="I22" s="20"/>
      <c r="J22" s="181"/>
      <c r="K22" s="115">
        <f>[5]P17!$H$52</f>
        <v>0.2</v>
      </c>
      <c r="L22" s="116">
        <f>[5]P17!$J$52</f>
        <v>20</v>
      </c>
      <c r="M22" s="117">
        <f t="shared" si="10"/>
        <v>20</v>
      </c>
      <c r="N22" s="44" t="str">
        <f t="shared" si="11"/>
        <v>H</v>
      </c>
      <c r="O22" s="150">
        <f t="shared" si="26"/>
        <v>0</v>
      </c>
      <c r="P22" s="84" t="b">
        <f t="shared" si="27"/>
        <v>0</v>
      </c>
      <c r="Q22" s="84" t="b">
        <f t="shared" si="28"/>
        <v>0</v>
      </c>
      <c r="R22" s="150"/>
      <c r="S22" s="17" t="str">
        <f t="shared" si="29"/>
        <v>Andy Trewick</v>
      </c>
      <c r="T22" s="49">
        <f t="shared" si="12"/>
        <v>0</v>
      </c>
      <c r="U22" s="49">
        <f t="shared" si="13"/>
        <v>0</v>
      </c>
      <c r="V22" s="49">
        <f t="shared" si="14"/>
        <v>0</v>
      </c>
      <c r="W22" s="49">
        <f t="shared" si="15"/>
        <v>0</v>
      </c>
      <c r="X22" s="47">
        <f t="shared" si="16"/>
        <v>0</v>
      </c>
      <c r="Y22" s="118"/>
      <c r="Z22" s="32"/>
      <c r="AA22" s="107">
        <f t="shared" si="30"/>
        <v>0</v>
      </c>
      <c r="AB22" s="98">
        <f t="shared" si="0"/>
        <v>0</v>
      </c>
      <c r="AC22" s="98">
        <f t="shared" si="1"/>
        <v>1</v>
      </c>
      <c r="AD22" s="108">
        <v>18</v>
      </c>
      <c r="AE22" s="97">
        <f t="shared" si="2"/>
        <v>1</v>
      </c>
      <c r="AF22" s="119" t="e">
        <f>MATCH(AD22,$AE$5:AE37,0)</f>
        <v>#N/A</v>
      </c>
      <c r="AG22" s="120" t="e">
        <f t="shared" ca="1" si="17"/>
        <v>#N/A</v>
      </c>
      <c r="AH22" s="110" t="e">
        <f t="shared" ca="1" si="3"/>
        <v>#N/A</v>
      </c>
      <c r="AI22" s="110" t="e">
        <f t="shared" ca="1" si="31"/>
        <v>#N/A</v>
      </c>
      <c r="AJ22" s="15"/>
      <c r="AK22" s="16">
        <v>17</v>
      </c>
      <c r="AL22" s="17" t="str">
        <f t="shared" si="32"/>
        <v>Andy Trewick</v>
      </c>
      <c r="AM22" s="106">
        <f>'Round 1'!E22</f>
        <v>30</v>
      </c>
      <c r="AN22" s="142">
        <f>'Round 2'!AN22</f>
        <v>41</v>
      </c>
      <c r="AO22" s="142">
        <f t="shared" si="33"/>
        <v>0</v>
      </c>
      <c r="AP22" s="142">
        <f t="shared" si="18"/>
        <v>71</v>
      </c>
      <c r="AQ22" s="150"/>
      <c r="AR22" s="17" t="str">
        <f t="shared" si="34"/>
        <v>Andy Trewick</v>
      </c>
      <c r="AS22" s="49">
        <f t="shared" si="19"/>
        <v>0</v>
      </c>
      <c r="AT22" s="49">
        <f t="shared" si="4"/>
        <v>0</v>
      </c>
      <c r="AU22" s="49">
        <f t="shared" si="5"/>
        <v>0</v>
      </c>
      <c r="AV22" s="49">
        <f t="shared" si="6"/>
        <v>0</v>
      </c>
      <c r="AW22" s="47">
        <f t="shared" si="7"/>
        <v>0</v>
      </c>
      <c r="AX22" s="118"/>
      <c r="AY22" s="32"/>
      <c r="AZ22" s="107">
        <f t="shared" si="35"/>
        <v>71</v>
      </c>
      <c r="BA22" s="98">
        <f t="shared" si="8"/>
        <v>71</v>
      </c>
      <c r="BB22" s="98">
        <f t="shared" si="36"/>
        <v>3</v>
      </c>
      <c r="BC22" s="121">
        <v>18</v>
      </c>
      <c r="BD22" s="98">
        <f t="shared" si="20"/>
        <v>3</v>
      </c>
      <c r="BE22" s="109" t="e">
        <f>MATCH(BC22,$BD$5:BD37,0)</f>
        <v>#N/A</v>
      </c>
      <c r="BF22" s="110" t="e">
        <f t="shared" ca="1" si="37"/>
        <v>#N/A</v>
      </c>
      <c r="BG22" s="110" t="e">
        <f t="shared" ca="1" si="21"/>
        <v>#N/A</v>
      </c>
      <c r="BH22" s="110" t="e">
        <f t="shared" ca="1" si="22"/>
        <v>#N/A</v>
      </c>
      <c r="BI22" s="15"/>
      <c r="BJ22" s="15"/>
    </row>
    <row r="23" spans="1:62" ht="19.05" thickBot="1">
      <c r="A23" s="16">
        <v>18</v>
      </c>
      <c r="B23" s="17" t="str">
        <f>[1]Blank!$B$18</f>
        <v>Dave Watts</v>
      </c>
      <c r="C23" s="111">
        <f>[3]R9!C23</f>
        <v>23.900000000000002</v>
      </c>
      <c r="D23" s="112">
        <f t="shared" si="9"/>
        <v>24</v>
      </c>
      <c r="E23" s="113">
        <f>[4]C9!$CW$74</f>
        <v>0</v>
      </c>
      <c r="F23" s="107">
        <f t="shared" si="23"/>
        <v>0</v>
      </c>
      <c r="G23" s="114">
        <f t="shared" si="24"/>
        <v>0</v>
      </c>
      <c r="H23" s="114">
        <f t="shared" si="25"/>
        <v>0</v>
      </c>
      <c r="I23" s="20"/>
      <c r="J23" s="181"/>
      <c r="K23" s="115">
        <f>[5]P18!$H$52</f>
        <v>0</v>
      </c>
      <c r="L23" s="116">
        <f>[5]P18!$J$52</f>
        <v>23.3</v>
      </c>
      <c r="M23" s="117">
        <f t="shared" si="10"/>
        <v>23</v>
      </c>
      <c r="N23" s="44" t="str">
        <f t="shared" si="11"/>
        <v>H</v>
      </c>
      <c r="O23" s="150">
        <f t="shared" si="26"/>
        <v>0</v>
      </c>
      <c r="P23" s="84" t="b">
        <f t="shared" si="27"/>
        <v>0</v>
      </c>
      <c r="Q23" s="84" t="b">
        <f t="shared" si="28"/>
        <v>0</v>
      </c>
      <c r="R23" s="150"/>
      <c r="S23" s="17" t="str">
        <f t="shared" si="29"/>
        <v>Dave Watts</v>
      </c>
      <c r="T23" s="49">
        <f t="shared" si="12"/>
        <v>0</v>
      </c>
      <c r="U23" s="49">
        <f t="shared" si="13"/>
        <v>0</v>
      </c>
      <c r="V23" s="49">
        <f t="shared" si="14"/>
        <v>0</v>
      </c>
      <c r="W23" s="49">
        <f t="shared" si="15"/>
        <v>0</v>
      </c>
      <c r="X23" s="47">
        <f t="shared" si="16"/>
        <v>0</v>
      </c>
      <c r="Y23" s="118"/>
      <c r="Z23" s="32"/>
      <c r="AA23" s="107">
        <f t="shared" si="30"/>
        <v>0</v>
      </c>
      <c r="AB23" s="98">
        <f t="shared" si="0"/>
        <v>0</v>
      </c>
      <c r="AC23" s="98">
        <f t="shared" si="1"/>
        <v>1</v>
      </c>
      <c r="AD23" s="108">
        <v>19</v>
      </c>
      <c r="AE23" s="97">
        <f t="shared" si="2"/>
        <v>1</v>
      </c>
      <c r="AF23" s="119" t="e">
        <f>MATCH(AD23,$AE$5:AE37,0)</f>
        <v>#N/A</v>
      </c>
      <c r="AG23" s="120" t="e">
        <f t="shared" ca="1" si="17"/>
        <v>#N/A</v>
      </c>
      <c r="AH23" s="110" t="e">
        <f t="shared" ca="1" si="3"/>
        <v>#N/A</v>
      </c>
      <c r="AI23" s="110" t="e">
        <f t="shared" ca="1" si="31"/>
        <v>#N/A</v>
      </c>
      <c r="AJ23" s="15"/>
      <c r="AK23" s="16">
        <v>18</v>
      </c>
      <c r="AL23" s="17" t="str">
        <f t="shared" si="32"/>
        <v>Dave Watts</v>
      </c>
      <c r="AM23" s="106">
        <f>'Round 1'!E23</f>
        <v>0</v>
      </c>
      <c r="AN23" s="142">
        <f>'Round 2'!AN23</f>
        <v>0</v>
      </c>
      <c r="AO23" s="142">
        <f t="shared" si="33"/>
        <v>0</v>
      </c>
      <c r="AP23" s="142">
        <f t="shared" si="18"/>
        <v>0</v>
      </c>
      <c r="AQ23" s="150"/>
      <c r="AR23" s="17" t="str">
        <f t="shared" si="34"/>
        <v>Dave Watts</v>
      </c>
      <c r="AS23" s="49">
        <f t="shared" si="19"/>
        <v>0</v>
      </c>
      <c r="AT23" s="49">
        <f t="shared" si="4"/>
        <v>0</v>
      </c>
      <c r="AU23" s="49">
        <f t="shared" si="5"/>
        <v>0</v>
      </c>
      <c r="AV23" s="49">
        <f t="shared" si="6"/>
        <v>0</v>
      </c>
      <c r="AW23" s="47">
        <f t="shared" si="7"/>
        <v>0</v>
      </c>
      <c r="AX23" s="118"/>
      <c r="AY23" s="32"/>
      <c r="AZ23" s="107">
        <f t="shared" si="35"/>
        <v>0</v>
      </c>
      <c r="BA23" s="98">
        <f t="shared" si="8"/>
        <v>0</v>
      </c>
      <c r="BB23" s="98">
        <f t="shared" si="36"/>
        <v>20</v>
      </c>
      <c r="BC23" s="121">
        <v>19</v>
      </c>
      <c r="BD23" s="98">
        <f t="shared" si="20"/>
        <v>20</v>
      </c>
      <c r="BE23" s="109">
        <f>MATCH(BC23,$BD$5:BD37,0)</f>
        <v>21</v>
      </c>
      <c r="BF23" s="110" t="str">
        <f t="shared" ca="1" si="37"/>
        <v>Gary West</v>
      </c>
      <c r="BG23" s="110">
        <f t="shared" ca="1" si="21"/>
        <v>22</v>
      </c>
      <c r="BH23" s="110">
        <f t="shared" ca="1" si="22"/>
        <v>0</v>
      </c>
      <c r="BI23" s="15"/>
      <c r="BJ23" s="15"/>
    </row>
    <row r="24" spans="1:62" ht="19.05" thickBot="1">
      <c r="A24" s="16">
        <v>19</v>
      </c>
      <c r="B24" s="17" t="str">
        <f>[1]Blank!$B$19</f>
        <v>Alan Welsh</v>
      </c>
      <c r="C24" s="111">
        <f>[3]R9!C24</f>
        <v>17</v>
      </c>
      <c r="D24" s="112">
        <f t="shared" si="9"/>
        <v>17</v>
      </c>
      <c r="E24" s="113">
        <f>[4]C9!$DN$74</f>
        <v>0</v>
      </c>
      <c r="F24" s="107">
        <f t="shared" si="23"/>
        <v>0</v>
      </c>
      <c r="G24" s="114">
        <f t="shared" si="24"/>
        <v>0</v>
      </c>
      <c r="H24" s="114">
        <f t="shared" si="25"/>
        <v>0</v>
      </c>
      <c r="I24" s="20"/>
      <c r="J24" s="181"/>
      <c r="K24" s="115">
        <f>[5]P19!$H$52</f>
        <v>0.60000000000000009</v>
      </c>
      <c r="L24" s="116">
        <f>[5]P19!$J$52</f>
        <v>17</v>
      </c>
      <c r="M24" s="117">
        <f t="shared" si="10"/>
        <v>17</v>
      </c>
      <c r="N24" s="44" t="str">
        <f t="shared" si="11"/>
        <v>M</v>
      </c>
      <c r="O24" s="150">
        <f t="shared" si="26"/>
        <v>0</v>
      </c>
      <c r="P24" s="84" t="b">
        <f t="shared" si="27"/>
        <v>0</v>
      </c>
      <c r="Q24" s="84" t="b">
        <f t="shared" si="28"/>
        <v>0</v>
      </c>
      <c r="R24" s="150"/>
      <c r="S24" s="17" t="str">
        <f t="shared" si="29"/>
        <v>Alan Welsh</v>
      </c>
      <c r="T24" s="49">
        <f t="shared" si="12"/>
        <v>0</v>
      </c>
      <c r="U24" s="49">
        <f t="shared" si="13"/>
        <v>0</v>
      </c>
      <c r="V24" s="49">
        <f t="shared" si="14"/>
        <v>0</v>
      </c>
      <c r="W24" s="49">
        <f t="shared" si="15"/>
        <v>0</v>
      </c>
      <c r="X24" s="47">
        <f t="shared" si="16"/>
        <v>0</v>
      </c>
      <c r="Y24" s="118"/>
      <c r="Z24" s="32"/>
      <c r="AA24" s="107">
        <f t="shared" si="30"/>
        <v>0</v>
      </c>
      <c r="AB24" s="98">
        <f t="shared" si="0"/>
        <v>0</v>
      </c>
      <c r="AC24" s="98">
        <f t="shared" si="1"/>
        <v>1</v>
      </c>
      <c r="AD24" s="108">
        <v>20</v>
      </c>
      <c r="AE24" s="97">
        <f t="shared" si="2"/>
        <v>1</v>
      </c>
      <c r="AF24" s="119" t="e">
        <f>MATCH(AD24,$AE$5:AE37,0)</f>
        <v>#N/A</v>
      </c>
      <c r="AG24" s="120" t="e">
        <f t="shared" ca="1" si="17"/>
        <v>#N/A</v>
      </c>
      <c r="AH24" s="110" t="e">
        <f t="shared" ca="1" si="3"/>
        <v>#N/A</v>
      </c>
      <c r="AI24" s="110" t="e">
        <f t="shared" ca="1" si="31"/>
        <v>#N/A</v>
      </c>
      <c r="AJ24" s="15"/>
      <c r="AK24" s="16">
        <v>19</v>
      </c>
      <c r="AL24" s="17" t="str">
        <f t="shared" si="32"/>
        <v>Alan Welsh</v>
      </c>
      <c r="AM24" s="106">
        <f>'Round 1'!E24</f>
        <v>28</v>
      </c>
      <c r="AN24" s="142">
        <f>'Round 2'!AN24</f>
        <v>0</v>
      </c>
      <c r="AO24" s="142">
        <f t="shared" si="33"/>
        <v>0</v>
      </c>
      <c r="AP24" s="142">
        <f t="shared" si="18"/>
        <v>28</v>
      </c>
      <c r="AQ24" s="150"/>
      <c r="AR24" s="17" t="str">
        <f t="shared" si="34"/>
        <v>Alan Welsh</v>
      </c>
      <c r="AS24" s="49">
        <f t="shared" si="19"/>
        <v>0</v>
      </c>
      <c r="AT24" s="49">
        <f t="shared" si="4"/>
        <v>0</v>
      </c>
      <c r="AU24" s="49">
        <f t="shared" si="5"/>
        <v>0</v>
      </c>
      <c r="AV24" s="49">
        <f t="shared" si="6"/>
        <v>0</v>
      </c>
      <c r="AW24" s="47">
        <f t="shared" si="7"/>
        <v>0</v>
      </c>
      <c r="AX24" s="118"/>
      <c r="AY24" s="32"/>
      <c r="AZ24" s="107">
        <f t="shared" si="35"/>
        <v>28</v>
      </c>
      <c r="BA24" s="98">
        <f t="shared" si="8"/>
        <v>28</v>
      </c>
      <c r="BB24" s="98">
        <f t="shared" si="36"/>
        <v>16</v>
      </c>
      <c r="BC24" s="121">
        <v>20</v>
      </c>
      <c r="BD24" s="98">
        <f t="shared" si="20"/>
        <v>16</v>
      </c>
      <c r="BE24" s="109">
        <f>MATCH(BC24,$BD$5:BD37,0)</f>
        <v>1</v>
      </c>
      <c r="BF24" s="110" t="str">
        <f t="shared" ca="1" si="37"/>
        <v>Bar the above</v>
      </c>
      <c r="BG24" s="110">
        <f t="shared" ca="1" si="21"/>
        <v>0</v>
      </c>
      <c r="BH24" s="110">
        <f t="shared" ca="1" si="22"/>
        <v>0</v>
      </c>
      <c r="BI24" s="15"/>
      <c r="BJ24" s="15"/>
    </row>
    <row r="25" spans="1:62" ht="19.05" thickBot="1">
      <c r="A25" s="16">
        <v>20</v>
      </c>
      <c r="B25" s="17" t="str">
        <f>[1]Blank!$B$20</f>
        <v>Gary West</v>
      </c>
      <c r="C25" s="111">
        <f>[3]R9!C25</f>
        <v>8.5000000000000018</v>
      </c>
      <c r="D25" s="112">
        <f t="shared" si="9"/>
        <v>9</v>
      </c>
      <c r="E25" s="113">
        <f>[4]C9!$EE$74</f>
        <v>0</v>
      </c>
      <c r="F25" s="107">
        <f t="shared" si="23"/>
        <v>0</v>
      </c>
      <c r="G25" s="114">
        <f t="shared" si="24"/>
        <v>0</v>
      </c>
      <c r="H25" s="114">
        <f t="shared" si="25"/>
        <v>0</v>
      </c>
      <c r="I25" s="20"/>
      <c r="J25" s="181"/>
      <c r="K25" s="115">
        <f>[5]P20!$H$52</f>
        <v>0</v>
      </c>
      <c r="L25" s="116">
        <f>[5]P20!$J$52</f>
        <v>10.100000000000001</v>
      </c>
      <c r="M25" s="117">
        <f t="shared" si="10"/>
        <v>10</v>
      </c>
      <c r="N25" s="44" t="str">
        <f t="shared" si="11"/>
        <v>M</v>
      </c>
      <c r="O25" s="150">
        <f t="shared" si="26"/>
        <v>0</v>
      </c>
      <c r="P25" s="84" t="b">
        <f t="shared" si="27"/>
        <v>0</v>
      </c>
      <c r="Q25" s="84" t="b">
        <f t="shared" si="28"/>
        <v>0</v>
      </c>
      <c r="R25" s="150"/>
      <c r="S25" s="17" t="str">
        <f t="shared" si="29"/>
        <v>Gary West</v>
      </c>
      <c r="T25" s="49">
        <f t="shared" si="12"/>
        <v>0</v>
      </c>
      <c r="U25" s="49">
        <f t="shared" si="13"/>
        <v>0</v>
      </c>
      <c r="V25" s="49">
        <f t="shared" si="14"/>
        <v>0</v>
      </c>
      <c r="W25" s="49">
        <f t="shared" si="15"/>
        <v>0</v>
      </c>
      <c r="X25" s="47">
        <f t="shared" si="16"/>
        <v>0</v>
      </c>
      <c r="Y25" s="118"/>
      <c r="Z25" s="32"/>
      <c r="AA25" s="107">
        <f t="shared" si="30"/>
        <v>0</v>
      </c>
      <c r="AB25" s="98">
        <f t="shared" si="0"/>
        <v>0</v>
      </c>
      <c r="AC25" s="98">
        <f t="shared" si="1"/>
        <v>1</v>
      </c>
      <c r="AD25" s="108">
        <v>21</v>
      </c>
      <c r="AE25" s="97">
        <f t="shared" si="2"/>
        <v>1</v>
      </c>
      <c r="AF25" s="119" t="e">
        <f>MATCH(AD25,$AE$5:AE37,0)</f>
        <v>#N/A</v>
      </c>
      <c r="AG25" s="120" t="e">
        <f t="shared" ca="1" si="17"/>
        <v>#N/A</v>
      </c>
      <c r="AH25" s="110" t="e">
        <f t="shared" ca="1" si="3"/>
        <v>#N/A</v>
      </c>
      <c r="AI25" s="110" t="e">
        <f t="shared" ca="1" si="31"/>
        <v>#N/A</v>
      </c>
      <c r="AJ25" s="15"/>
      <c r="AK25" s="16">
        <v>20</v>
      </c>
      <c r="AL25" s="17" t="str">
        <f t="shared" si="32"/>
        <v>Gary West</v>
      </c>
      <c r="AM25" s="106">
        <f>'Round 1'!E25</f>
        <v>0</v>
      </c>
      <c r="AN25" s="142">
        <f>'Round 2'!AN25</f>
        <v>22</v>
      </c>
      <c r="AO25" s="142">
        <f t="shared" si="33"/>
        <v>0</v>
      </c>
      <c r="AP25" s="142">
        <f t="shared" si="18"/>
        <v>22</v>
      </c>
      <c r="AQ25" s="150"/>
      <c r="AR25" s="17" t="str">
        <f t="shared" si="34"/>
        <v>Gary West</v>
      </c>
      <c r="AS25" s="49">
        <f t="shared" si="19"/>
        <v>0</v>
      </c>
      <c r="AT25" s="49">
        <f t="shared" si="4"/>
        <v>0</v>
      </c>
      <c r="AU25" s="49">
        <f t="shared" si="5"/>
        <v>0</v>
      </c>
      <c r="AV25" s="49">
        <f t="shared" si="6"/>
        <v>0</v>
      </c>
      <c r="AW25" s="47">
        <f t="shared" si="7"/>
        <v>0</v>
      </c>
      <c r="AX25" s="118"/>
      <c r="AY25" s="32"/>
      <c r="AZ25" s="107">
        <f t="shared" si="35"/>
        <v>22</v>
      </c>
      <c r="BA25" s="98">
        <f t="shared" si="8"/>
        <v>22</v>
      </c>
      <c r="BB25" s="98">
        <f t="shared" si="36"/>
        <v>19</v>
      </c>
      <c r="BC25" s="121">
        <v>21</v>
      </c>
      <c r="BD25" s="98">
        <f t="shared" si="20"/>
        <v>19</v>
      </c>
      <c r="BE25" s="109" t="e">
        <f>MATCH(BC25,$BD$5:BD37,0)</f>
        <v>#N/A</v>
      </c>
      <c r="BF25" s="110" t="e">
        <f t="shared" ca="1" si="37"/>
        <v>#N/A</v>
      </c>
      <c r="BG25" s="110" t="e">
        <f t="shared" ca="1" si="21"/>
        <v>#N/A</v>
      </c>
      <c r="BH25" s="110" t="e">
        <f t="shared" ca="1" si="22"/>
        <v>#N/A</v>
      </c>
      <c r="BI25" s="15"/>
      <c r="BJ25" s="15"/>
    </row>
    <row r="26" spans="1:62" ht="19.05" thickBot="1">
      <c r="A26" s="16">
        <v>21</v>
      </c>
      <c r="B26" s="17" t="str">
        <f>[1]Blank!$B$21</f>
        <v>Les West</v>
      </c>
      <c r="C26" s="111">
        <f>[3]R9!C26</f>
        <v>25.5</v>
      </c>
      <c r="D26" s="112">
        <f t="shared" si="9"/>
        <v>26</v>
      </c>
      <c r="E26" s="113">
        <f>[4]C9!$EV$74</f>
        <v>0</v>
      </c>
      <c r="F26" s="107">
        <f t="shared" si="23"/>
        <v>0</v>
      </c>
      <c r="G26" s="114">
        <f t="shared" si="24"/>
        <v>0</v>
      </c>
      <c r="H26" s="114">
        <f t="shared" si="25"/>
        <v>0</v>
      </c>
      <c r="I26" s="20"/>
      <c r="J26" s="181"/>
      <c r="K26" s="115">
        <f>[5]P21!$H$52</f>
        <v>-4.5</v>
      </c>
      <c r="L26" s="116">
        <f>[5]P21!$J$52</f>
        <v>23.5</v>
      </c>
      <c r="M26" s="117">
        <f t="shared" si="10"/>
        <v>24</v>
      </c>
      <c r="N26" s="44" t="str">
        <f t="shared" si="11"/>
        <v>H</v>
      </c>
      <c r="O26" s="150">
        <f t="shared" si="26"/>
        <v>0</v>
      </c>
      <c r="P26" s="84" t="b">
        <f t="shared" si="27"/>
        <v>0</v>
      </c>
      <c r="Q26" s="84" t="b">
        <f t="shared" si="28"/>
        <v>0</v>
      </c>
      <c r="R26" s="150"/>
      <c r="S26" s="17" t="str">
        <f t="shared" si="29"/>
        <v>Les West</v>
      </c>
      <c r="T26" s="49">
        <f t="shared" si="12"/>
        <v>0</v>
      </c>
      <c r="U26" s="49">
        <f t="shared" si="13"/>
        <v>0</v>
      </c>
      <c r="V26" s="49">
        <f t="shared" si="14"/>
        <v>0</v>
      </c>
      <c r="W26" s="49">
        <f t="shared" si="15"/>
        <v>0</v>
      </c>
      <c r="X26" s="47">
        <f t="shared" si="16"/>
        <v>0</v>
      </c>
      <c r="Y26" s="118"/>
      <c r="Z26" s="32"/>
      <c r="AA26" s="107">
        <f t="shared" si="30"/>
        <v>0</v>
      </c>
      <c r="AB26" s="98">
        <f t="shared" si="0"/>
        <v>0</v>
      </c>
      <c r="AC26" s="98">
        <f t="shared" si="1"/>
        <v>1</v>
      </c>
      <c r="AD26" s="108">
        <v>22</v>
      </c>
      <c r="AE26" s="97">
        <f t="shared" si="2"/>
        <v>1</v>
      </c>
      <c r="AF26" s="119" t="e">
        <f>MATCH(AD26,$AE$5:AE37,0)</f>
        <v>#N/A</v>
      </c>
      <c r="AG26" s="120" t="e">
        <f t="shared" ca="1" si="17"/>
        <v>#N/A</v>
      </c>
      <c r="AH26" s="110" t="e">
        <f t="shared" ca="1" si="3"/>
        <v>#N/A</v>
      </c>
      <c r="AI26" s="110" t="e">
        <f t="shared" ca="1" si="31"/>
        <v>#N/A</v>
      </c>
      <c r="AJ26" s="15"/>
      <c r="AK26" s="16">
        <v>21</v>
      </c>
      <c r="AL26" s="17" t="str">
        <f t="shared" si="32"/>
        <v>Les West</v>
      </c>
      <c r="AM26" s="106">
        <f>'Round 1'!E26</f>
        <v>39</v>
      </c>
      <c r="AN26" s="142">
        <f>'Round 2'!AN26</f>
        <v>18</v>
      </c>
      <c r="AO26" s="142">
        <f t="shared" si="33"/>
        <v>0</v>
      </c>
      <c r="AP26" s="142">
        <f t="shared" si="18"/>
        <v>57</v>
      </c>
      <c r="AQ26" s="150"/>
      <c r="AR26" s="257" t="str">
        <f t="shared" si="34"/>
        <v>Les West</v>
      </c>
      <c r="AS26" s="49">
        <f t="shared" si="19"/>
        <v>0</v>
      </c>
      <c r="AT26" s="49">
        <f t="shared" si="4"/>
        <v>0</v>
      </c>
      <c r="AU26" s="49">
        <f t="shared" si="5"/>
        <v>0</v>
      </c>
      <c r="AV26" s="49">
        <f t="shared" si="6"/>
        <v>0</v>
      </c>
      <c r="AW26" s="47">
        <f t="shared" si="7"/>
        <v>0</v>
      </c>
      <c r="AX26" s="118"/>
      <c r="AY26" s="32"/>
      <c r="AZ26" s="107">
        <f t="shared" si="35"/>
        <v>57</v>
      </c>
      <c r="BA26" s="98">
        <f t="shared" si="8"/>
        <v>57</v>
      </c>
      <c r="BB26" s="98">
        <f t="shared" si="36"/>
        <v>13</v>
      </c>
      <c r="BC26" s="121">
        <v>22</v>
      </c>
      <c r="BD26" s="98">
        <f t="shared" si="20"/>
        <v>13</v>
      </c>
      <c r="BE26" s="109" t="e">
        <f>MATCH(BC26,$BD$5:BD37,0)</f>
        <v>#N/A</v>
      </c>
      <c r="BF26" s="110" t="e">
        <f t="shared" ca="1" si="37"/>
        <v>#N/A</v>
      </c>
      <c r="BG26" s="110" t="e">
        <f t="shared" ca="1" si="21"/>
        <v>#N/A</v>
      </c>
      <c r="BH26" s="110" t="e">
        <f t="shared" ca="1" si="22"/>
        <v>#N/A</v>
      </c>
      <c r="BI26" s="15"/>
      <c r="BJ26" s="15"/>
    </row>
    <row r="27" spans="1:62" ht="19.05" thickBot="1">
      <c r="A27" s="23">
        <v>22</v>
      </c>
      <c r="B27" s="61" t="str">
        <f>[1]Blank!$B$22</f>
        <v>Mark Wilson</v>
      </c>
      <c r="C27" s="126">
        <f>[3]R9!C27</f>
        <v>23.1</v>
      </c>
      <c r="D27" s="127">
        <f t="shared" si="9"/>
        <v>23</v>
      </c>
      <c r="E27" s="128">
        <f>[4]C9!$FM$74</f>
        <v>0</v>
      </c>
      <c r="F27" s="137">
        <f t="shared" si="23"/>
        <v>0</v>
      </c>
      <c r="G27" s="129">
        <f t="shared" si="24"/>
        <v>0</v>
      </c>
      <c r="H27" s="129">
        <f t="shared" si="25"/>
        <v>0</v>
      </c>
      <c r="I27" s="42"/>
      <c r="J27" s="182"/>
      <c r="K27" s="130">
        <f>[5]P22!$H$52</f>
        <v>0</v>
      </c>
      <c r="L27" s="131">
        <f>[5]P22!$J$52</f>
        <v>21.7</v>
      </c>
      <c r="M27" s="132">
        <f t="shared" si="10"/>
        <v>22</v>
      </c>
      <c r="N27" s="168" t="str">
        <f t="shared" si="11"/>
        <v>H</v>
      </c>
      <c r="O27" s="22">
        <f t="shared" si="26"/>
        <v>0</v>
      </c>
      <c r="P27" s="169" t="b">
        <f t="shared" si="27"/>
        <v>0</v>
      </c>
      <c r="Q27" s="169" t="b">
        <f t="shared" si="28"/>
        <v>0</v>
      </c>
      <c r="R27" s="22"/>
      <c r="S27" s="61" t="str">
        <f t="shared" si="29"/>
        <v>Mark Wilson</v>
      </c>
      <c r="T27" s="134">
        <f t="shared" si="12"/>
        <v>0</v>
      </c>
      <c r="U27" s="134">
        <f t="shared" si="13"/>
        <v>0</v>
      </c>
      <c r="V27" s="134">
        <f t="shared" si="14"/>
        <v>0</v>
      </c>
      <c r="W27" s="134">
        <f t="shared" si="15"/>
        <v>0</v>
      </c>
      <c r="X27" s="135">
        <f t="shared" si="16"/>
        <v>0</v>
      </c>
      <c r="Y27" s="136"/>
      <c r="Z27" s="32"/>
      <c r="AA27" s="107">
        <f t="shared" si="30"/>
        <v>0</v>
      </c>
      <c r="AB27" s="98">
        <f t="shared" si="0"/>
        <v>0</v>
      </c>
      <c r="AC27" s="98">
        <f t="shared" si="1"/>
        <v>1</v>
      </c>
      <c r="AD27" s="138">
        <v>23</v>
      </c>
      <c r="AE27" s="252">
        <f t="shared" si="2"/>
        <v>1</v>
      </c>
      <c r="AF27" s="240" t="e">
        <f>MATCH(AD27,$AE$5:AE37,0)</f>
        <v>#N/A</v>
      </c>
      <c r="AG27" s="140" t="e">
        <f t="shared" ca="1" si="17"/>
        <v>#N/A</v>
      </c>
      <c r="AH27" s="141" t="e">
        <f t="shared" ca="1" si="3"/>
        <v>#N/A</v>
      </c>
      <c r="AI27" s="141" t="e">
        <f t="shared" ca="1" si="31"/>
        <v>#N/A</v>
      </c>
      <c r="AJ27" s="15"/>
      <c r="AK27" s="23">
        <v>22</v>
      </c>
      <c r="AL27" s="61" t="str">
        <f t="shared" si="32"/>
        <v>Mark Wilson</v>
      </c>
      <c r="AM27" s="142">
        <f>'Round 1'!E27</f>
        <v>31</v>
      </c>
      <c r="AN27" s="142">
        <f>'Round 2'!AN27</f>
        <v>28</v>
      </c>
      <c r="AO27" s="142">
        <f t="shared" si="33"/>
        <v>0</v>
      </c>
      <c r="AP27" s="142">
        <f t="shared" si="18"/>
        <v>59</v>
      </c>
      <c r="AQ27" s="150"/>
      <c r="AR27" s="258" t="str">
        <f t="shared" si="34"/>
        <v>Mark Wilson</v>
      </c>
      <c r="AS27" s="134">
        <f t="shared" si="19"/>
        <v>0</v>
      </c>
      <c r="AT27" s="134">
        <f t="shared" si="4"/>
        <v>0</v>
      </c>
      <c r="AU27" s="134">
        <f t="shared" si="5"/>
        <v>0</v>
      </c>
      <c r="AV27" s="134">
        <f t="shared" si="6"/>
        <v>0</v>
      </c>
      <c r="AW27" s="135">
        <f t="shared" si="7"/>
        <v>0</v>
      </c>
      <c r="AX27" s="136"/>
      <c r="AY27" s="32"/>
      <c r="AZ27" s="107">
        <f t="shared" si="35"/>
        <v>59</v>
      </c>
      <c r="BA27" s="98">
        <f t="shared" si="8"/>
        <v>59</v>
      </c>
      <c r="BB27" s="98">
        <f t="shared" si="36"/>
        <v>12</v>
      </c>
      <c r="BC27" s="143">
        <v>23</v>
      </c>
      <c r="BD27" s="246">
        <f t="shared" si="20"/>
        <v>12</v>
      </c>
      <c r="BE27" s="144" t="e">
        <f>MATCH(BC27,$BD$5:BD37,0)</f>
        <v>#N/A</v>
      </c>
      <c r="BF27" s="141" t="e">
        <f t="shared" ca="1" si="37"/>
        <v>#N/A</v>
      </c>
      <c r="BG27" s="141" t="e">
        <f ca="1">OFFSET($AZ$4,BE27,0)</f>
        <v>#N/A</v>
      </c>
      <c r="BH27" s="141" t="e">
        <f t="shared" ca="1" si="22"/>
        <v>#N/A</v>
      </c>
      <c r="BI27" s="15"/>
      <c r="BJ27" s="15"/>
    </row>
    <row r="28" spans="1:62" hidden="1">
      <c r="A28" s="46">
        <v>23</v>
      </c>
      <c r="B28" s="63" t="str">
        <f>[1]Blank!$B$23</f>
        <v>TBC2</v>
      </c>
      <c r="C28" s="116">
        <f>[3]R4!L28</f>
        <v>0</v>
      </c>
      <c r="D28" s="96">
        <f t="shared" si="9"/>
        <v>0</v>
      </c>
      <c r="E28" s="97">
        <f>[4]C5!$GD$74</f>
        <v>0</v>
      </c>
      <c r="F28" s="98">
        <f t="shared" si="23"/>
        <v>0</v>
      </c>
      <c r="G28" s="99">
        <f t="shared" si="24"/>
        <v>0</v>
      </c>
      <c r="H28" s="99">
        <f t="shared" si="25"/>
        <v>0</v>
      </c>
      <c r="I28" s="21"/>
      <c r="J28" s="183"/>
      <c r="K28" s="115">
        <f>[5]P23!$H$52</f>
        <v>0</v>
      </c>
      <c r="L28" s="116">
        <f>[5]P23!$J$52</f>
        <v>0</v>
      </c>
      <c r="M28" s="101">
        <f t="shared" si="10"/>
        <v>0</v>
      </c>
      <c r="N28" s="44" t="str">
        <f t="shared" si="11"/>
        <v>L</v>
      </c>
      <c r="O28" s="150">
        <f t="shared" si="26"/>
        <v>0</v>
      </c>
      <c r="P28" s="84" t="b">
        <f t="shared" si="27"/>
        <v>0</v>
      </c>
      <c r="Q28" s="84" t="b">
        <f t="shared" si="28"/>
        <v>0</v>
      </c>
      <c r="R28" s="150"/>
      <c r="S28" s="63" t="str">
        <f t="shared" si="29"/>
        <v>TBC2</v>
      </c>
      <c r="T28" s="49">
        <f t="shared" si="12"/>
        <v>0</v>
      </c>
      <c r="U28" s="49">
        <f t="shared" si="13"/>
        <v>0</v>
      </c>
      <c r="V28" s="49">
        <f t="shared" si="14"/>
        <v>0</v>
      </c>
      <c r="W28" s="49">
        <f t="shared" si="15"/>
        <v>0</v>
      </c>
      <c r="X28" s="47">
        <f t="shared" si="16"/>
        <v>0</v>
      </c>
      <c r="Y28" s="122"/>
      <c r="Z28" s="32"/>
      <c r="AA28" s="107">
        <f t="shared" si="30"/>
        <v>0</v>
      </c>
      <c r="AB28" s="98">
        <f t="shared" si="0"/>
        <v>0</v>
      </c>
      <c r="AC28" s="98">
        <f t="shared" si="1"/>
        <v>1</v>
      </c>
      <c r="AD28" s="102">
        <v>24</v>
      </c>
      <c r="AE28" s="97">
        <f t="shared" si="2"/>
        <v>1</v>
      </c>
      <c r="AF28" s="103" t="e">
        <f>MATCH(AD28,$AE$5:AE37,0)</f>
        <v>#N/A</v>
      </c>
      <c r="AG28" s="104" t="e">
        <f t="shared" ca="1" si="17"/>
        <v>#N/A</v>
      </c>
      <c r="AH28" s="105" t="e">
        <f t="shared" ca="1" si="3"/>
        <v>#N/A</v>
      </c>
      <c r="AI28" s="105" t="e">
        <f t="shared" ca="1" si="31"/>
        <v>#N/A</v>
      </c>
      <c r="AJ28" s="15"/>
      <c r="AK28" s="46">
        <v>23</v>
      </c>
      <c r="AL28" s="63" t="str">
        <f t="shared" si="32"/>
        <v>TBC2</v>
      </c>
      <c r="AM28" s="176">
        <f>[6]S23!$I$8</f>
        <v>0</v>
      </c>
      <c r="AN28" s="256"/>
      <c r="AO28" s="256"/>
      <c r="AP28" s="256"/>
      <c r="AQ28" s="150"/>
      <c r="AR28" s="63" t="str">
        <f t="shared" si="34"/>
        <v>TBC2</v>
      </c>
      <c r="AS28" s="49">
        <f t="shared" si="19"/>
        <v>0</v>
      </c>
      <c r="AT28" s="49">
        <f t="shared" si="4"/>
        <v>0</v>
      </c>
      <c r="AU28" s="49">
        <f t="shared" si="5"/>
        <v>0</v>
      </c>
      <c r="AV28" s="49">
        <f t="shared" si="6"/>
        <v>0</v>
      </c>
      <c r="AW28" s="47">
        <f t="shared" si="7"/>
        <v>0</v>
      </c>
      <c r="AX28" s="122"/>
      <c r="AY28" s="32"/>
      <c r="AZ28" s="107">
        <f t="shared" ref="AZ28:AZ37" si="38">AM28</f>
        <v>0</v>
      </c>
      <c r="BA28" s="98">
        <f t="shared" si="8"/>
        <v>0</v>
      </c>
      <c r="BB28" s="98">
        <f t="shared" si="36"/>
        <v>20</v>
      </c>
      <c r="BC28" s="174">
        <v>24</v>
      </c>
      <c r="BD28" s="98">
        <f t="shared" si="20"/>
        <v>20</v>
      </c>
      <c r="BE28" s="175" t="e">
        <f>MATCH(BC28,$BD$5:BD37,0)</f>
        <v>#N/A</v>
      </c>
      <c r="BF28" s="105" t="e">
        <f t="shared" ca="1" si="37"/>
        <v>#N/A</v>
      </c>
      <c r="BG28" s="105" t="e">
        <f t="shared" ca="1" si="21"/>
        <v>#N/A</v>
      </c>
      <c r="BH28" s="105" t="e">
        <f t="shared" ca="1" si="22"/>
        <v>#N/A</v>
      </c>
      <c r="BI28" s="15"/>
      <c r="BJ28" s="15"/>
    </row>
    <row r="29" spans="1:62" ht="19.05" hidden="1" thickBot="1">
      <c r="A29" s="23">
        <v>24</v>
      </c>
      <c r="B29" s="61" t="str">
        <f>[1]Blank!$B$24</f>
        <v>TBC3</v>
      </c>
      <c r="C29" s="126">
        <f>[3]R4!L29</f>
        <v>0</v>
      </c>
      <c r="D29" s="127">
        <f t="shared" si="9"/>
        <v>0</v>
      </c>
      <c r="E29" s="128">
        <f>[4]C5!$GU$74</f>
        <v>0</v>
      </c>
      <c r="F29" s="137">
        <f t="shared" si="23"/>
        <v>0</v>
      </c>
      <c r="G29" s="129">
        <f t="shared" si="24"/>
        <v>0</v>
      </c>
      <c r="H29" s="129">
        <f t="shared" si="25"/>
        <v>0</v>
      </c>
      <c r="I29" s="42"/>
      <c r="J29" s="182"/>
      <c r="K29" s="130">
        <f>[5]P24!$H$52</f>
        <v>0</v>
      </c>
      <c r="L29" s="131">
        <f>[5]P24!$J$52</f>
        <v>0</v>
      </c>
      <c r="M29" s="132">
        <f t="shared" si="10"/>
        <v>0</v>
      </c>
      <c r="N29" s="168" t="str">
        <f t="shared" si="11"/>
        <v>L</v>
      </c>
      <c r="O29" s="22">
        <f t="shared" si="26"/>
        <v>0</v>
      </c>
      <c r="P29" s="169" t="b">
        <f t="shared" si="27"/>
        <v>0</v>
      </c>
      <c r="Q29" s="169" t="b">
        <f t="shared" si="28"/>
        <v>0</v>
      </c>
      <c r="R29" s="22"/>
      <c r="S29" s="61" t="str">
        <f t="shared" si="29"/>
        <v>TBC3</v>
      </c>
      <c r="T29" s="29">
        <f t="shared" si="12"/>
        <v>0</v>
      </c>
      <c r="U29" s="29">
        <f t="shared" si="13"/>
        <v>0</v>
      </c>
      <c r="V29" s="29">
        <f t="shared" si="14"/>
        <v>0</v>
      </c>
      <c r="W29" s="29">
        <f t="shared" si="15"/>
        <v>0</v>
      </c>
      <c r="X29" s="241">
        <f t="shared" si="16"/>
        <v>0</v>
      </c>
      <c r="Y29" s="136"/>
      <c r="Z29" s="32"/>
      <c r="AA29" s="107">
        <f t="shared" si="30"/>
        <v>0</v>
      </c>
      <c r="AB29" s="98">
        <f t="shared" si="0"/>
        <v>0</v>
      </c>
      <c r="AC29" s="98">
        <f t="shared" si="1"/>
        <v>1</v>
      </c>
      <c r="AD29" s="138">
        <v>25</v>
      </c>
      <c r="AE29" s="252">
        <f t="shared" si="2"/>
        <v>1</v>
      </c>
      <c r="AF29" s="240" t="e">
        <f>MATCH(AD29,$AE$5:AE37,0)</f>
        <v>#N/A</v>
      </c>
      <c r="AG29" s="140" t="e">
        <f t="shared" ca="1" si="17"/>
        <v>#N/A</v>
      </c>
      <c r="AH29" s="141" t="e">
        <f t="shared" ca="1" si="3"/>
        <v>#N/A</v>
      </c>
      <c r="AI29" s="141" t="e">
        <f t="shared" ca="1" si="31"/>
        <v>#N/A</v>
      </c>
      <c r="AJ29" s="15"/>
      <c r="AK29" s="16">
        <v>24</v>
      </c>
      <c r="AL29" s="61" t="str">
        <f t="shared" si="32"/>
        <v>TBC3</v>
      </c>
      <c r="AM29" s="106">
        <f>[6]S24!$I$8</f>
        <v>0</v>
      </c>
      <c r="AN29" s="256"/>
      <c r="AO29" s="256"/>
      <c r="AP29" s="256"/>
      <c r="AQ29" s="150"/>
      <c r="AR29" s="17" t="str">
        <f t="shared" si="34"/>
        <v>TBC3</v>
      </c>
      <c r="AS29" s="49">
        <f t="shared" si="19"/>
        <v>0</v>
      </c>
      <c r="AT29" s="49">
        <f t="shared" si="4"/>
        <v>0</v>
      </c>
      <c r="AU29" s="49">
        <f t="shared" si="5"/>
        <v>0</v>
      </c>
      <c r="AV29" s="49">
        <f t="shared" si="6"/>
        <v>0</v>
      </c>
      <c r="AW29" s="47">
        <f t="shared" si="7"/>
        <v>0</v>
      </c>
      <c r="AX29" s="136"/>
      <c r="AY29" s="32"/>
      <c r="AZ29" s="107">
        <f t="shared" si="38"/>
        <v>0</v>
      </c>
      <c r="BA29" s="107">
        <f t="shared" si="8"/>
        <v>0</v>
      </c>
      <c r="BB29" s="98">
        <f t="shared" si="36"/>
        <v>20</v>
      </c>
      <c r="BC29" s="143">
        <v>25</v>
      </c>
      <c r="BD29" s="246">
        <f t="shared" si="20"/>
        <v>20</v>
      </c>
      <c r="BE29" s="144" t="e">
        <f>MATCH(BC29,$BD$5:BD37,0)</f>
        <v>#N/A</v>
      </c>
      <c r="BF29" s="141" t="e">
        <f t="shared" ca="1" si="37"/>
        <v>#N/A</v>
      </c>
      <c r="BG29" s="141" t="e">
        <f t="shared" ca="1" si="21"/>
        <v>#N/A</v>
      </c>
      <c r="BH29" s="141" t="e">
        <f t="shared" ca="1" si="22"/>
        <v>#N/A</v>
      </c>
      <c r="BI29" s="15"/>
      <c r="BJ29" s="15"/>
    </row>
    <row r="30" spans="1:62" hidden="1">
      <c r="A30" s="46">
        <v>25</v>
      </c>
      <c r="B30" s="63" t="str">
        <f>[1]Blank!$B$25</f>
        <v>Player 25</v>
      </c>
      <c r="C30" s="116">
        <f>[3]R4!L30</f>
        <v>0</v>
      </c>
      <c r="D30" s="160">
        <f t="shared" si="9"/>
        <v>0</v>
      </c>
      <c r="E30" s="97">
        <f>[4]C5!$P$113</f>
        <v>0</v>
      </c>
      <c r="F30" s="98">
        <f t="shared" si="23"/>
        <v>0</v>
      </c>
      <c r="G30" s="99">
        <f t="shared" si="24"/>
        <v>0</v>
      </c>
      <c r="H30" s="99">
        <f t="shared" si="25"/>
        <v>0</v>
      </c>
      <c r="I30" s="21"/>
      <c r="J30" s="183"/>
      <c r="K30" s="115">
        <f>[5]P25!$H$52</f>
        <v>0</v>
      </c>
      <c r="L30" s="116">
        <f>[5]P25!$J$52</f>
        <v>0</v>
      </c>
      <c r="M30" s="161">
        <f t="shared" si="10"/>
        <v>0</v>
      </c>
      <c r="N30" s="44" t="str">
        <f t="shared" si="11"/>
        <v>L</v>
      </c>
      <c r="O30" s="150">
        <f t="shared" si="26"/>
        <v>0</v>
      </c>
      <c r="P30" s="84" t="b">
        <f t="shared" si="27"/>
        <v>0</v>
      </c>
      <c r="Q30" s="84" t="b">
        <f t="shared" si="28"/>
        <v>0</v>
      </c>
      <c r="R30" s="150"/>
      <c r="S30" s="63" t="str">
        <f t="shared" si="29"/>
        <v>Player 25</v>
      </c>
      <c r="T30" s="49">
        <f t="shared" si="12"/>
        <v>0</v>
      </c>
      <c r="U30" s="49">
        <f t="shared" si="13"/>
        <v>0</v>
      </c>
      <c r="V30" s="49">
        <f t="shared" si="14"/>
        <v>0</v>
      </c>
      <c r="W30" s="49">
        <f t="shared" si="15"/>
        <v>0</v>
      </c>
      <c r="X30" s="47">
        <f t="shared" si="16"/>
        <v>0</v>
      </c>
      <c r="Y30" s="122"/>
      <c r="Z30" s="32"/>
      <c r="AA30" s="107">
        <f t="shared" si="30"/>
        <v>0</v>
      </c>
      <c r="AB30" s="107">
        <f t="shared" si="0"/>
        <v>0</v>
      </c>
      <c r="AC30" s="107">
        <f t="shared" si="1"/>
        <v>1</v>
      </c>
      <c r="AD30" s="102">
        <v>26</v>
      </c>
      <c r="AE30" s="97">
        <f t="shared" si="2"/>
        <v>1</v>
      </c>
      <c r="AF30" s="103" t="e">
        <f>MATCH(AD30,$AE$5:AE37,0)</f>
        <v>#N/A</v>
      </c>
      <c r="AG30" s="104" t="e">
        <f t="shared" ca="1" si="17"/>
        <v>#N/A</v>
      </c>
      <c r="AH30" s="105" t="e">
        <f t="shared" ca="1" si="3"/>
        <v>#N/A</v>
      </c>
      <c r="AI30" s="105" t="e">
        <f t="shared" ca="1" si="31"/>
        <v>#N/A</v>
      </c>
      <c r="AJ30" s="15"/>
      <c r="AK30" s="16">
        <v>25</v>
      </c>
      <c r="AL30" s="63" t="str">
        <f t="shared" si="32"/>
        <v>Player 25</v>
      </c>
      <c r="AM30" s="106">
        <f>[6]S25!$I$8</f>
        <v>0</v>
      </c>
      <c r="AN30" s="256"/>
      <c r="AO30" s="256"/>
      <c r="AP30" s="256"/>
      <c r="AQ30" s="150"/>
      <c r="AR30" s="17" t="str">
        <f t="shared" si="34"/>
        <v>Player 25</v>
      </c>
      <c r="AS30" s="19">
        <f t="shared" si="19"/>
        <v>0</v>
      </c>
      <c r="AT30" s="19">
        <f t="shared" si="4"/>
        <v>0</v>
      </c>
      <c r="AU30" s="19">
        <f t="shared" si="5"/>
        <v>0</v>
      </c>
      <c r="AV30" s="19">
        <f t="shared" si="6"/>
        <v>0</v>
      </c>
      <c r="AW30" s="18">
        <f t="shared" si="7"/>
        <v>0</v>
      </c>
      <c r="AX30" s="122"/>
      <c r="AY30" s="32"/>
      <c r="AZ30" s="98">
        <f t="shared" si="38"/>
        <v>0</v>
      </c>
      <c r="BA30" s="98">
        <f t="shared" si="8"/>
        <v>0</v>
      </c>
      <c r="BB30" s="98">
        <f t="shared" si="36"/>
        <v>20</v>
      </c>
      <c r="BC30" s="174">
        <v>26</v>
      </c>
      <c r="BD30" s="98">
        <f t="shared" si="20"/>
        <v>20</v>
      </c>
      <c r="BE30" s="175" t="e">
        <f>MATCH(BC30,$BD$5:BD37,0)</f>
        <v>#N/A</v>
      </c>
      <c r="BF30" s="105" t="e">
        <f t="shared" ca="1" si="37"/>
        <v>#N/A</v>
      </c>
      <c r="BG30" s="105" t="e">
        <f t="shared" ca="1" si="21"/>
        <v>#N/A</v>
      </c>
      <c r="BH30" s="105" t="e">
        <f t="shared" ca="1" si="22"/>
        <v>#N/A</v>
      </c>
      <c r="BI30" s="15"/>
      <c r="BJ30" s="15"/>
    </row>
    <row r="31" spans="1:62" hidden="1">
      <c r="A31" s="46">
        <v>26</v>
      </c>
      <c r="B31" s="17" t="str">
        <f>[1]Blank!$B$26</f>
        <v>Player 26</v>
      </c>
      <c r="C31" s="111">
        <f>[3]R4!L31</f>
        <v>0</v>
      </c>
      <c r="D31" s="96">
        <f t="shared" si="9"/>
        <v>0</v>
      </c>
      <c r="E31" s="97">
        <f>[4]C5!$AG$113</f>
        <v>0</v>
      </c>
      <c r="F31" s="107">
        <f t="shared" si="23"/>
        <v>0</v>
      </c>
      <c r="G31" s="114">
        <f t="shared" si="24"/>
        <v>0</v>
      </c>
      <c r="H31" s="114">
        <f t="shared" si="25"/>
        <v>0</v>
      </c>
      <c r="I31" s="21"/>
      <c r="J31" s="183"/>
      <c r="K31" s="115">
        <f>[5]P26!$H$52</f>
        <v>0</v>
      </c>
      <c r="L31" s="116">
        <f>[5]P26!$J$52</f>
        <v>0</v>
      </c>
      <c r="M31" s="101">
        <f t="shared" si="10"/>
        <v>0</v>
      </c>
      <c r="N31" s="44" t="str">
        <f t="shared" si="11"/>
        <v>L</v>
      </c>
      <c r="O31" s="150">
        <f t="shared" si="26"/>
        <v>0</v>
      </c>
      <c r="P31" s="84" t="b">
        <f t="shared" si="27"/>
        <v>0</v>
      </c>
      <c r="Q31" s="84" t="b">
        <f t="shared" si="28"/>
        <v>0</v>
      </c>
      <c r="R31" s="150"/>
      <c r="S31" s="63" t="str">
        <f t="shared" si="29"/>
        <v>Player 26</v>
      </c>
      <c r="T31" s="48">
        <f t="shared" si="12"/>
        <v>0</v>
      </c>
      <c r="U31" s="49">
        <f t="shared" si="13"/>
        <v>0</v>
      </c>
      <c r="V31" s="49">
        <f t="shared" si="14"/>
        <v>0</v>
      </c>
      <c r="W31" s="49">
        <f t="shared" si="15"/>
        <v>0</v>
      </c>
      <c r="X31" s="47">
        <f t="shared" si="16"/>
        <v>0</v>
      </c>
      <c r="Y31" s="122"/>
      <c r="Z31" s="32"/>
      <c r="AA31" s="98">
        <f t="shared" si="30"/>
        <v>0</v>
      </c>
      <c r="AB31" s="98">
        <f t="shared" si="0"/>
        <v>0</v>
      </c>
      <c r="AC31" s="98">
        <f t="shared" si="1"/>
        <v>1</v>
      </c>
      <c r="AD31" s="102">
        <v>27</v>
      </c>
      <c r="AE31" s="98">
        <f t="shared" si="2"/>
        <v>1</v>
      </c>
      <c r="AF31" s="123" t="e">
        <f>MATCH(AD31,$AE$5:AE37,0)</f>
        <v>#N/A</v>
      </c>
      <c r="AG31" s="104" t="e">
        <f t="shared" ca="1" si="17"/>
        <v>#N/A</v>
      </c>
      <c r="AH31" s="105" t="e">
        <f t="shared" ca="1" si="3"/>
        <v>#N/A</v>
      </c>
      <c r="AI31" s="105" t="e">
        <f t="shared" ca="1" si="31"/>
        <v>#N/A</v>
      </c>
      <c r="AJ31" s="15"/>
      <c r="AK31" s="46">
        <v>26</v>
      </c>
      <c r="AL31" s="63" t="str">
        <f t="shared" si="32"/>
        <v>Player 26</v>
      </c>
      <c r="AM31" s="106">
        <f>[6]S26!$I$8</f>
        <v>0</v>
      </c>
      <c r="AN31" s="256"/>
      <c r="AO31" s="256"/>
      <c r="AP31" s="256"/>
      <c r="AQ31" s="150"/>
      <c r="AR31" s="17" t="str">
        <f t="shared" si="34"/>
        <v>Player 26</v>
      </c>
      <c r="AS31" s="49">
        <f t="shared" si="19"/>
        <v>0</v>
      </c>
      <c r="AT31" s="49">
        <f t="shared" si="4"/>
        <v>0</v>
      </c>
      <c r="AU31" s="49">
        <f t="shared" si="5"/>
        <v>0</v>
      </c>
      <c r="AV31" s="49">
        <f t="shared" si="6"/>
        <v>0</v>
      </c>
      <c r="AW31" s="47">
        <f t="shared" si="7"/>
        <v>0</v>
      </c>
      <c r="AX31" s="122"/>
      <c r="AY31" s="32"/>
      <c r="AZ31" s="107">
        <f t="shared" si="38"/>
        <v>0</v>
      </c>
      <c r="BA31" s="98">
        <f t="shared" si="8"/>
        <v>0</v>
      </c>
      <c r="BB31" s="98">
        <f t="shared" si="36"/>
        <v>20</v>
      </c>
      <c r="BC31" s="121">
        <v>27</v>
      </c>
      <c r="BD31" s="98">
        <f t="shared" si="20"/>
        <v>20</v>
      </c>
      <c r="BE31" s="109" t="e">
        <f>MATCH(BC31,$BD$5:BD37,0)</f>
        <v>#N/A</v>
      </c>
      <c r="BF31" s="110" t="e">
        <f t="shared" ca="1" si="37"/>
        <v>#N/A</v>
      </c>
      <c r="BG31" s="110" t="e">
        <f t="shared" ca="1" si="21"/>
        <v>#N/A</v>
      </c>
      <c r="BH31" s="110" t="e">
        <f t="shared" ca="1" si="22"/>
        <v>#N/A</v>
      </c>
      <c r="BI31" s="15"/>
      <c r="BJ31" s="15"/>
    </row>
    <row r="32" spans="1:62" hidden="1">
      <c r="A32" s="16">
        <v>27</v>
      </c>
      <c r="B32" s="17" t="str">
        <f>[1]Blank!$B$27</f>
        <v>Player 27</v>
      </c>
      <c r="C32" s="111">
        <f>[3]R4!L32</f>
        <v>0</v>
      </c>
      <c r="D32" s="112">
        <f t="shared" si="9"/>
        <v>0</v>
      </c>
      <c r="E32" s="113">
        <f>[4]C5!$AX$113</f>
        <v>0</v>
      </c>
      <c r="F32" s="107">
        <f t="shared" si="23"/>
        <v>0</v>
      </c>
      <c r="G32" s="114">
        <f t="shared" si="24"/>
        <v>0</v>
      </c>
      <c r="H32" s="114">
        <f t="shared" si="25"/>
        <v>0</v>
      </c>
      <c r="I32" s="20"/>
      <c r="J32" s="181"/>
      <c r="K32" s="115">
        <f>[5]P27!$H$52</f>
        <v>0</v>
      </c>
      <c r="L32" s="116">
        <f>[5]P27!$J$52</f>
        <v>0</v>
      </c>
      <c r="M32" s="117">
        <f t="shared" si="10"/>
        <v>0</v>
      </c>
      <c r="N32" s="44" t="str">
        <f t="shared" si="11"/>
        <v>L</v>
      </c>
      <c r="O32" s="150">
        <f t="shared" si="26"/>
        <v>0</v>
      </c>
      <c r="P32" s="84" t="b">
        <f t="shared" si="27"/>
        <v>0</v>
      </c>
      <c r="Q32" s="84" t="b">
        <f t="shared" si="28"/>
        <v>0</v>
      </c>
      <c r="R32" s="150"/>
      <c r="S32" s="17" t="str">
        <f t="shared" si="29"/>
        <v>Player 27</v>
      </c>
      <c r="T32" s="48">
        <f t="shared" si="12"/>
        <v>0</v>
      </c>
      <c r="U32" s="49">
        <f t="shared" si="13"/>
        <v>0</v>
      </c>
      <c r="V32" s="49">
        <f t="shared" si="14"/>
        <v>0</v>
      </c>
      <c r="W32" s="49">
        <f t="shared" si="15"/>
        <v>0</v>
      </c>
      <c r="X32" s="47">
        <f t="shared" si="16"/>
        <v>0</v>
      </c>
      <c r="Y32" s="118"/>
      <c r="Z32" s="32"/>
      <c r="AA32" s="107">
        <f t="shared" si="30"/>
        <v>0</v>
      </c>
      <c r="AB32" s="98">
        <f t="shared" si="0"/>
        <v>0</v>
      </c>
      <c r="AC32" s="98">
        <f t="shared" si="1"/>
        <v>1</v>
      </c>
      <c r="AD32" s="108">
        <v>28</v>
      </c>
      <c r="AE32" s="98">
        <f t="shared" si="2"/>
        <v>1</v>
      </c>
      <c r="AF32" s="124" t="e">
        <f>MATCH(AD32,$AE$5:AE37,0)</f>
        <v>#N/A</v>
      </c>
      <c r="AG32" s="120" t="e">
        <f t="shared" ca="1" si="17"/>
        <v>#N/A</v>
      </c>
      <c r="AH32" s="110" t="e">
        <f t="shared" ca="1" si="3"/>
        <v>#N/A</v>
      </c>
      <c r="AI32" s="110" t="e">
        <f t="shared" ca="1" si="31"/>
        <v>#N/A</v>
      </c>
      <c r="AJ32" s="15"/>
      <c r="AK32" s="16">
        <v>27</v>
      </c>
      <c r="AL32" s="17" t="str">
        <f t="shared" si="32"/>
        <v>Player 27</v>
      </c>
      <c r="AM32" s="106">
        <f>[6]S27!$I$8</f>
        <v>0</v>
      </c>
      <c r="AN32" s="256"/>
      <c r="AO32" s="256"/>
      <c r="AP32" s="256"/>
      <c r="AQ32" s="150"/>
      <c r="AR32" s="17" t="str">
        <f t="shared" si="34"/>
        <v>Player 27</v>
      </c>
      <c r="AS32" s="49">
        <f t="shared" si="19"/>
        <v>0</v>
      </c>
      <c r="AT32" s="49">
        <f t="shared" si="4"/>
        <v>0</v>
      </c>
      <c r="AU32" s="49">
        <f t="shared" si="5"/>
        <v>0</v>
      </c>
      <c r="AV32" s="49">
        <f t="shared" si="6"/>
        <v>0</v>
      </c>
      <c r="AW32" s="47">
        <f t="shared" si="7"/>
        <v>0</v>
      </c>
      <c r="AX32" s="118"/>
      <c r="AY32" s="32"/>
      <c r="AZ32" s="107">
        <f t="shared" si="38"/>
        <v>0</v>
      </c>
      <c r="BA32" s="98">
        <f t="shared" si="8"/>
        <v>0</v>
      </c>
      <c r="BB32" s="98">
        <f t="shared" si="36"/>
        <v>20</v>
      </c>
      <c r="BC32" s="121">
        <v>28</v>
      </c>
      <c r="BD32" s="98">
        <f t="shared" si="20"/>
        <v>20</v>
      </c>
      <c r="BE32" s="109" t="e">
        <f>MATCH(BC32,$BD$5:BD37,0)</f>
        <v>#N/A</v>
      </c>
      <c r="BF32" s="110" t="e">
        <f t="shared" ca="1" si="37"/>
        <v>#N/A</v>
      </c>
      <c r="BG32" s="110" t="e">
        <f t="shared" ca="1" si="21"/>
        <v>#N/A</v>
      </c>
      <c r="BH32" s="110" t="e">
        <f t="shared" ca="1" si="22"/>
        <v>#N/A</v>
      </c>
      <c r="BI32" s="15"/>
      <c r="BJ32" s="15"/>
    </row>
    <row r="33" spans="1:62" hidden="1">
      <c r="A33" s="16">
        <v>28</v>
      </c>
      <c r="B33" s="17" t="str">
        <f>[1]Blank!$B$28</f>
        <v>Player 28</v>
      </c>
      <c r="C33" s="111">
        <f>[3]R4!L33</f>
        <v>0</v>
      </c>
      <c r="D33" s="112">
        <f t="shared" si="9"/>
        <v>0</v>
      </c>
      <c r="E33" s="113">
        <f>[4]C5!$BO$113</f>
        <v>0</v>
      </c>
      <c r="F33" s="107">
        <f t="shared" si="23"/>
        <v>0</v>
      </c>
      <c r="G33" s="114">
        <f t="shared" si="24"/>
        <v>0</v>
      </c>
      <c r="H33" s="114">
        <f t="shared" si="25"/>
        <v>0</v>
      </c>
      <c r="I33" s="20"/>
      <c r="J33" s="181"/>
      <c r="K33" s="115">
        <f>[5]P28!$H$52</f>
        <v>0</v>
      </c>
      <c r="L33" s="116">
        <f>[5]P28!$J$52</f>
        <v>0</v>
      </c>
      <c r="M33" s="117">
        <f t="shared" si="10"/>
        <v>0</v>
      </c>
      <c r="N33" s="44" t="str">
        <f t="shared" si="11"/>
        <v>L</v>
      </c>
      <c r="O33" s="150">
        <f t="shared" si="26"/>
        <v>0</v>
      </c>
      <c r="P33" s="84" t="b">
        <f t="shared" si="27"/>
        <v>0</v>
      </c>
      <c r="Q33" s="84" t="b">
        <f t="shared" si="28"/>
        <v>0</v>
      </c>
      <c r="R33" s="150"/>
      <c r="S33" s="17" t="str">
        <f t="shared" si="29"/>
        <v>Player 28</v>
      </c>
      <c r="T33" s="48">
        <f t="shared" si="12"/>
        <v>0</v>
      </c>
      <c r="U33" s="49">
        <f t="shared" si="13"/>
        <v>0</v>
      </c>
      <c r="V33" s="49">
        <f t="shared" si="14"/>
        <v>0</v>
      </c>
      <c r="W33" s="49">
        <f t="shared" si="15"/>
        <v>0</v>
      </c>
      <c r="X33" s="47">
        <f t="shared" si="16"/>
        <v>0</v>
      </c>
      <c r="Y33" s="118"/>
      <c r="Z33" s="32"/>
      <c r="AA33" s="107">
        <f t="shared" si="30"/>
        <v>0</v>
      </c>
      <c r="AB33" s="98">
        <f t="shared" si="0"/>
        <v>0</v>
      </c>
      <c r="AC33" s="98">
        <f t="shared" si="1"/>
        <v>1</v>
      </c>
      <c r="AD33" s="108">
        <v>29</v>
      </c>
      <c r="AE33" s="98">
        <f t="shared" si="2"/>
        <v>1</v>
      </c>
      <c r="AF33" s="124" t="e">
        <f>MATCH(AD33,$AE$5:AE37,0)</f>
        <v>#N/A</v>
      </c>
      <c r="AG33" s="120" t="e">
        <f t="shared" ca="1" si="17"/>
        <v>#N/A</v>
      </c>
      <c r="AH33" s="110" t="e">
        <f t="shared" ca="1" si="3"/>
        <v>#N/A</v>
      </c>
      <c r="AI33" s="110" t="e">
        <f t="shared" ca="1" si="31"/>
        <v>#N/A</v>
      </c>
      <c r="AJ33" s="15"/>
      <c r="AK33" s="16">
        <v>28</v>
      </c>
      <c r="AL33" s="17" t="str">
        <f t="shared" si="32"/>
        <v>Player 28</v>
      </c>
      <c r="AM33" s="106">
        <f>[6]S28!$I$8</f>
        <v>0</v>
      </c>
      <c r="AN33" s="256"/>
      <c r="AO33" s="256"/>
      <c r="AP33" s="256"/>
      <c r="AQ33" s="150"/>
      <c r="AR33" s="17" t="str">
        <f t="shared" si="34"/>
        <v>Player 28</v>
      </c>
      <c r="AS33" s="49">
        <f t="shared" si="19"/>
        <v>0</v>
      </c>
      <c r="AT33" s="49">
        <f t="shared" si="4"/>
        <v>0</v>
      </c>
      <c r="AU33" s="49">
        <f t="shared" si="5"/>
        <v>0</v>
      </c>
      <c r="AV33" s="49">
        <f t="shared" si="6"/>
        <v>0</v>
      </c>
      <c r="AW33" s="47">
        <f t="shared" si="7"/>
        <v>0</v>
      </c>
      <c r="AX33" s="118"/>
      <c r="AY33" s="32"/>
      <c r="AZ33" s="107">
        <f t="shared" si="38"/>
        <v>0</v>
      </c>
      <c r="BA33" s="107">
        <f t="shared" si="8"/>
        <v>0</v>
      </c>
      <c r="BB33" s="98">
        <f t="shared" si="36"/>
        <v>20</v>
      </c>
      <c r="BC33" s="121">
        <v>29</v>
      </c>
      <c r="BD33" s="98">
        <f t="shared" si="20"/>
        <v>20</v>
      </c>
      <c r="BE33" s="109" t="e">
        <f>MATCH(BC33,$BD$5:BD37,0)</f>
        <v>#N/A</v>
      </c>
      <c r="BF33" s="110" t="e">
        <f t="shared" ca="1" si="37"/>
        <v>#N/A</v>
      </c>
      <c r="BG33" s="110" t="e">
        <f t="shared" ca="1" si="21"/>
        <v>#N/A</v>
      </c>
      <c r="BH33" s="110" t="e">
        <f t="shared" ca="1" si="22"/>
        <v>#N/A</v>
      </c>
      <c r="BI33" s="15"/>
      <c r="BJ33" s="15"/>
    </row>
    <row r="34" spans="1:62" hidden="1">
      <c r="A34" s="16">
        <v>29</v>
      </c>
      <c r="B34" s="17" t="str">
        <f>[1]Blank!$B$29</f>
        <v>Player 29</v>
      </c>
      <c r="C34" s="111">
        <f>[3]R4!L34</f>
        <v>0</v>
      </c>
      <c r="D34" s="112">
        <f t="shared" si="9"/>
        <v>0</v>
      </c>
      <c r="E34" s="113">
        <f>[4]C5!$CF$113</f>
        <v>0</v>
      </c>
      <c r="F34" s="107">
        <f t="shared" si="23"/>
        <v>0</v>
      </c>
      <c r="G34" s="114">
        <f t="shared" si="24"/>
        <v>0</v>
      </c>
      <c r="H34" s="114">
        <f t="shared" si="25"/>
        <v>0</v>
      </c>
      <c r="I34" s="20"/>
      <c r="J34" s="181"/>
      <c r="K34" s="115">
        <f>[5]P29!$H$52</f>
        <v>0</v>
      </c>
      <c r="L34" s="116">
        <f>[5]P29!$J$52</f>
        <v>0</v>
      </c>
      <c r="M34" s="117">
        <f t="shared" si="10"/>
        <v>0</v>
      </c>
      <c r="N34" s="62" t="str">
        <f t="shared" si="11"/>
        <v>L</v>
      </c>
      <c r="O34" s="150">
        <f t="shared" si="26"/>
        <v>0</v>
      </c>
      <c r="P34" s="84" t="b">
        <f t="shared" si="27"/>
        <v>0</v>
      </c>
      <c r="Q34" s="84" t="b">
        <f t="shared" si="28"/>
        <v>0</v>
      </c>
      <c r="R34" s="150"/>
      <c r="S34" s="17" t="str">
        <f t="shared" si="29"/>
        <v>Player 29</v>
      </c>
      <c r="T34" s="48">
        <f t="shared" si="12"/>
        <v>0</v>
      </c>
      <c r="U34" s="49">
        <f t="shared" si="13"/>
        <v>0</v>
      </c>
      <c r="V34" s="49">
        <f t="shared" si="14"/>
        <v>0</v>
      </c>
      <c r="W34" s="49">
        <f t="shared" si="15"/>
        <v>0</v>
      </c>
      <c r="X34" s="47">
        <f t="shared" si="16"/>
        <v>0</v>
      </c>
      <c r="Y34" s="118"/>
      <c r="Z34" s="32"/>
      <c r="AA34" s="107">
        <f t="shared" si="30"/>
        <v>0</v>
      </c>
      <c r="AB34" s="98">
        <f t="shared" si="0"/>
        <v>0</v>
      </c>
      <c r="AC34" s="98">
        <f t="shared" si="1"/>
        <v>1</v>
      </c>
      <c r="AD34" s="108">
        <v>30</v>
      </c>
      <c r="AE34" s="98">
        <f t="shared" si="2"/>
        <v>1</v>
      </c>
      <c r="AF34" s="124" t="e">
        <f>MATCH(AD34,$AE$5:AE37,0)</f>
        <v>#N/A</v>
      </c>
      <c r="AG34" s="120" t="e">
        <f t="shared" ca="1" si="17"/>
        <v>#N/A</v>
      </c>
      <c r="AH34" s="110" t="e">
        <f t="shared" ca="1" si="3"/>
        <v>#N/A</v>
      </c>
      <c r="AI34" s="110" t="e">
        <f t="shared" ca="1" si="31"/>
        <v>#N/A</v>
      </c>
      <c r="AJ34" s="15"/>
      <c r="AK34" s="16">
        <v>29</v>
      </c>
      <c r="AL34" s="17" t="str">
        <f t="shared" si="32"/>
        <v>Player 29</v>
      </c>
      <c r="AM34" s="106">
        <f>[6]S29!$I$8</f>
        <v>0</v>
      </c>
      <c r="AN34" s="256"/>
      <c r="AO34" s="256"/>
      <c r="AP34" s="256"/>
      <c r="AQ34" s="150"/>
      <c r="AR34" s="17" t="str">
        <f t="shared" si="34"/>
        <v>Player 29</v>
      </c>
      <c r="AS34" s="49">
        <f t="shared" si="19"/>
        <v>0</v>
      </c>
      <c r="AT34" s="49">
        <f t="shared" si="4"/>
        <v>0</v>
      </c>
      <c r="AU34" s="49">
        <f t="shared" si="5"/>
        <v>0</v>
      </c>
      <c r="AV34" s="49">
        <f t="shared" si="6"/>
        <v>0</v>
      </c>
      <c r="AW34" s="47">
        <f t="shared" si="7"/>
        <v>0</v>
      </c>
      <c r="AX34" s="118"/>
      <c r="AY34" s="32"/>
      <c r="AZ34" s="107">
        <f t="shared" si="38"/>
        <v>0</v>
      </c>
      <c r="BA34" s="107">
        <f t="shared" si="8"/>
        <v>0</v>
      </c>
      <c r="BB34" s="98">
        <f t="shared" si="36"/>
        <v>20</v>
      </c>
      <c r="BC34" s="121">
        <v>30</v>
      </c>
      <c r="BD34" s="98">
        <f t="shared" si="20"/>
        <v>20</v>
      </c>
      <c r="BE34" s="109" t="e">
        <f>MATCH(BC34,$BD$5:BD37,0)</f>
        <v>#N/A</v>
      </c>
      <c r="BF34" s="110" t="e">
        <f t="shared" ca="1" si="37"/>
        <v>#N/A</v>
      </c>
      <c r="BG34" s="110" t="e">
        <f t="shared" ca="1" si="21"/>
        <v>#N/A</v>
      </c>
      <c r="BH34" s="110" t="e">
        <f t="shared" ca="1" si="22"/>
        <v>#N/A</v>
      </c>
      <c r="BI34" s="15"/>
      <c r="BJ34" s="15"/>
    </row>
    <row r="35" spans="1:62" hidden="1">
      <c r="A35" s="46">
        <v>30</v>
      </c>
      <c r="B35" s="17" t="str">
        <f>[1]Blank!$B$30</f>
        <v>Player 30</v>
      </c>
      <c r="C35" s="111">
        <f>[3]R4!L35</f>
        <v>0</v>
      </c>
      <c r="D35" s="96">
        <f t="shared" si="9"/>
        <v>0</v>
      </c>
      <c r="E35" s="97">
        <f>[4]C5!$CW$113</f>
        <v>0</v>
      </c>
      <c r="F35" s="107">
        <f t="shared" si="23"/>
        <v>0</v>
      </c>
      <c r="G35" s="114">
        <f t="shared" si="24"/>
        <v>0</v>
      </c>
      <c r="H35" s="114">
        <f t="shared" si="25"/>
        <v>0</v>
      </c>
      <c r="I35" s="21"/>
      <c r="J35" s="183"/>
      <c r="K35" s="115">
        <f>[5]P30!$H$52</f>
        <v>0</v>
      </c>
      <c r="L35" s="116">
        <f>[5]P30!$J$52</f>
        <v>0</v>
      </c>
      <c r="M35" s="101">
        <f t="shared" si="10"/>
        <v>0</v>
      </c>
      <c r="N35" s="44" t="str">
        <f t="shared" si="11"/>
        <v>L</v>
      </c>
      <c r="O35" s="150">
        <f t="shared" si="26"/>
        <v>0</v>
      </c>
      <c r="P35" s="84" t="b">
        <f t="shared" si="27"/>
        <v>0</v>
      </c>
      <c r="Q35" s="84" t="b">
        <f t="shared" si="28"/>
        <v>0</v>
      </c>
      <c r="R35" s="150"/>
      <c r="S35" s="17" t="str">
        <f t="shared" si="29"/>
        <v>Player 30</v>
      </c>
      <c r="T35" s="48">
        <f t="shared" si="12"/>
        <v>0</v>
      </c>
      <c r="U35" s="49">
        <f t="shared" si="13"/>
        <v>0</v>
      </c>
      <c r="V35" s="49">
        <f t="shared" si="14"/>
        <v>0</v>
      </c>
      <c r="W35" s="49">
        <f t="shared" si="15"/>
        <v>0</v>
      </c>
      <c r="X35" s="47">
        <f t="shared" si="16"/>
        <v>0</v>
      </c>
      <c r="Y35" s="118"/>
      <c r="Z35" s="32"/>
      <c r="AA35" s="107">
        <f t="shared" si="30"/>
        <v>0</v>
      </c>
      <c r="AB35" s="98">
        <f t="shared" si="0"/>
        <v>0</v>
      </c>
      <c r="AC35" s="98">
        <f t="shared" si="1"/>
        <v>1</v>
      </c>
      <c r="AD35" s="108">
        <v>31</v>
      </c>
      <c r="AE35" s="98">
        <f t="shared" si="2"/>
        <v>1</v>
      </c>
      <c r="AF35" s="124" t="e">
        <f>MATCH(AD35,$AE$5:AE37,0)</f>
        <v>#N/A</v>
      </c>
      <c r="AG35" s="120" t="e">
        <f ca="1">OFFSET($S$4,AF35,0)</f>
        <v>#N/A</v>
      </c>
      <c r="AH35" s="110" t="e">
        <f t="shared" ca="1" si="3"/>
        <v>#N/A</v>
      </c>
      <c r="AI35" s="110" t="e">
        <f t="shared" ca="1" si="31"/>
        <v>#N/A</v>
      </c>
      <c r="AJ35" s="15"/>
      <c r="AK35" s="16">
        <v>30</v>
      </c>
      <c r="AL35" s="17" t="str">
        <f t="shared" si="32"/>
        <v>Player 30</v>
      </c>
      <c r="AM35" s="106">
        <f>[6]S30!$I$8</f>
        <v>0</v>
      </c>
      <c r="AN35" s="256"/>
      <c r="AO35" s="256"/>
      <c r="AP35" s="256"/>
      <c r="AQ35" s="15"/>
      <c r="AR35" s="17" t="str">
        <f t="shared" si="34"/>
        <v>Player 30</v>
      </c>
      <c r="AS35" s="49">
        <f t="shared" si="19"/>
        <v>0</v>
      </c>
      <c r="AT35" s="49">
        <f t="shared" si="4"/>
        <v>0</v>
      </c>
      <c r="AU35" s="49">
        <f t="shared" si="5"/>
        <v>0</v>
      </c>
      <c r="AV35" s="49">
        <f t="shared" si="6"/>
        <v>0</v>
      </c>
      <c r="AW35" s="47">
        <f t="shared" si="7"/>
        <v>0</v>
      </c>
      <c r="AX35" s="118"/>
      <c r="AY35" s="28"/>
      <c r="AZ35" s="107">
        <f t="shared" si="38"/>
        <v>0</v>
      </c>
      <c r="BA35" s="107">
        <f t="shared" si="8"/>
        <v>0</v>
      </c>
      <c r="BB35" s="98">
        <f t="shared" si="36"/>
        <v>20</v>
      </c>
      <c r="BC35" s="121">
        <v>31</v>
      </c>
      <c r="BD35" s="98">
        <f t="shared" si="20"/>
        <v>20</v>
      </c>
      <c r="BE35" s="109" t="e">
        <f>MATCH(BC35,$BD$5:BD37,0)</f>
        <v>#N/A</v>
      </c>
      <c r="BF35" s="110" t="e">
        <f t="shared" ca="1" si="37"/>
        <v>#N/A</v>
      </c>
      <c r="BG35" s="110" t="e">
        <f t="shared" ca="1" si="21"/>
        <v>#N/A</v>
      </c>
      <c r="BH35" s="110" t="e">
        <f t="shared" ca="1" si="22"/>
        <v>#N/A</v>
      </c>
      <c r="BI35" s="15"/>
      <c r="BJ35" s="15"/>
    </row>
    <row r="36" spans="1:62" hidden="1">
      <c r="A36" s="16">
        <v>31</v>
      </c>
      <c r="B36" s="17" t="str">
        <f>[1]Blank!$B$31</f>
        <v>Player 31</v>
      </c>
      <c r="C36" s="111">
        <f>[3]R4!L36</f>
        <v>0</v>
      </c>
      <c r="D36" s="112">
        <f t="shared" si="9"/>
        <v>0</v>
      </c>
      <c r="E36" s="113">
        <f>[4]C5!$DN$113</f>
        <v>0</v>
      </c>
      <c r="F36" s="107">
        <f t="shared" si="23"/>
        <v>0</v>
      </c>
      <c r="G36" s="114">
        <f t="shared" si="24"/>
        <v>0</v>
      </c>
      <c r="H36" s="114">
        <f t="shared" si="25"/>
        <v>0</v>
      </c>
      <c r="I36" s="20"/>
      <c r="J36" s="181"/>
      <c r="K36" s="115">
        <f>[5]P31!$H$52</f>
        <v>0</v>
      </c>
      <c r="L36" s="116">
        <f>[5]P31!$J$52</f>
        <v>0</v>
      </c>
      <c r="M36" s="117">
        <f t="shared" si="10"/>
        <v>0</v>
      </c>
      <c r="N36" s="44" t="str">
        <f t="shared" si="11"/>
        <v>L</v>
      </c>
      <c r="O36" s="150">
        <f t="shared" si="26"/>
        <v>0</v>
      </c>
      <c r="P36" s="84" t="b">
        <f t="shared" si="27"/>
        <v>0</v>
      </c>
      <c r="Q36" s="84" t="b">
        <f t="shared" si="28"/>
        <v>0</v>
      </c>
      <c r="R36" s="150"/>
      <c r="S36" s="17" t="str">
        <f t="shared" si="29"/>
        <v>Player 31</v>
      </c>
      <c r="T36" s="48">
        <f t="shared" si="12"/>
        <v>0</v>
      </c>
      <c r="U36" s="49">
        <f t="shared" si="13"/>
        <v>0</v>
      </c>
      <c r="V36" s="49">
        <f t="shared" si="14"/>
        <v>0</v>
      </c>
      <c r="W36" s="49">
        <f t="shared" si="15"/>
        <v>0</v>
      </c>
      <c r="X36" s="47">
        <f t="shared" si="16"/>
        <v>0</v>
      </c>
      <c r="Y36" s="118"/>
      <c r="Z36" s="32"/>
      <c r="AA36" s="107">
        <f t="shared" si="30"/>
        <v>0</v>
      </c>
      <c r="AB36" s="98">
        <f t="shared" si="0"/>
        <v>0</v>
      </c>
      <c r="AC36" s="98">
        <f t="shared" si="1"/>
        <v>1</v>
      </c>
      <c r="AD36" s="108">
        <v>32</v>
      </c>
      <c r="AE36" s="98">
        <f t="shared" si="2"/>
        <v>1</v>
      </c>
      <c r="AF36" s="124" t="e">
        <f>MATCH(AD36,$AE$5:AE37,0)</f>
        <v>#N/A</v>
      </c>
      <c r="AG36" s="120" t="e">
        <f t="shared" ca="1" si="17"/>
        <v>#N/A</v>
      </c>
      <c r="AH36" s="110" t="e">
        <f t="shared" ca="1" si="3"/>
        <v>#N/A</v>
      </c>
      <c r="AI36" s="110" t="e">
        <f t="shared" ca="1" si="31"/>
        <v>#N/A</v>
      </c>
      <c r="AJ36" s="15"/>
      <c r="AK36" s="16">
        <v>31</v>
      </c>
      <c r="AL36" s="17" t="str">
        <f t="shared" si="32"/>
        <v>Player 31</v>
      </c>
      <c r="AM36" s="106">
        <f>[6]S31!$I$8</f>
        <v>0</v>
      </c>
      <c r="AN36" s="256"/>
      <c r="AO36" s="256"/>
      <c r="AP36" s="256"/>
      <c r="AR36" s="17" t="str">
        <f t="shared" si="34"/>
        <v>Player 31</v>
      </c>
      <c r="AS36" s="49">
        <f t="shared" si="19"/>
        <v>0</v>
      </c>
      <c r="AT36" s="49">
        <f t="shared" si="4"/>
        <v>0</v>
      </c>
      <c r="AU36" s="49">
        <f t="shared" si="5"/>
        <v>0</v>
      </c>
      <c r="AV36" s="49">
        <f t="shared" si="6"/>
        <v>0</v>
      </c>
      <c r="AW36" s="47">
        <f t="shared" si="7"/>
        <v>0</v>
      </c>
      <c r="AX36" s="118"/>
      <c r="AZ36" s="107">
        <f t="shared" si="38"/>
        <v>0</v>
      </c>
      <c r="BA36" s="107">
        <f t="shared" si="8"/>
        <v>0</v>
      </c>
      <c r="BB36" s="98">
        <f t="shared" si="36"/>
        <v>20</v>
      </c>
      <c r="BC36" s="121">
        <v>32</v>
      </c>
      <c r="BD36" s="98">
        <f t="shared" si="20"/>
        <v>20</v>
      </c>
      <c r="BE36" s="109" t="e">
        <f>MATCH(BC36,$BD$5:BD37,0)</f>
        <v>#N/A</v>
      </c>
      <c r="BF36" s="110" t="e">
        <f t="shared" ca="1" si="37"/>
        <v>#N/A</v>
      </c>
      <c r="BG36" s="110" t="e">
        <f t="shared" ca="1" si="21"/>
        <v>#N/A</v>
      </c>
      <c r="BH36" s="110" t="e">
        <f t="shared" ca="1" si="22"/>
        <v>#N/A</v>
      </c>
      <c r="BI36" s="15"/>
      <c r="BJ36" s="15"/>
    </row>
    <row r="37" spans="1:62" ht="19.05" hidden="1" thickBot="1">
      <c r="A37" s="23">
        <v>32</v>
      </c>
      <c r="B37" s="61" t="str">
        <f>[1]Blank!$B$32</f>
        <v>Player 32</v>
      </c>
      <c r="C37" s="126">
        <f>[3]R4!L37</f>
        <v>0</v>
      </c>
      <c r="D37" s="127">
        <f t="shared" si="9"/>
        <v>0</v>
      </c>
      <c r="E37" s="128">
        <f>[4]C5!$EE$113</f>
        <v>0</v>
      </c>
      <c r="F37" s="107">
        <f t="shared" si="23"/>
        <v>0</v>
      </c>
      <c r="G37" s="114">
        <f t="shared" si="24"/>
        <v>0</v>
      </c>
      <c r="H37" s="114">
        <f t="shared" si="25"/>
        <v>0</v>
      </c>
      <c r="I37" s="42"/>
      <c r="J37" s="182"/>
      <c r="K37" s="130">
        <f>[5]P32!$H$52</f>
        <v>0</v>
      </c>
      <c r="L37" s="131">
        <f>[5]P32!$J$52</f>
        <v>0</v>
      </c>
      <c r="M37" s="132">
        <f t="shared" si="10"/>
        <v>0</v>
      </c>
      <c r="N37" s="45" t="str">
        <f t="shared" si="11"/>
        <v>L</v>
      </c>
      <c r="O37" s="150">
        <f t="shared" si="26"/>
        <v>0</v>
      </c>
      <c r="P37" s="84" t="b">
        <f t="shared" si="27"/>
        <v>0</v>
      </c>
      <c r="Q37" s="84" t="b">
        <f t="shared" si="28"/>
        <v>0</v>
      </c>
      <c r="R37" s="150"/>
      <c r="S37" s="61" t="str">
        <f t="shared" si="29"/>
        <v>Player 32</v>
      </c>
      <c r="T37" s="133">
        <f t="shared" si="12"/>
        <v>0</v>
      </c>
      <c r="U37" s="134">
        <f t="shared" si="13"/>
        <v>0</v>
      </c>
      <c r="V37" s="134">
        <f t="shared" si="14"/>
        <v>0</v>
      </c>
      <c r="W37" s="134">
        <f t="shared" si="15"/>
        <v>0</v>
      </c>
      <c r="X37" s="135">
        <f t="shared" si="16"/>
        <v>0</v>
      </c>
      <c r="Y37" s="136"/>
      <c r="Z37" s="32"/>
      <c r="AA37" s="137">
        <f t="shared" si="30"/>
        <v>0</v>
      </c>
      <c r="AB37" s="246">
        <f t="shared" si="0"/>
        <v>0</v>
      </c>
      <c r="AC37" s="246">
        <f t="shared" si="1"/>
        <v>1</v>
      </c>
      <c r="AD37" s="138">
        <v>33</v>
      </c>
      <c r="AE37" s="246">
        <f t="shared" si="2"/>
        <v>1</v>
      </c>
      <c r="AF37" s="139" t="e">
        <f>MATCH(AD37,$AE$5:AE37,0)</f>
        <v>#N/A</v>
      </c>
      <c r="AG37" s="140" t="e">
        <f ca="1">OFFSET($S$4,AF37,0)</f>
        <v>#N/A</v>
      </c>
      <c r="AH37" s="141" t="e">
        <f t="shared" ca="1" si="3"/>
        <v>#N/A</v>
      </c>
      <c r="AI37" s="141" t="e">
        <f t="shared" ca="1" si="31"/>
        <v>#N/A</v>
      </c>
      <c r="AJ37" s="15"/>
      <c r="AK37" s="23">
        <v>32</v>
      </c>
      <c r="AL37" s="61" t="str">
        <f t="shared" si="32"/>
        <v>Player 32</v>
      </c>
      <c r="AM37" s="142">
        <f>[6]S32!$I$8</f>
        <v>0</v>
      </c>
      <c r="AN37" s="256"/>
      <c r="AO37" s="256"/>
      <c r="AP37" s="256"/>
      <c r="AR37" s="61" t="str">
        <f t="shared" si="34"/>
        <v>Player 32</v>
      </c>
      <c r="AS37" s="134">
        <f t="shared" si="19"/>
        <v>0</v>
      </c>
      <c r="AT37" s="134">
        <f t="shared" si="4"/>
        <v>0</v>
      </c>
      <c r="AU37" s="134">
        <f t="shared" si="5"/>
        <v>0</v>
      </c>
      <c r="AV37" s="134">
        <f t="shared" si="6"/>
        <v>0</v>
      </c>
      <c r="AW37" s="135">
        <f t="shared" si="7"/>
        <v>0</v>
      </c>
      <c r="AX37" s="136"/>
      <c r="AZ37" s="137">
        <f t="shared" si="38"/>
        <v>0</v>
      </c>
      <c r="BA37" s="137">
        <f t="shared" si="8"/>
        <v>0</v>
      </c>
      <c r="BB37" s="246">
        <f t="shared" si="36"/>
        <v>20</v>
      </c>
      <c r="BC37" s="143">
        <v>33</v>
      </c>
      <c r="BD37" s="246">
        <f t="shared" si="20"/>
        <v>20</v>
      </c>
      <c r="BE37" s="144" t="e">
        <f>MATCH(BC37,$BD$5:BD37,0)</f>
        <v>#N/A</v>
      </c>
      <c r="BF37" s="141" t="e">
        <f t="shared" ca="1" si="37"/>
        <v>#N/A</v>
      </c>
      <c r="BG37" s="141" t="e">
        <f t="shared" ca="1" si="21"/>
        <v>#N/A</v>
      </c>
      <c r="BH37" s="141" t="e">
        <f t="shared" ca="1" si="22"/>
        <v>#N/A</v>
      </c>
      <c r="BI37" s="15"/>
      <c r="BJ37" s="15"/>
    </row>
    <row r="38" spans="1:62">
      <c r="A38" s="15"/>
      <c r="B38" s="15"/>
      <c r="C38" s="50"/>
      <c r="D38" s="51"/>
      <c r="E38" s="24"/>
      <c r="F38" s="24"/>
      <c r="G38" s="24"/>
      <c r="H38" s="24"/>
      <c r="I38" s="25"/>
      <c r="J38" s="26"/>
      <c r="K38" s="27"/>
      <c r="L38" s="52"/>
      <c r="M38" s="15"/>
      <c r="N38" s="64"/>
      <c r="O38" s="15"/>
      <c r="P38" s="53"/>
      <c r="Q38" s="53"/>
      <c r="R38" s="15"/>
      <c r="S38" s="15"/>
      <c r="T38" s="15"/>
      <c r="U38" s="15"/>
      <c r="V38" s="15"/>
      <c r="W38" s="15"/>
      <c r="X38" s="15"/>
      <c r="Y38" s="28"/>
      <c r="Z38" s="28"/>
      <c r="AA38" s="15"/>
      <c r="AB38" s="15"/>
      <c r="AC38" s="15"/>
      <c r="AD38" s="145"/>
      <c r="AE38" s="15"/>
      <c r="AF38" s="15"/>
      <c r="AG38" s="145"/>
      <c r="AH38" s="145"/>
      <c r="AI38" s="145"/>
      <c r="AJ38" s="15"/>
      <c r="AK38" s="30"/>
      <c r="AL38" s="34"/>
      <c r="AM38" s="32"/>
      <c r="AN38" s="32"/>
      <c r="AO38" s="32"/>
      <c r="AP38" s="32"/>
      <c r="AQ38" s="1"/>
      <c r="AR38" s="1"/>
      <c r="AS38" s="1"/>
      <c r="AT38" s="1"/>
      <c r="AU38" s="1"/>
      <c r="AV38" s="1"/>
      <c r="AW38" s="1"/>
      <c r="AX38" s="146"/>
      <c r="AY38" s="146"/>
      <c r="AZ38" s="1"/>
      <c r="BA38" s="1"/>
      <c r="BB38" s="1"/>
      <c r="BC38" s="146"/>
      <c r="BD38" s="1"/>
      <c r="BE38" s="1"/>
      <c r="BF38" s="146"/>
      <c r="BG38" s="146"/>
      <c r="BH38" s="146"/>
      <c r="BI38" s="147"/>
      <c r="BJ38" s="15"/>
    </row>
    <row r="39" spans="1:62" ht="19.05" thickBot="1">
      <c r="A39" s="184" t="s">
        <v>38</v>
      </c>
      <c r="B39" s="185"/>
      <c r="C39" s="186"/>
      <c r="D39" s="187"/>
      <c r="E39" s="150"/>
      <c r="F39" s="28"/>
      <c r="G39" s="28"/>
      <c r="H39" s="28"/>
      <c r="I39" s="25"/>
      <c r="J39" s="188"/>
      <c r="K39" s="27"/>
      <c r="L39" s="52"/>
      <c r="M39" s="15"/>
      <c r="N39" s="64"/>
      <c r="O39" s="15"/>
      <c r="P39" s="189"/>
      <c r="Q39" s="189"/>
      <c r="R39" s="15"/>
      <c r="S39" s="15"/>
      <c r="T39" s="15"/>
      <c r="U39" s="15"/>
      <c r="V39" s="15"/>
      <c r="W39" s="15"/>
      <c r="X39" s="15"/>
      <c r="Y39" s="28"/>
      <c r="Z39" s="28"/>
      <c r="AA39" s="15"/>
      <c r="AB39" s="15"/>
      <c r="AC39" s="15"/>
      <c r="AD39" s="145"/>
      <c r="AE39" s="15"/>
      <c r="AF39" s="15"/>
      <c r="AG39" s="145"/>
      <c r="AH39" s="145"/>
      <c r="AI39" s="145"/>
      <c r="AJ39" s="15"/>
      <c r="AK39" s="30"/>
      <c r="AL39" s="34"/>
      <c r="AM39" s="32"/>
      <c r="AN39" s="32"/>
      <c r="AO39" s="32"/>
      <c r="AP39" s="32"/>
      <c r="AQ39" s="1"/>
      <c r="AR39" s="1"/>
      <c r="AS39" s="1"/>
      <c r="AT39" s="1"/>
      <c r="AU39" s="1"/>
      <c r="AV39" s="1"/>
      <c r="AW39" s="1"/>
      <c r="AX39" s="146"/>
      <c r="AY39" s="146"/>
      <c r="AZ39" s="1"/>
      <c r="BA39" s="1"/>
      <c r="BB39" s="1"/>
      <c r="BC39" s="146"/>
      <c r="BD39" s="1"/>
      <c r="BE39" s="1"/>
      <c r="BF39" s="146"/>
      <c r="BG39" s="146"/>
      <c r="BH39" s="146"/>
      <c r="BI39" s="15"/>
      <c r="BJ39" s="15"/>
    </row>
    <row r="40" spans="1:62" ht="19.05" thickBot="1">
      <c r="A40" s="288" t="s">
        <v>6</v>
      </c>
      <c r="B40" s="289"/>
      <c r="C40" s="279" t="s">
        <v>7</v>
      </c>
      <c r="D40" s="281"/>
      <c r="E40" s="286" t="s">
        <v>17</v>
      </c>
      <c r="F40" s="286" t="s">
        <v>8</v>
      </c>
      <c r="G40" s="190"/>
      <c r="H40" s="190"/>
      <c r="I40" s="277" t="s">
        <v>9</v>
      </c>
      <c r="J40" s="277" t="s">
        <v>39</v>
      </c>
      <c r="K40" s="279" t="s">
        <v>10</v>
      </c>
      <c r="L40" s="280"/>
      <c r="M40" s="280"/>
      <c r="N40" s="281"/>
      <c r="O40" s="1"/>
      <c r="P40" s="282" t="s">
        <v>39</v>
      </c>
      <c r="Q40" s="282" t="s">
        <v>39</v>
      </c>
      <c r="R40" s="1"/>
      <c r="S40" s="1"/>
      <c r="T40" s="1"/>
      <c r="U40" s="1"/>
      <c r="V40" s="1"/>
      <c r="W40" s="1"/>
      <c r="X40" s="1"/>
      <c r="Y40" s="146"/>
      <c r="Z40" s="146"/>
      <c r="AA40" s="1"/>
      <c r="AB40" s="1"/>
      <c r="AC40" s="1"/>
      <c r="AD40" s="146"/>
      <c r="AE40" s="1"/>
      <c r="AF40" s="1"/>
      <c r="AG40" s="146"/>
      <c r="AH40" s="146"/>
      <c r="AI40" s="146"/>
      <c r="AJ40" s="1"/>
      <c r="AK40" s="30"/>
      <c r="AL40" s="34"/>
      <c r="AM40" s="32"/>
      <c r="AN40" s="32"/>
      <c r="AO40" s="32"/>
      <c r="AP40" s="32"/>
      <c r="AQ40" s="1"/>
      <c r="AR40" s="1"/>
      <c r="AS40" s="1"/>
      <c r="AT40" s="1"/>
      <c r="AU40" s="1"/>
      <c r="AV40" s="1"/>
      <c r="AW40" s="1"/>
      <c r="AX40" s="146"/>
      <c r="AY40" s="146"/>
      <c r="AZ40" s="1"/>
      <c r="BA40" s="1"/>
      <c r="BB40" s="1"/>
      <c r="BC40" s="146"/>
      <c r="BD40" s="1"/>
      <c r="BE40" s="1"/>
      <c r="BF40" s="146"/>
      <c r="BG40" s="146"/>
      <c r="BH40" s="146"/>
      <c r="BI40" s="15"/>
      <c r="BJ40" s="15"/>
    </row>
    <row r="41" spans="1:62" ht="19.05" thickBot="1">
      <c r="A41" s="290"/>
      <c r="B41" s="291"/>
      <c r="C41" s="191" t="s">
        <v>11</v>
      </c>
      <c r="D41" s="192" t="s">
        <v>12</v>
      </c>
      <c r="E41" s="292"/>
      <c r="F41" s="292"/>
      <c r="G41" s="193"/>
      <c r="H41" s="193"/>
      <c r="I41" s="278"/>
      <c r="J41" s="278"/>
      <c r="K41" s="10" t="s">
        <v>13</v>
      </c>
      <c r="L41" s="191" t="s">
        <v>14</v>
      </c>
      <c r="M41" s="10" t="s">
        <v>15</v>
      </c>
      <c r="N41" s="194" t="s">
        <v>16</v>
      </c>
      <c r="O41" s="1"/>
      <c r="P41" s="282"/>
      <c r="Q41" s="282"/>
      <c r="R41" s="1"/>
      <c r="S41" s="1"/>
      <c r="T41" s="1"/>
      <c r="U41" s="1"/>
      <c r="V41" s="1"/>
      <c r="W41" s="1"/>
      <c r="X41" s="1"/>
      <c r="Y41" s="146"/>
      <c r="Z41" s="146"/>
      <c r="AA41" s="1"/>
      <c r="AB41" s="1"/>
      <c r="AC41" s="1"/>
      <c r="AD41" s="146"/>
      <c r="AE41" s="1"/>
      <c r="AF41" s="1"/>
      <c r="AG41" s="146"/>
      <c r="AH41" s="146"/>
      <c r="AI41" s="146"/>
      <c r="AJ41" s="1"/>
      <c r="AK41" s="30"/>
      <c r="AL41" s="34"/>
      <c r="AM41" s="32"/>
      <c r="AN41" s="32"/>
      <c r="AO41" s="32"/>
      <c r="AP41" s="32"/>
      <c r="AQ41" s="1"/>
      <c r="AR41" s="1"/>
      <c r="AS41" s="1"/>
      <c r="AT41" s="1"/>
      <c r="AU41" s="1"/>
      <c r="AV41" s="1"/>
      <c r="AW41" s="1"/>
      <c r="AX41" s="146"/>
      <c r="AY41" s="146"/>
      <c r="AZ41" s="1"/>
      <c r="BA41" s="1"/>
      <c r="BB41" s="1"/>
      <c r="BC41" s="146"/>
      <c r="BD41" s="1"/>
      <c r="BE41" s="1"/>
      <c r="BF41" s="146"/>
      <c r="BG41" s="146"/>
      <c r="BH41" s="146"/>
      <c r="BI41" s="1"/>
      <c r="BJ41" s="1"/>
    </row>
    <row r="42" spans="1:62">
      <c r="A42" s="275" t="s">
        <v>40</v>
      </c>
      <c r="B42" s="276"/>
      <c r="C42" s="195"/>
      <c r="D42" s="196">
        <f>ROUND(C42,0)</f>
        <v>0</v>
      </c>
      <c r="E42" s="197">
        <f>[4]C5!$EV$113</f>
        <v>31</v>
      </c>
      <c r="F42" s="13">
        <f>E42</f>
        <v>31</v>
      </c>
      <c r="G42" s="13"/>
      <c r="H42" s="13"/>
      <c r="I42" s="198"/>
      <c r="J42" s="14"/>
      <c r="K42" s="197"/>
      <c r="L42" s="199"/>
      <c r="M42" s="13"/>
      <c r="N42" s="200"/>
      <c r="O42" s="15"/>
      <c r="P42" s="247"/>
      <c r="Q42" s="247"/>
      <c r="R42" s="15"/>
      <c r="S42" s="15"/>
      <c r="T42" s="15"/>
      <c r="U42" s="15"/>
      <c r="V42" s="15"/>
      <c r="W42" s="15"/>
      <c r="X42" s="15"/>
      <c r="Y42" s="145"/>
      <c r="Z42" s="145"/>
      <c r="AA42" s="15"/>
      <c r="AB42" s="15"/>
      <c r="AC42" s="15"/>
      <c r="AD42" s="145"/>
      <c r="AE42" s="15"/>
      <c r="AF42" s="15"/>
      <c r="AG42" s="145"/>
      <c r="AH42" s="145"/>
      <c r="AI42" s="145"/>
      <c r="AJ42" s="15"/>
      <c r="AK42" s="30"/>
      <c r="AL42" s="34"/>
      <c r="AM42" s="32"/>
      <c r="AN42" s="32"/>
      <c r="AO42" s="32"/>
      <c r="AP42" s="32"/>
      <c r="AQ42" s="1"/>
      <c r="AR42" s="1"/>
      <c r="AS42" s="1"/>
      <c r="AT42" s="1"/>
      <c r="AU42" s="1"/>
      <c r="AV42" s="1"/>
      <c r="AW42" s="1"/>
      <c r="AX42" s="146"/>
      <c r="AY42" s="146"/>
      <c r="AZ42" s="1"/>
      <c r="BA42" s="1"/>
      <c r="BB42" s="1"/>
      <c r="BC42" s="146"/>
      <c r="BD42" s="1"/>
      <c r="BE42" s="1"/>
      <c r="BF42" s="146"/>
      <c r="BG42" s="146"/>
      <c r="BH42" s="146"/>
      <c r="BI42" s="1"/>
      <c r="BJ42" s="1"/>
    </row>
    <row r="43" spans="1:62">
      <c r="A43" s="275" t="s">
        <v>41</v>
      </c>
      <c r="B43" s="276"/>
      <c r="C43" s="201"/>
      <c r="D43" s="202">
        <f>ROUND(C43,0)</f>
        <v>0</v>
      </c>
      <c r="E43" s="203">
        <f>[4]C5!$FM$113</f>
        <v>0</v>
      </c>
      <c r="F43" s="204">
        <f>E43</f>
        <v>0</v>
      </c>
      <c r="G43" s="204"/>
      <c r="H43" s="204"/>
      <c r="I43" s="205"/>
      <c r="J43" s="206"/>
      <c r="K43" s="207"/>
      <c r="L43" s="208"/>
      <c r="M43" s="209"/>
      <c r="N43" s="210"/>
      <c r="O43" s="15"/>
      <c r="P43" s="211"/>
      <c r="Q43" s="211"/>
      <c r="R43" s="15"/>
      <c r="S43" s="15"/>
      <c r="T43" s="15"/>
      <c r="U43" s="15"/>
      <c r="V43" s="15"/>
      <c r="W43" s="15"/>
      <c r="X43" s="15"/>
      <c r="Y43" s="145"/>
      <c r="Z43" s="145"/>
      <c r="AA43" s="15"/>
      <c r="AB43" s="15"/>
      <c r="AC43" s="15"/>
      <c r="AD43" s="145"/>
      <c r="AE43" s="15"/>
      <c r="AF43" s="15"/>
      <c r="AG43" s="145"/>
      <c r="AH43" s="145"/>
      <c r="AI43" s="145"/>
      <c r="AJ43" s="15"/>
      <c r="AK43" s="30"/>
      <c r="AL43" s="34"/>
      <c r="AM43" s="32"/>
      <c r="AN43" s="32"/>
      <c r="AO43" s="32"/>
      <c r="AP43" s="32"/>
      <c r="AQ43" s="1"/>
      <c r="AR43" s="1"/>
      <c r="AS43" s="1"/>
      <c r="AT43" s="1"/>
      <c r="AU43" s="1"/>
      <c r="AV43" s="1"/>
      <c r="AW43" s="1"/>
      <c r="AX43" s="146"/>
      <c r="AY43" s="146"/>
      <c r="AZ43" s="1"/>
      <c r="BA43" s="1"/>
      <c r="BB43" s="1"/>
      <c r="BC43" s="146"/>
      <c r="BD43" s="1"/>
      <c r="BE43" s="1"/>
      <c r="BF43" s="146"/>
      <c r="BG43" s="146"/>
      <c r="BH43" s="146"/>
      <c r="BI43" s="15"/>
      <c r="BJ43" s="15"/>
    </row>
    <row r="44" spans="1:62">
      <c r="A44" s="275" t="s">
        <v>42</v>
      </c>
      <c r="B44" s="276"/>
      <c r="C44" s="201"/>
      <c r="D44" s="202">
        <f>ROUND(C44,0)</f>
        <v>0</v>
      </c>
      <c r="E44" s="203">
        <f>[4]C5!$GD$113</f>
        <v>0</v>
      </c>
      <c r="F44" s="204">
        <f>E44</f>
        <v>0</v>
      </c>
      <c r="G44" s="204"/>
      <c r="H44" s="204"/>
      <c r="I44" s="212"/>
      <c r="J44" s="206"/>
      <c r="K44" s="207"/>
      <c r="L44" s="213"/>
      <c r="M44" s="209"/>
      <c r="N44" s="214"/>
      <c r="O44" s="15"/>
      <c r="P44" s="211"/>
      <c r="Q44" s="211"/>
      <c r="R44" s="15"/>
      <c r="S44" s="15"/>
      <c r="T44" s="15"/>
      <c r="U44" s="15"/>
      <c r="V44" s="15"/>
      <c r="W44" s="15"/>
      <c r="X44" s="15"/>
      <c r="Y44" s="145"/>
      <c r="Z44" s="145"/>
      <c r="AA44" s="15"/>
      <c r="AB44" s="15"/>
      <c r="AC44" s="15"/>
      <c r="AD44" s="145"/>
      <c r="AE44" s="15"/>
      <c r="AF44" s="15"/>
      <c r="AG44" s="145"/>
      <c r="AH44" s="145"/>
      <c r="AI44" s="145"/>
      <c r="AJ44" s="15"/>
      <c r="AK44" s="30"/>
      <c r="AL44" s="34"/>
      <c r="AM44" s="32"/>
      <c r="AN44" s="32"/>
      <c r="AO44" s="32"/>
      <c r="AP44" s="32"/>
      <c r="AQ44" s="1"/>
      <c r="AR44" s="1"/>
      <c r="AS44" s="1"/>
      <c r="AT44" s="1"/>
      <c r="AU44" s="1"/>
      <c r="AV44" s="1"/>
      <c r="AW44" s="1"/>
      <c r="AX44" s="146"/>
      <c r="AY44" s="146"/>
      <c r="AZ44" s="1"/>
      <c r="BA44" s="1"/>
      <c r="BB44" s="1"/>
      <c r="BC44" s="146"/>
      <c r="BD44" s="1"/>
      <c r="BE44" s="1"/>
      <c r="BF44" s="146"/>
      <c r="BG44" s="146"/>
      <c r="BH44" s="146"/>
      <c r="BI44" s="15"/>
      <c r="BJ44" s="15"/>
    </row>
    <row r="45" spans="1:62">
      <c r="A45" s="275" t="s">
        <v>43</v>
      </c>
      <c r="B45" s="276"/>
      <c r="C45" s="201"/>
      <c r="D45" s="202">
        <f>ROUND(C45,0)</f>
        <v>0</v>
      </c>
      <c r="E45" s="203">
        <f>[4]C5!$GU$113</f>
        <v>0</v>
      </c>
      <c r="F45" s="204">
        <f>E45</f>
        <v>0</v>
      </c>
      <c r="G45" s="204"/>
      <c r="H45" s="204"/>
      <c r="I45" s="212"/>
      <c r="J45" s="206"/>
      <c r="K45" s="207"/>
      <c r="L45" s="213"/>
      <c r="M45" s="209"/>
      <c r="N45" s="214"/>
      <c r="O45" s="15"/>
      <c r="P45" s="211"/>
      <c r="Q45" s="211"/>
      <c r="R45" s="15"/>
      <c r="S45" s="15"/>
      <c r="T45" s="15"/>
      <c r="U45" s="15"/>
      <c r="V45" s="15"/>
      <c r="W45" s="15"/>
      <c r="X45" s="15"/>
      <c r="Y45" s="145"/>
      <c r="Z45" s="145"/>
      <c r="AA45" s="15"/>
      <c r="AB45" s="15"/>
      <c r="AC45" s="15"/>
      <c r="AD45" s="145"/>
      <c r="AE45" s="15"/>
      <c r="AF45" s="15"/>
      <c r="AG45" s="145"/>
      <c r="AH45" s="145"/>
      <c r="AI45" s="145"/>
      <c r="AJ45" s="15"/>
      <c r="AK45" s="30"/>
      <c r="AL45" s="34"/>
      <c r="AM45" s="32"/>
      <c r="AN45" s="32"/>
      <c r="AO45" s="32"/>
      <c r="AP45" s="32"/>
      <c r="AQ45" s="1"/>
      <c r="AR45" s="1"/>
      <c r="AS45" s="1"/>
      <c r="AT45" s="1"/>
      <c r="AU45" s="1"/>
      <c r="AV45" s="1"/>
      <c r="AW45" s="1"/>
      <c r="AX45" s="146"/>
      <c r="AY45" s="146"/>
      <c r="AZ45" s="1"/>
      <c r="BA45" s="1"/>
      <c r="BB45" s="1"/>
      <c r="BC45" s="146"/>
      <c r="BD45" s="1"/>
      <c r="BE45" s="1"/>
      <c r="BF45" s="146"/>
      <c r="BG45" s="146"/>
      <c r="BH45" s="146"/>
      <c r="BI45" s="15"/>
      <c r="BJ45" s="15"/>
    </row>
    <row r="46" spans="1:62">
      <c r="A46" s="275"/>
      <c r="B46" s="276"/>
      <c r="C46" s="215"/>
      <c r="D46" s="216"/>
      <c r="E46" s="217"/>
      <c r="F46" s="218"/>
      <c r="G46" s="218"/>
      <c r="H46" s="218"/>
      <c r="I46" s="205"/>
      <c r="J46" s="206"/>
      <c r="K46" s="207"/>
      <c r="L46" s="213"/>
      <c r="M46" s="209"/>
      <c r="N46" s="214"/>
      <c r="O46" s="15"/>
      <c r="P46" s="211"/>
      <c r="Q46" s="211"/>
      <c r="R46" s="15"/>
      <c r="S46" s="15"/>
      <c r="T46" s="15"/>
      <c r="U46" s="15"/>
      <c r="V46" s="15"/>
      <c r="W46" s="15"/>
      <c r="X46" s="15"/>
      <c r="Y46" s="145"/>
      <c r="Z46" s="145"/>
      <c r="AA46" s="15"/>
      <c r="AB46" s="15"/>
      <c r="AC46" s="15"/>
      <c r="AD46" s="145"/>
      <c r="AE46" s="15"/>
      <c r="AF46" s="15"/>
      <c r="AG46" s="145"/>
      <c r="AH46" s="145"/>
      <c r="AI46" s="145"/>
      <c r="AJ46" s="15"/>
      <c r="AK46" s="30"/>
      <c r="AL46" s="34"/>
      <c r="AM46" s="32"/>
      <c r="AN46" s="32"/>
      <c r="AO46" s="32"/>
      <c r="AP46" s="32"/>
      <c r="AQ46" s="1"/>
      <c r="AR46" s="1"/>
      <c r="AS46" s="1"/>
      <c r="AT46" s="1"/>
      <c r="AU46" s="1"/>
      <c r="AV46" s="1"/>
      <c r="AW46" s="1"/>
      <c r="AX46" s="146"/>
      <c r="AY46" s="146"/>
      <c r="AZ46" s="1"/>
      <c r="BA46" s="1"/>
      <c r="BB46" s="1"/>
      <c r="BC46" s="146"/>
      <c r="BD46" s="1"/>
      <c r="BE46" s="1"/>
      <c r="BF46" s="146"/>
      <c r="BG46" s="146"/>
      <c r="BH46" s="146"/>
      <c r="BI46" s="15"/>
      <c r="BJ46" s="15"/>
    </row>
    <row r="47" spans="1:62" ht="19.05" thickBot="1">
      <c r="A47" s="273"/>
      <c r="B47" s="274"/>
      <c r="C47" s="219"/>
      <c r="D47" s="220"/>
      <c r="E47" s="221"/>
      <c r="F47" s="29"/>
      <c r="G47" s="29"/>
      <c r="H47" s="29"/>
      <c r="I47" s="222"/>
      <c r="J47" s="223"/>
      <c r="K47" s="221"/>
      <c r="L47" s="224"/>
      <c r="M47" s="225"/>
      <c r="N47" s="226"/>
      <c r="O47" s="15"/>
      <c r="P47" s="211"/>
      <c r="Q47" s="211"/>
      <c r="R47" s="15"/>
      <c r="S47" s="15"/>
      <c r="T47" s="15"/>
      <c r="U47" s="15"/>
      <c r="V47" s="15"/>
      <c r="W47" s="15"/>
      <c r="X47" s="15"/>
      <c r="Y47" s="145"/>
      <c r="Z47" s="145"/>
      <c r="AA47" s="15"/>
      <c r="AB47" s="15"/>
      <c r="AC47" s="15"/>
      <c r="AD47" s="145"/>
      <c r="AE47" s="15"/>
      <c r="AF47" s="15"/>
      <c r="AG47" s="145"/>
      <c r="AH47" s="145"/>
      <c r="AI47" s="145"/>
      <c r="AJ47" s="15"/>
      <c r="AK47" s="30"/>
      <c r="AL47" s="34"/>
      <c r="AM47" s="32"/>
      <c r="AN47" s="32"/>
      <c r="AO47" s="32"/>
      <c r="AP47" s="32"/>
      <c r="AQ47" s="1"/>
      <c r="AR47" s="1"/>
      <c r="AS47" s="1"/>
      <c r="AT47" s="1"/>
      <c r="AU47" s="1"/>
      <c r="AV47" s="1"/>
      <c r="AW47" s="1"/>
      <c r="AX47" s="146"/>
      <c r="AY47" s="146"/>
      <c r="AZ47" s="1"/>
      <c r="BA47" s="1"/>
      <c r="BB47" s="1"/>
      <c r="BC47" s="146"/>
      <c r="BD47" s="1"/>
      <c r="BE47" s="1"/>
      <c r="BF47" s="146"/>
      <c r="BG47" s="146"/>
      <c r="BH47" s="146"/>
      <c r="BI47" s="15"/>
      <c r="BJ47" s="15"/>
    </row>
    <row r="48" spans="1:62">
      <c r="A48" s="30"/>
      <c r="B48" s="31"/>
      <c r="C48" s="54"/>
      <c r="D48" s="55"/>
      <c r="E48" s="25"/>
      <c r="F48" s="32"/>
      <c r="G48" s="32"/>
      <c r="H48" s="32"/>
      <c r="I48" s="33"/>
      <c r="J48" s="34"/>
      <c r="K48" s="35"/>
      <c r="L48" s="54"/>
      <c r="M48" s="25"/>
      <c r="N48" s="9"/>
      <c r="O48" s="1"/>
      <c r="P48" s="59"/>
      <c r="Q48" s="59"/>
      <c r="R48" s="1"/>
      <c r="S48" s="1"/>
      <c r="T48" s="1"/>
      <c r="U48" s="1"/>
      <c r="V48" s="1"/>
      <c r="W48" s="1"/>
      <c r="X48" s="1"/>
      <c r="Y48" s="146"/>
      <c r="Z48" s="146"/>
      <c r="AA48" s="1"/>
      <c r="AB48" s="1"/>
      <c r="AC48" s="1"/>
      <c r="AD48" s="146"/>
      <c r="AE48" s="1"/>
      <c r="AF48" s="1"/>
      <c r="AG48" s="146"/>
      <c r="AH48" s="146"/>
      <c r="AI48" s="146"/>
      <c r="AJ48" s="1"/>
      <c r="AK48" s="30"/>
      <c r="AL48" s="34"/>
      <c r="AM48" s="32"/>
      <c r="AN48" s="32"/>
      <c r="AO48" s="32"/>
      <c r="AP48" s="32"/>
      <c r="AQ48" s="1"/>
      <c r="AR48" s="1"/>
      <c r="AS48" s="1"/>
      <c r="AT48" s="1"/>
      <c r="AU48" s="1"/>
      <c r="AV48" s="1"/>
      <c r="AW48" s="1"/>
      <c r="AX48" s="146"/>
      <c r="AY48" s="146"/>
      <c r="AZ48" s="1"/>
      <c r="BA48" s="1"/>
      <c r="BB48" s="1"/>
      <c r="BC48" s="146"/>
      <c r="BD48" s="1"/>
      <c r="BE48" s="1"/>
      <c r="BF48" s="146"/>
      <c r="BG48" s="146"/>
      <c r="BH48" s="146"/>
      <c r="BI48" s="15"/>
      <c r="BJ48" s="15"/>
    </row>
    <row r="49" spans="14:62" ht="1.4" customHeight="1">
      <c r="N49" s="40"/>
      <c r="BI49" s="1"/>
      <c r="BJ49" s="1"/>
    </row>
  </sheetData>
  <mergeCells count="27">
    <mergeCell ref="A1:BH1"/>
    <mergeCell ref="C2:J2"/>
    <mergeCell ref="L2:N2"/>
    <mergeCell ref="A3:A4"/>
    <mergeCell ref="B3:B4"/>
    <mergeCell ref="C3:D3"/>
    <mergeCell ref="E3:E4"/>
    <mergeCell ref="F3:F4"/>
    <mergeCell ref="I3:I4"/>
    <mergeCell ref="K3:N3"/>
    <mergeCell ref="AD3:AI3"/>
    <mergeCell ref="BC3:BH3"/>
    <mergeCell ref="J40:J41"/>
    <mergeCell ref="K40:N40"/>
    <mergeCell ref="P40:P41"/>
    <mergeCell ref="A47:B47"/>
    <mergeCell ref="Q40:Q41"/>
    <mergeCell ref="A42:B42"/>
    <mergeCell ref="A43:B43"/>
    <mergeCell ref="A44:B44"/>
    <mergeCell ref="A45:B45"/>
    <mergeCell ref="A46:B46"/>
    <mergeCell ref="A40:B41"/>
    <mergeCell ref="C40:D40"/>
    <mergeCell ref="E40:E41"/>
    <mergeCell ref="F40:F41"/>
    <mergeCell ref="I40:I41"/>
  </mergeCells>
  <conditionalFormatting sqref="C6:D38">
    <cfRule type="cellIs" dxfId="153" priority="151" operator="between">
      <formula>19.5</formula>
      <formula>28</formula>
    </cfRule>
    <cfRule type="cellIs" dxfId="152" priority="152" operator="between">
      <formula>9.5</formula>
      <formula>19.4</formula>
    </cfRule>
    <cfRule type="cellIs" dxfId="151" priority="153" operator="between">
      <formula>1</formula>
      <formula>9.4</formula>
    </cfRule>
    <cfRule type="cellIs" dxfId="150" priority="154" operator="between">
      <formula>1</formula>
      <formula>9.4</formula>
    </cfRule>
  </conditionalFormatting>
  <conditionalFormatting sqref="K5:L38 C5:D38">
    <cfRule type="cellIs" dxfId="149" priority="148" operator="between">
      <formula>19.5</formula>
      <formula>28</formula>
    </cfRule>
    <cfRule type="cellIs" dxfId="148" priority="149" operator="between">
      <formula>9.5</formula>
      <formula>19.4</formula>
    </cfRule>
    <cfRule type="cellIs" dxfId="147" priority="150" operator="between">
      <formula>1</formula>
      <formula>9.4</formula>
    </cfRule>
  </conditionalFormatting>
  <conditionalFormatting sqref="C5:C27">
    <cfRule type="cellIs" dxfId="146" priority="146" operator="between">
      <formula>1</formula>
      <formula>9.4</formula>
    </cfRule>
    <cfRule type="cellIs" dxfId="145" priority="147" operator="between">
      <formula>9.5</formula>
      <formula>19.4</formula>
    </cfRule>
  </conditionalFormatting>
  <conditionalFormatting sqref="K5:L37">
    <cfRule type="cellIs" dxfId="144" priority="137" operator="between">
      <formula>19.5</formula>
      <formula>28</formula>
    </cfRule>
    <cfRule type="cellIs" dxfId="143" priority="138" operator="between">
      <formula>9.5</formula>
      <formula>19.4</formula>
    </cfRule>
    <cfRule type="cellIs" dxfId="142" priority="139" operator="between">
      <formula>1</formula>
      <formula>9.4</formula>
    </cfRule>
    <cfRule type="cellIs" dxfId="141" priority="140" operator="between">
      <formula>9.5</formula>
      <formula>19.5</formula>
    </cfRule>
    <cfRule type="cellIs" dxfId="140" priority="141" operator="between">
      <formula>1</formula>
      <formula>9.4</formula>
    </cfRule>
    <cfRule type="cellIs" dxfId="139" priority="142" operator="between">
      <formula>19.5</formula>
      <formula>28</formula>
    </cfRule>
    <cfRule type="cellIs" dxfId="138" priority="143" operator="between">
      <formula>9.5</formula>
      <formula>19.4</formula>
    </cfRule>
    <cfRule type="cellIs" dxfId="137" priority="144" operator="between">
      <formula>1</formula>
      <formula>9.5</formula>
    </cfRule>
    <cfRule type="cellIs" dxfId="136" priority="145" operator="between">
      <formula>19.5</formula>
      <formula>28</formula>
    </cfRule>
  </conditionalFormatting>
  <conditionalFormatting sqref="M5:M37">
    <cfRule type="cellIs" dxfId="135" priority="135" operator="between">
      <formula>"B"</formula>
      <formula>"B"</formula>
    </cfRule>
    <cfRule type="cellIs" dxfId="134" priority="136" operator="between">
      <formula>"A"</formula>
      <formula>"A"</formula>
    </cfRule>
  </conditionalFormatting>
  <conditionalFormatting sqref="M5:M37">
    <cfRule type="cellIs" dxfId="133" priority="134" operator="between">
      <formula>"C"</formula>
      <formula>"C"</formula>
    </cfRule>
  </conditionalFormatting>
  <conditionalFormatting sqref="M5:M37">
    <cfRule type="cellIs" dxfId="132" priority="130" operator="equal">
      <formula>"H"</formula>
    </cfRule>
    <cfRule type="cellIs" dxfId="131" priority="131" operator="equal">
      <formula>"M"</formula>
    </cfRule>
    <cfRule type="cellIs" dxfId="130" priority="132" operator="equal">
      <formula>"L"</formula>
    </cfRule>
    <cfRule type="cellIs" dxfId="129" priority="133" operator="between">
      <formula>1</formula>
      <formula>9.4</formula>
    </cfRule>
  </conditionalFormatting>
  <conditionalFormatting sqref="AA5 BA4:BA37 F6:F37 AB3:AB5 BC4:BC37 AA6:AB37">
    <cfRule type="cellIs" dxfId="128" priority="129" operator="equal">
      <formula>0</formula>
    </cfRule>
  </conditionalFormatting>
  <conditionalFormatting sqref="M5:M37">
    <cfRule type="cellIs" dxfId="127" priority="126" operator="equal">
      <formula>"L"</formula>
    </cfRule>
    <cfRule type="cellIs" dxfId="126" priority="127" operator="equal">
      <formula>"M"</formula>
    </cfRule>
    <cfRule type="cellIs" dxfId="125" priority="128" operator="equal">
      <formula>"H"</formula>
    </cfRule>
  </conditionalFormatting>
  <conditionalFormatting sqref="M5:M37">
    <cfRule type="cellIs" dxfId="124" priority="121" operator="equal">
      <formula>"H"</formula>
    </cfRule>
    <cfRule type="cellIs" dxfId="123" priority="122" operator="equal">
      <formula>"M"</formula>
    </cfRule>
    <cfRule type="cellIs" dxfId="122" priority="123" operator="equal">
      <formula>"L"</formula>
    </cfRule>
    <cfRule type="cellIs" dxfId="121" priority="124" operator="between">
      <formula>"B"</formula>
      <formula>"B"</formula>
    </cfRule>
    <cfRule type="cellIs" dxfId="120" priority="125" operator="between">
      <formula>"A"</formula>
      <formula>"A"</formula>
    </cfRule>
  </conditionalFormatting>
  <conditionalFormatting sqref="M6:M37">
    <cfRule type="cellIs" dxfId="119" priority="119" operator="equal">
      <formula>"M"</formula>
    </cfRule>
    <cfRule type="cellIs" dxfId="118" priority="120" operator="equal">
      <formula>"L"</formula>
    </cfRule>
  </conditionalFormatting>
  <conditionalFormatting sqref="J5:J37">
    <cfRule type="cellIs" dxfId="117" priority="117" operator="lessThan">
      <formula>0</formula>
    </cfRule>
    <cfRule type="cellIs" dxfId="116" priority="118" operator="greaterThan">
      <formula>0</formula>
    </cfRule>
  </conditionalFormatting>
  <conditionalFormatting sqref="J5:J37">
    <cfRule type="cellIs" dxfId="115" priority="115" operator="greaterThan">
      <formula>0</formula>
    </cfRule>
    <cfRule type="cellIs" dxfId="114" priority="116" operator="lessThan">
      <formula>0</formula>
    </cfRule>
  </conditionalFormatting>
  <conditionalFormatting sqref="AD39:AD1048576 P5 AD2:AD37 BE4:BE37">
    <cfRule type="containsText" dxfId="113" priority="114" operator="containsText" text="Bar the above">
      <formula>NOT(ISERROR(SEARCH("Bar the above",P2)))</formula>
    </cfRule>
  </conditionalFormatting>
  <conditionalFormatting sqref="K7:K37">
    <cfRule type="cellIs" dxfId="112" priority="113" operator="equal">
      <formula>28</formula>
    </cfRule>
  </conditionalFormatting>
  <conditionalFormatting sqref="F6:F37">
    <cfRule type="cellIs" dxfId="111" priority="111" operator="equal">
      <formula>0</formula>
    </cfRule>
    <cfRule type="cellIs" dxfId="110" priority="112" operator="equal">
      <formula>0</formula>
    </cfRule>
  </conditionalFormatting>
  <conditionalFormatting sqref="AF5:AF37 BG5:BG37">
    <cfRule type="cellIs" dxfId="109" priority="110" operator="equal">
      <formula>0</formula>
    </cfRule>
  </conditionalFormatting>
  <conditionalFormatting sqref="H6:H29">
    <cfRule type="containsText" dxfId="108" priority="109" operator="containsText" text="DNP">
      <formula>NOT(ISERROR(SEARCH("DNP",H6)))</formula>
    </cfRule>
  </conditionalFormatting>
  <conditionalFormatting sqref="C5:C27">
    <cfRule type="cellIs" dxfId="107" priority="107" operator="between">
      <formula>1</formula>
      <formula>9.4</formula>
    </cfRule>
    <cfRule type="cellIs" dxfId="106" priority="108" operator="between">
      <formula>9.5</formula>
      <formula>19.4</formula>
    </cfRule>
  </conditionalFormatting>
  <conditionalFormatting sqref="L5:M37">
    <cfRule type="cellIs" dxfId="105" priority="98" operator="between">
      <formula>19.5</formula>
      <formula>28</formula>
    </cfRule>
    <cfRule type="cellIs" dxfId="104" priority="99" operator="between">
      <formula>9.5</formula>
      <formula>19.4</formula>
    </cfRule>
    <cfRule type="cellIs" dxfId="103" priority="100" operator="between">
      <formula>1</formula>
      <formula>9.4</formula>
    </cfRule>
    <cfRule type="cellIs" dxfId="102" priority="101" operator="between">
      <formula>9.5</formula>
      <formula>19.5</formula>
    </cfRule>
    <cfRule type="cellIs" dxfId="101" priority="102" operator="between">
      <formula>1</formula>
      <formula>9.4</formula>
    </cfRule>
    <cfRule type="cellIs" dxfId="100" priority="103" operator="between">
      <formula>19.5</formula>
      <formula>28</formula>
    </cfRule>
    <cfRule type="cellIs" dxfId="99" priority="104" operator="between">
      <formula>9.5</formula>
      <formula>19.4</formula>
    </cfRule>
    <cfRule type="cellIs" dxfId="98" priority="105" operator="between">
      <formula>1</formula>
      <formula>9.5</formula>
    </cfRule>
    <cfRule type="cellIs" dxfId="97" priority="106" operator="between">
      <formula>19.5</formula>
      <formula>28</formula>
    </cfRule>
  </conditionalFormatting>
  <conditionalFormatting sqref="L5:M37 C5:D37">
    <cfRule type="cellIs" dxfId="96" priority="95" operator="between">
      <formula>19.5</formula>
      <formula>28</formula>
    </cfRule>
    <cfRule type="cellIs" dxfId="95" priority="96" operator="between">
      <formula>9.5</formula>
      <formula>19.4</formula>
    </cfRule>
    <cfRule type="cellIs" dxfId="94" priority="97" operator="between">
      <formula>1</formula>
      <formula>9.4</formula>
    </cfRule>
  </conditionalFormatting>
  <conditionalFormatting sqref="N5:N37">
    <cfRule type="cellIs" dxfId="93" priority="90" operator="equal">
      <formula>"H"</formula>
    </cfRule>
    <cfRule type="cellIs" dxfId="92" priority="91" operator="equal">
      <formula>"M"</formula>
    </cfRule>
    <cfRule type="cellIs" dxfId="91" priority="92" operator="equal">
      <formula>"L"</formula>
    </cfRule>
    <cfRule type="cellIs" dxfId="90" priority="93" operator="between">
      <formula>"B"</formula>
      <formula>"B"</formula>
    </cfRule>
    <cfRule type="cellIs" dxfId="89" priority="94" operator="between">
      <formula>"A"</formula>
      <formula>"A"</formula>
    </cfRule>
  </conditionalFormatting>
  <conditionalFormatting sqref="N5:N37">
    <cfRule type="cellIs" dxfId="88" priority="89" operator="between">
      <formula>"C"</formula>
      <formula>"C"</formula>
    </cfRule>
  </conditionalFormatting>
  <conditionalFormatting sqref="N5:N37">
    <cfRule type="cellIs" dxfId="87" priority="85" operator="equal">
      <formula>"H"</formula>
    </cfRule>
    <cfRule type="cellIs" dxfId="86" priority="86" operator="equal">
      <formula>"M"</formula>
    </cfRule>
    <cfRule type="cellIs" dxfId="85" priority="87" operator="equal">
      <formula>"L"</formula>
    </cfRule>
    <cfRule type="cellIs" dxfId="84" priority="88" operator="between">
      <formula>1</formula>
      <formula>9.4</formula>
    </cfRule>
  </conditionalFormatting>
  <conditionalFormatting sqref="N6:N37">
    <cfRule type="cellIs" dxfId="83" priority="83" operator="equal">
      <formula>"M"</formula>
    </cfRule>
    <cfRule type="cellIs" dxfId="82" priority="84" operator="equal">
      <formula>"L"</formula>
    </cfRule>
  </conditionalFormatting>
  <conditionalFormatting sqref="N5:N37">
    <cfRule type="cellIs" dxfId="81" priority="81" operator="between">
      <formula>"B"</formula>
      <formula>"B"</formula>
    </cfRule>
    <cfRule type="cellIs" dxfId="80" priority="82" operator="between">
      <formula>"A"</formula>
      <formula>"A"</formula>
    </cfRule>
  </conditionalFormatting>
  <conditionalFormatting sqref="N5:N37">
    <cfRule type="cellIs" dxfId="79" priority="78" operator="equal">
      <formula>"L"</formula>
    </cfRule>
    <cfRule type="cellIs" dxfId="78" priority="79" operator="equal">
      <formula>"M"</formula>
    </cfRule>
    <cfRule type="cellIs" dxfId="77" priority="80" operator="equal">
      <formula>"H"</formula>
    </cfRule>
  </conditionalFormatting>
  <conditionalFormatting sqref="K5:K37">
    <cfRule type="cellIs" dxfId="76" priority="76" operator="greaterThan">
      <formula>0</formula>
    </cfRule>
    <cfRule type="cellIs" dxfId="75" priority="77" operator="lessThan">
      <formula>0</formula>
    </cfRule>
  </conditionalFormatting>
  <conditionalFormatting sqref="L7:L37">
    <cfRule type="cellIs" dxfId="74" priority="75" operator="equal">
      <formula>28</formula>
    </cfRule>
  </conditionalFormatting>
  <conditionalFormatting sqref="AC21 AB22:AC23">
    <cfRule type="cellIs" dxfId="73" priority="74" operator="between">
      <formula>19.5</formula>
      <formula>28</formula>
    </cfRule>
  </conditionalFormatting>
  <conditionalFormatting sqref="F6:F37">
    <cfRule type="cellIs" dxfId="72" priority="72" operator="equal">
      <formula>0</formula>
    </cfRule>
    <cfRule type="cellIs" dxfId="71" priority="73" operator="equal">
      <formula>0</formula>
    </cfRule>
  </conditionalFormatting>
  <conditionalFormatting sqref="AB4:AC37 AE3:AE37 BD4:BD37 BB4:BB37">
    <cfRule type="cellIs" dxfId="70" priority="71" operator="equal">
      <formula>0</formula>
    </cfRule>
  </conditionalFormatting>
  <conditionalFormatting sqref="C37:D37">
    <cfRule type="cellIs" dxfId="69" priority="67" operator="between">
      <formula>19.5</formula>
      <formula>28</formula>
    </cfRule>
    <cfRule type="cellIs" dxfId="68" priority="68" operator="between">
      <formula>9.5</formula>
      <formula>19.4</formula>
    </cfRule>
    <cfRule type="cellIs" dxfId="67" priority="69" operator="between">
      <formula>1</formula>
      <formula>9.4</formula>
    </cfRule>
    <cfRule type="cellIs" dxfId="66" priority="70" operator="between">
      <formula>1</formula>
      <formula>9.4</formula>
    </cfRule>
  </conditionalFormatting>
  <conditionalFormatting sqref="K5:K37">
    <cfRule type="cellIs" dxfId="65" priority="65" operator="lessThan">
      <formula>0</formula>
    </cfRule>
    <cfRule type="cellIs" dxfId="64" priority="66" operator="greaterThan">
      <formula>0</formula>
    </cfRule>
  </conditionalFormatting>
  <conditionalFormatting sqref="AG3:AG37 BF4:BF37">
    <cfRule type="containsText" dxfId="63" priority="64" operator="containsText" text="Bar the above">
      <formula>NOT(ISERROR(SEARCH("Bar the above",AG3)))</formula>
    </cfRule>
  </conditionalFormatting>
  <conditionalFormatting sqref="AI5:AI37 BH5:BH37">
    <cfRule type="cellIs" dxfId="62" priority="63" operator="equal">
      <formula>0</formula>
    </cfRule>
  </conditionalFormatting>
  <conditionalFormatting sqref="I6:I37">
    <cfRule type="containsText" dxfId="61" priority="62" operator="containsText" text="DNP">
      <formula>NOT(ISERROR(SEARCH("DNP",I6)))</formula>
    </cfRule>
  </conditionalFormatting>
  <conditionalFormatting sqref="J1:J2 J4:J1048576">
    <cfRule type="containsText" dxfId="60" priority="61" operator="containsText" text="WIN">
      <formula>NOT(ISERROR(SEARCH("WIN",J1)))</formula>
    </cfRule>
  </conditionalFormatting>
  <conditionalFormatting sqref="J1:J2 J4:J1048576">
    <cfRule type="containsText" dxfId="59" priority="60" operator="containsText" text="TIE">
      <formula>NOT(ISERROR(SEARCH("TIE",J1)))</formula>
    </cfRule>
  </conditionalFormatting>
  <conditionalFormatting sqref="M39:M45 L39:L42 L5:M37 C39:D41 C5:D37">
    <cfRule type="cellIs" dxfId="58" priority="57" operator="between">
      <formula>19.5</formula>
      <formula>28</formula>
    </cfRule>
    <cfRule type="cellIs" dxfId="57" priority="58" operator="between">
      <formula>9.5</formula>
      <formula>19.4</formula>
    </cfRule>
    <cfRule type="cellIs" dxfId="56" priority="59" operator="between">
      <formula>1</formula>
      <formula>9.4</formula>
    </cfRule>
  </conditionalFormatting>
  <conditionalFormatting sqref="C5:C27">
    <cfRule type="cellIs" dxfId="55" priority="55" operator="between">
      <formula>1</formula>
      <formula>9.4</formula>
    </cfRule>
    <cfRule type="cellIs" dxfId="54" priority="56" operator="between">
      <formula>9.5</formula>
      <formula>19.4</formula>
    </cfRule>
  </conditionalFormatting>
  <conditionalFormatting sqref="M42:M45 L5:M37">
    <cfRule type="cellIs" dxfId="53" priority="46" operator="between">
      <formula>19.5</formula>
      <formula>28</formula>
    </cfRule>
    <cfRule type="cellIs" dxfId="52" priority="47" operator="between">
      <formula>9.5</formula>
      <formula>19.4</formula>
    </cfRule>
    <cfRule type="cellIs" dxfId="51" priority="48" operator="between">
      <formula>1</formula>
      <formula>9.4</formula>
    </cfRule>
    <cfRule type="cellIs" dxfId="50" priority="49" operator="between">
      <formula>9.5</formula>
      <formula>19.5</formula>
    </cfRule>
    <cfRule type="cellIs" dxfId="49" priority="50" operator="between">
      <formula>1</formula>
      <formula>9.4</formula>
    </cfRule>
    <cfRule type="cellIs" dxfId="48" priority="51" operator="between">
      <formula>19.5</formula>
      <formula>28</formula>
    </cfRule>
    <cfRule type="cellIs" dxfId="47" priority="52" operator="between">
      <formula>9.5</formula>
      <formula>19.4</formula>
    </cfRule>
    <cfRule type="cellIs" dxfId="46" priority="53" operator="between">
      <formula>1</formula>
      <formula>9.5</formula>
    </cfRule>
    <cfRule type="cellIs" dxfId="45" priority="54" operator="between">
      <formula>19.5</formula>
      <formula>28</formula>
    </cfRule>
  </conditionalFormatting>
  <conditionalFormatting sqref="N5:N37">
    <cfRule type="cellIs" dxfId="44" priority="44" operator="between">
      <formula>"B"</formula>
      <formula>"B"</formula>
    </cfRule>
    <cfRule type="cellIs" dxfId="43" priority="45" operator="between">
      <formula>"A"</formula>
      <formula>"A"</formula>
    </cfRule>
  </conditionalFormatting>
  <conditionalFormatting sqref="N5:N37">
    <cfRule type="cellIs" dxfId="42" priority="43" operator="between">
      <formula>"C"</formula>
      <formula>"C"</formula>
    </cfRule>
  </conditionalFormatting>
  <conditionalFormatting sqref="N5:N37">
    <cfRule type="cellIs" dxfId="41" priority="39" operator="equal">
      <formula>"H"</formula>
    </cfRule>
    <cfRule type="cellIs" dxfId="40" priority="40" operator="equal">
      <formula>"M"</formula>
    </cfRule>
    <cfRule type="cellIs" dxfId="39" priority="41" operator="equal">
      <formula>"L"</formula>
    </cfRule>
    <cfRule type="cellIs" dxfId="38" priority="42" operator="between">
      <formula>1</formula>
      <formula>9.4</formula>
    </cfRule>
  </conditionalFormatting>
  <conditionalFormatting sqref="N5:N37">
    <cfRule type="cellIs" dxfId="37" priority="36" operator="equal">
      <formula>"L"</formula>
    </cfRule>
    <cfRule type="cellIs" dxfId="36" priority="37" operator="equal">
      <formula>"M"</formula>
    </cfRule>
    <cfRule type="cellIs" dxfId="35" priority="38" operator="equal">
      <formula>"H"</formula>
    </cfRule>
  </conditionalFormatting>
  <conditionalFormatting sqref="AB6:AE37 AC5:AD5 AC4 AB4:AB5 AE3:AE5 BD4:BD37 BB4:BB37 F6:F37">
    <cfRule type="cellIs" dxfId="34" priority="35" operator="equal">
      <formula>0</formula>
    </cfRule>
  </conditionalFormatting>
  <conditionalFormatting sqref="N5:N37">
    <cfRule type="cellIs" dxfId="33" priority="30" operator="equal">
      <formula>"H"</formula>
    </cfRule>
    <cfRule type="cellIs" dxfId="32" priority="31" operator="equal">
      <formula>"M"</formula>
    </cfRule>
    <cfRule type="cellIs" dxfId="31" priority="32" operator="equal">
      <formula>"L"</formula>
    </cfRule>
    <cfRule type="cellIs" dxfId="30" priority="33" operator="between">
      <formula>"B"</formula>
      <formula>"B"</formula>
    </cfRule>
    <cfRule type="cellIs" dxfId="29" priority="34" operator="between">
      <formula>"A"</formula>
      <formula>"A"</formula>
    </cfRule>
  </conditionalFormatting>
  <conditionalFormatting sqref="N6:N37">
    <cfRule type="cellIs" dxfId="28" priority="28" operator="equal">
      <formula>"M"</formula>
    </cfRule>
    <cfRule type="cellIs" dxfId="27" priority="29" operator="equal">
      <formula>"L"</formula>
    </cfRule>
  </conditionalFormatting>
  <conditionalFormatting sqref="K5:K37">
    <cfRule type="cellIs" dxfId="26" priority="26" operator="lessThan">
      <formula>0</formula>
    </cfRule>
    <cfRule type="cellIs" dxfId="25" priority="27" operator="greaterThan">
      <formula>0</formula>
    </cfRule>
  </conditionalFormatting>
  <conditionalFormatting sqref="K5:K37">
    <cfRule type="cellIs" dxfId="24" priority="24" operator="greaterThan">
      <formula>0</formula>
    </cfRule>
    <cfRule type="cellIs" dxfId="23" priority="25" operator="lessThan">
      <formula>0</formula>
    </cfRule>
  </conditionalFormatting>
  <conditionalFormatting sqref="AC21 AB22:AC23">
    <cfRule type="cellIs" dxfId="22" priority="23" operator="between">
      <formula>19.5</formula>
      <formula>28</formula>
    </cfRule>
  </conditionalFormatting>
  <conditionalFormatting sqref="AG39:AG1048576 S5 AG2:AG37 BF4:BF37">
    <cfRule type="containsText" dxfId="21" priority="22" operator="containsText" text="Bar the above">
      <formula>NOT(ISERROR(SEARCH("Bar the above",S2)))</formula>
    </cfRule>
  </conditionalFormatting>
  <conditionalFormatting sqref="C37:D37">
    <cfRule type="cellIs" dxfId="20" priority="18" operator="between">
      <formula>19.5</formula>
      <formula>28</formula>
    </cfRule>
    <cfRule type="cellIs" dxfId="19" priority="19" operator="between">
      <formula>9.5</formula>
      <formula>19.4</formula>
    </cfRule>
    <cfRule type="cellIs" dxfId="18" priority="20" operator="between">
      <formula>1</formula>
      <formula>9.4</formula>
    </cfRule>
    <cfRule type="cellIs" dxfId="17" priority="21" operator="between">
      <formula>1</formula>
      <formula>9.4</formula>
    </cfRule>
  </conditionalFormatting>
  <conditionalFormatting sqref="L7:L37">
    <cfRule type="cellIs" dxfId="16" priority="17" operator="equal">
      <formula>28</formula>
    </cfRule>
  </conditionalFormatting>
  <conditionalFormatting sqref="F6:F37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AI5:AI37 BH5:BH37">
    <cfRule type="cellIs" dxfId="13" priority="14" operator="equal">
      <formula>0</formula>
    </cfRule>
  </conditionalFormatting>
  <conditionalFormatting sqref="I6:I37">
    <cfRule type="containsText" dxfId="12" priority="13" operator="containsText" text="DNP">
      <formula>NOT(ISERROR(SEARCH("DNP",I6)))</formula>
    </cfRule>
  </conditionalFormatting>
  <conditionalFormatting sqref="J6:J37">
    <cfRule type="containsText" dxfId="11" priority="11" operator="containsText" text="TIE">
      <formula>NOT(ISERROR(SEARCH("TIE",J6)))</formula>
    </cfRule>
    <cfRule type="containsText" dxfId="10" priority="12" operator="containsText" text="WIN">
      <formula>NOT(ISERROR(SEARCH("WIN",J6)))</formula>
    </cfRule>
  </conditionalFormatting>
  <conditionalFormatting sqref="J6:J29">
    <cfRule type="containsText" dxfId="9" priority="9" operator="containsText" text="TIE">
      <formula>NOT(ISERROR(SEARCH("TIE",J6)))</formula>
    </cfRule>
    <cfRule type="containsText" dxfId="8" priority="10" operator="containsText" text="WIN">
      <formula>NOT(ISERROR(SEARCH("WIN",J6)))</formula>
    </cfRule>
  </conditionalFormatting>
  <conditionalFormatting sqref="AE3">
    <cfRule type="cellIs" dxfId="7" priority="8" operator="equal">
      <formula>0</formula>
    </cfRule>
  </conditionalFormatting>
  <conditionalFormatting sqref="AG3">
    <cfRule type="containsText" dxfId="6" priority="7" operator="containsText" text="Bar the above">
      <formula>NOT(ISERROR(SEARCH("Bar the above",AG3)))</formula>
    </cfRule>
  </conditionalFormatting>
  <conditionalFormatting sqref="J1">
    <cfRule type="containsText" dxfId="5" priority="6" operator="containsText" text="WIN">
      <formula>NOT(ISERROR(SEARCH("WIN",J1)))</formula>
    </cfRule>
  </conditionalFormatting>
  <conditionalFormatting sqref="J1">
    <cfRule type="containsText" dxfId="4" priority="5" operator="containsText" text="TIE">
      <formula>NOT(ISERROR(SEARCH("TIE",J1)))</formula>
    </cfRule>
  </conditionalFormatting>
  <conditionalFormatting sqref="J1">
    <cfRule type="containsText" dxfId="3" priority="4" operator="containsText" text="WIN">
      <formula>NOT(ISERROR(SEARCH("WIN",J1)))</formula>
    </cfRule>
  </conditionalFormatting>
  <conditionalFormatting sqref="J1">
    <cfRule type="containsText" dxfId="2" priority="3" operator="containsText" text="WIN">
      <formula>NOT(ISERROR(SEARCH("WIN",J1)))</formula>
    </cfRule>
  </conditionalFormatting>
  <conditionalFormatting sqref="J1">
    <cfRule type="containsText" dxfId="1" priority="2" operator="containsText" text="WIN">
      <formula>NOT(ISERROR(SEARCH("WIN",J1)))</formula>
    </cfRule>
  </conditionalFormatting>
  <conditionalFormatting sqref="J1:J2 J4:J1048576">
    <cfRule type="containsText" dxfId="0" priority="1" operator="containsText" text="WIN">
      <formula>NOT(ISERROR(SEARCH("WIN",J1)))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Borders Championship</vt:lpstr>
      <vt:lpstr>Round 1</vt:lpstr>
      <vt:lpstr>Round 2</vt:lpstr>
      <vt:lpstr>Round 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2017-05-18T08:20:10Z</dcterms:created>
  <dcterms:modified xsi:type="dcterms:W3CDTF">2020-08-10T11:46:57Z</dcterms:modified>
</cp:coreProperties>
</file>